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18"/>
  <workbookPr showInkAnnotation="0" hidePivotFieldList="1" defaultThemeVersion="124226"/>
  <xr:revisionPtr revIDLastSave="19" documentId="11_87AEEDA6A90066B1EAF53292B45F72C623A59E2B" xr6:coauthVersionLast="47" xr6:coauthVersionMax="47" xr10:uidLastSave="{BC4CF7E3-7D08-45BF-8E96-0E5F7144500C}"/>
  <bookViews>
    <workbookView xWindow="-120" yWindow="-120" windowWidth="24240" windowHeight="13740" tabRatio="597" xr2:uid="{00000000-000D-0000-FFFF-FFFF00000000}"/>
  </bookViews>
  <sheets>
    <sheet name="Planilha de Controle" sheetId="1" r:id="rId1"/>
    <sheet name="Plan1" sheetId="5" state="hidden" r:id="rId2"/>
    <sheet name="Database" sheetId="2" r:id="rId3"/>
    <sheet name="Indicadores" sheetId="4" state="hidden" r:id="rId4"/>
  </sheets>
  <definedNames>
    <definedName name="_xlnm._FilterDatabase" localSheetId="2" hidden="1">Database!$C$1:$C$64</definedName>
    <definedName name="_xlnm.Print_Area" localSheetId="3">Indicadores!$B$2:$K$4</definedName>
    <definedName name="_xlnm.Print_Area" localSheetId="0">'Planilha de Controle'!$A$1:$Y$98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8" i="1" l="1"/>
  <c r="Q46" i="1" l="1"/>
  <c r="Q45" i="1" l="1"/>
  <c r="Q97" i="1" l="1"/>
  <c r="Q44" i="1"/>
  <c r="Q96" i="1" l="1"/>
  <c r="Q95" i="1" l="1"/>
  <c r="Q94" i="1" l="1"/>
  <c r="Q93" i="1" l="1"/>
  <c r="Q92" i="1" l="1"/>
  <c r="Q43" i="1" l="1"/>
  <c r="Q42" i="1" l="1"/>
  <c r="Q41" i="1" l="1"/>
  <c r="Q40" i="1" l="1"/>
  <c r="Q39" i="1" l="1"/>
  <c r="Q38" i="1" l="1"/>
  <c r="G33" i="1" l="1"/>
  <c r="Q37" i="1" l="1"/>
  <c r="Q36" i="1" l="1"/>
  <c r="Q80" i="1"/>
  <c r="Q81" i="1"/>
  <c r="Q82" i="1"/>
  <c r="Q83" i="1"/>
  <c r="Q84" i="1"/>
  <c r="Q85" i="1"/>
  <c r="Q86" i="1"/>
  <c r="Q87" i="1"/>
  <c r="Q88" i="1"/>
  <c r="Q89" i="1"/>
  <c r="Q90" i="1"/>
  <c r="Q91" i="1"/>
  <c r="Q79" i="1"/>
  <c r="Q35" i="1" l="1"/>
  <c r="Q56" i="1" l="1"/>
  <c r="Q34" i="1" l="1"/>
  <c r="U33" i="1" l="1"/>
  <c r="T33" i="1"/>
  <c r="Q33" i="1"/>
  <c r="U55" i="1" l="1"/>
  <c r="T55" i="1"/>
  <c r="Q55" i="1"/>
  <c r="Q32" i="1" l="1"/>
  <c r="Q10" i="1" l="1"/>
  <c r="Q54" i="1" l="1"/>
  <c r="Q78" i="1" l="1"/>
  <c r="Q31" i="1" l="1"/>
  <c r="Q77" i="1" l="1"/>
  <c r="Q53" i="1" l="1"/>
  <c r="Q52" i="1" l="1"/>
  <c r="Q76" i="1" l="1"/>
  <c r="Q75" i="1" l="1"/>
  <c r="Q30" i="1" l="1"/>
  <c r="Q29" i="1" l="1"/>
  <c r="Q28" i="1" l="1"/>
  <c r="Q74" i="1" l="1"/>
  <c r="Q6" i="1" l="1"/>
  <c r="Q51" i="1" l="1"/>
  <c r="Q50" i="1" l="1"/>
  <c r="Q73" i="1" l="1"/>
  <c r="Q27" i="1" l="1"/>
  <c r="Q15" i="1" l="1"/>
  <c r="Q71" i="1" l="1"/>
  <c r="Q72" i="1"/>
  <c r="Q57" i="1"/>
  <c r="Q9" i="1" l="1"/>
  <c r="Q8" i="1" l="1"/>
  <c r="Q26" i="1" l="1"/>
  <c r="Q49" i="1" l="1"/>
  <c r="Q25" i="1" l="1"/>
  <c r="Q70" i="1" l="1"/>
  <c r="Q24" i="1" l="1"/>
  <c r="Q69" i="1" l="1"/>
  <c r="Q68" i="1" l="1"/>
  <c r="Q23" i="1" l="1"/>
  <c r="Q67" i="1" l="1"/>
  <c r="Q22" i="1" l="1"/>
  <c r="Q21" i="1" l="1"/>
  <c r="Q20" i="1" l="1"/>
  <c r="Q19" i="1" l="1"/>
  <c r="Q66" i="1" l="1"/>
  <c r="Q64" i="1" l="1"/>
  <c r="Q65" i="1"/>
  <c r="Q18" i="1" l="1"/>
  <c r="Q48" i="1" l="1"/>
  <c r="Q63" i="1" l="1"/>
  <c r="Q7" i="1"/>
  <c r="Q62" i="1" l="1"/>
  <c r="Q17" i="1" l="1"/>
  <c r="Q60" i="1" l="1"/>
  <c r="Q61" i="1"/>
  <c r="Q16" i="1" l="1"/>
  <c r="Q14" i="1" l="1"/>
  <c r="Q11" i="1" l="1"/>
  <c r="Q12" i="1"/>
  <c r="Q13" i="1"/>
  <c r="Q47" i="1"/>
  <c r="Q58" i="1"/>
  <c r="Q59" i="1"/>
  <c r="Q5" i="1" l="1"/>
  <c r="C4" i="4" l="1"/>
  <c r="J4" i="4"/>
  <c r="K4" i="4"/>
  <c r="I4" i="4"/>
  <c r="H4" i="4"/>
  <c r="G4" i="4"/>
  <c r="F4" i="4"/>
  <c r="E4" i="4"/>
  <c r="D4" i="4"/>
  <c r="B4" i="4"/>
</calcChain>
</file>

<file path=xl/sharedStrings.xml><?xml version="1.0" encoding="utf-8"?>
<sst xmlns="http://schemas.openxmlformats.org/spreadsheetml/2006/main" count="1625" uniqueCount="621">
  <si>
    <t>Planilha de Controle de Licitações 2018</t>
  </si>
  <si>
    <t xml:space="preserve">N° PROCESSO </t>
  </si>
  <si>
    <t>Nº LICITAÇÃO</t>
  </si>
  <si>
    <t>DATA ABERTURA</t>
  </si>
  <si>
    <t>MODALIDADE</t>
  </si>
  <si>
    <t>FUNDAMENTAÇÃO LEGAL</t>
  </si>
  <si>
    <t>OBJETO</t>
  </si>
  <si>
    <t>SETOR REQUISITANTE</t>
  </si>
  <si>
    <t>COTAÇÃO ELETRÔNICA</t>
  </si>
  <si>
    <t>AUTORIZAÇÃO</t>
  </si>
  <si>
    <t>DATA</t>
  </si>
  <si>
    <t>SITUAÇÃO ATUAL</t>
  </si>
  <si>
    <t>DATA PUBLICAÇÃO EDITAL</t>
  </si>
  <si>
    <t>HOUVE IMPUGNAÇÃO?</t>
  </si>
  <si>
    <t>VALOR ESTIMADO</t>
  </si>
  <si>
    <t>VALOR AQUISIÇÃO</t>
  </si>
  <si>
    <t>% DE REDUÇÃO</t>
  </si>
  <si>
    <t>HOUVE RECURSO?</t>
  </si>
  <si>
    <t>DATA HOMOLOGAÇÃO</t>
  </si>
  <si>
    <t>CONTRATADA</t>
  </si>
  <si>
    <t>CNPJ</t>
  </si>
  <si>
    <t>INSTRUMENTO DE CONTRATAÇÃO</t>
  </si>
  <si>
    <t>Nº</t>
  </si>
  <si>
    <t>DATA ASSINATURA</t>
  </si>
  <si>
    <t>DATA D.O.U.</t>
  </si>
  <si>
    <t>DATA INÍCIO DO CONTRATO</t>
  </si>
  <si>
    <t>DATA TÉRMINO DO CONTRATO</t>
  </si>
  <si>
    <t>FISCAL ADMINISTRATIVO</t>
  </si>
  <si>
    <t>FISCAL TÉCNICO</t>
  </si>
  <si>
    <t>GESTOR</t>
  </si>
  <si>
    <t>EMAIL DO GESTOR</t>
  </si>
  <si>
    <t>TIPO DE CONTRATO</t>
  </si>
  <si>
    <t>CONTRATO ORIGINAL (NÚMERO)</t>
  </si>
  <si>
    <t>1.702/2018</t>
  </si>
  <si>
    <t>01/2018</t>
  </si>
  <si>
    <t>30/01/2018</t>
  </si>
  <si>
    <t>Adesão</t>
  </si>
  <si>
    <t>Decreto 7.892/2013</t>
  </si>
  <si>
    <t>Prestação de serviços de emissão, marcação e remarcação de passagens aéreas</t>
  </si>
  <si>
    <t>GERSEG</t>
  </si>
  <si>
    <t>NÃO SE APLICA</t>
  </si>
  <si>
    <t>DIREXE</t>
  </si>
  <si>
    <t>2277ª - 31/01/2018</t>
  </si>
  <si>
    <t>Concluído</t>
  </si>
  <si>
    <t>MONEY TURISMO EIRELI EPP</t>
  </si>
  <si>
    <t>Contrato</t>
  </si>
  <si>
    <t>07/2018</t>
  </si>
  <si>
    <t>9.089/2018</t>
  </si>
  <si>
    <t>02/2018</t>
  </si>
  <si>
    <t>24/05/2018</t>
  </si>
  <si>
    <t>Aquisição de itens de solução de informática</t>
  </si>
  <si>
    <t>SUPTIN</t>
  </si>
  <si>
    <t>2296ª - 08/06/2018</t>
  </si>
  <si>
    <t>2R DATATEL TELEINFORMÁTICA LTDA</t>
  </si>
  <si>
    <t>46/2018</t>
  </si>
  <si>
    <t>1.915/2018</t>
  </si>
  <si>
    <t>28/02/2018</t>
  </si>
  <si>
    <t>Concorrência</t>
  </si>
  <si>
    <t>art. 22, Lei 8.666/93</t>
  </si>
  <si>
    <t>Implantação do Centro de Triagem no Porto de Itaguaí</t>
  </si>
  <si>
    <t>SUPENG</t>
  </si>
  <si>
    <t>2299ª - 29/06/2018</t>
  </si>
  <si>
    <t>NÃO</t>
  </si>
  <si>
    <t>TOSTES &amp; MEDEIROS ENGENHARIA LTDA</t>
  </si>
  <si>
    <t>23/2019</t>
  </si>
  <si>
    <t>6.976/2018</t>
  </si>
  <si>
    <t>03/05/2018</t>
  </si>
  <si>
    <t>Obras de ligações dos efluentes de esgoto sanitário do RIOPOR</t>
  </si>
  <si>
    <t>GERGOB</t>
  </si>
  <si>
    <t>ENGESAN ENGENHARIA E SANEAMENTO LTDA</t>
  </si>
  <si>
    <t>37/2019</t>
  </si>
  <si>
    <t>6.977/2018</t>
  </si>
  <si>
    <t>03/2018</t>
  </si>
  <si>
    <t>20/04/2018</t>
  </si>
  <si>
    <t>Construção da ATT - Área de Transbordo Temporário de Resíduos Sólidos do RIOPOR</t>
  </si>
  <si>
    <t>2304ª - 31/07/2018</t>
  </si>
  <si>
    <t>TENSOR EMPREENDIMENTOS LTDA</t>
  </si>
  <si>
    <t>27/2019</t>
  </si>
  <si>
    <t>50905.000915/2020-51</t>
  </si>
  <si>
    <t>04/2018</t>
  </si>
  <si>
    <t>12/07/2018</t>
  </si>
  <si>
    <t>Implantação e instalação do Centro de Manutenção e Reparo Sinalização Náutica</t>
  </si>
  <si>
    <t>2313ª - 05/10/2018</t>
  </si>
  <si>
    <t>Revogada</t>
  </si>
  <si>
    <t>LDA CONSTRUTORA E SERVIÇOS LTDA</t>
  </si>
  <si>
    <t>18.754.751/0001-69</t>
  </si>
  <si>
    <t>1.386/2018</t>
  </si>
  <si>
    <t>24/01/2018</t>
  </si>
  <si>
    <t>Dispensa</t>
  </si>
  <si>
    <t>art. 24, II, Lei 8.666/93</t>
  </si>
  <si>
    <t>Aquisição de aparelhos celulares do tipo smatphone</t>
  </si>
  <si>
    <t>GERSOL</t>
  </si>
  <si>
    <t>SIM</t>
  </si>
  <si>
    <t>DIRAFI</t>
  </si>
  <si>
    <t>SILVAN MACHADO GUIMARÃES</t>
  </si>
  <si>
    <t>26.889.274/0001-77</t>
  </si>
  <si>
    <t>Ordem de Fornecimento</t>
  </si>
  <si>
    <t>22/2018</t>
  </si>
  <si>
    <t>2.362/2018</t>
  </si>
  <si>
    <t>07/02/2018</t>
  </si>
  <si>
    <t>Criação e Produção de 2.000 folders institucionais contendo Lâmina</t>
  </si>
  <si>
    <t>GERNOP</t>
  </si>
  <si>
    <t>RADIOGRÁFICA - GRÁFICA, EDITORA E COMUNICAÇÃO LTDA</t>
  </si>
  <si>
    <t>02.623.497/0001-20</t>
  </si>
  <si>
    <t>21/2018</t>
  </si>
  <si>
    <t>2.442/2018</t>
  </si>
  <si>
    <t>08/02/2018</t>
  </si>
  <si>
    <t>Aquisição de insumos de confecção de crachá</t>
  </si>
  <si>
    <t>MASTER SERVIÇOS E SOLUÇÕES EIRELI</t>
  </si>
  <si>
    <t>27.137.932/0001-37</t>
  </si>
  <si>
    <t>24/2018</t>
  </si>
  <si>
    <t>2.522/2018</t>
  </si>
  <si>
    <t>art. 24, IV, Lei 8.666/93</t>
  </si>
  <si>
    <t>Contratação emergencial de escritório de advocacia trabalhista</t>
  </si>
  <si>
    <t>GERCON</t>
  </si>
  <si>
    <t>2280ª - 22/02/2018</t>
  </si>
  <si>
    <t xml:space="preserve">SOCIEDADE DE ADV. TOSTES &amp; DE PAULA </t>
  </si>
  <si>
    <t>01.567.420/0001-17</t>
  </si>
  <si>
    <t>14/2018</t>
  </si>
  <si>
    <t>2.512/2018</t>
  </si>
  <si>
    <t>05/2018</t>
  </si>
  <si>
    <t>Contratação de serviço de PABX</t>
  </si>
  <si>
    <t>Cancelada</t>
  </si>
  <si>
    <t>3.019/2018</t>
  </si>
  <si>
    <t>06/2018</t>
  </si>
  <si>
    <t>21/02/2018</t>
  </si>
  <si>
    <t xml:space="preserve">Fornecimento parcelado de água mineral </t>
  </si>
  <si>
    <t>GERCAL</t>
  </si>
  <si>
    <t>ACP DA SILVA QUINOA COMÉRCIO E SERVIÇOS-ME</t>
  </si>
  <si>
    <t>17.061/2017</t>
  </si>
  <si>
    <t>27/02/2018</t>
  </si>
  <si>
    <t>Serviço de confecção de brindes promocionais</t>
  </si>
  <si>
    <t>RIO MULTIBRINDES CORPORATIVOS LTDA</t>
  </si>
  <si>
    <t>26/2018</t>
  </si>
  <si>
    <t>4.299/2018</t>
  </si>
  <si>
    <t>08/2018</t>
  </si>
  <si>
    <t>12/03/2018</t>
  </si>
  <si>
    <t>art. 24, II, Lei 8.666/94</t>
  </si>
  <si>
    <t>Aquisição de Bandeira Nacional</t>
  </si>
  <si>
    <t>L A MARTINS INDUSTRIA COMÉRCIO E SERVIÇOS EIRELI-ME</t>
  </si>
  <si>
    <t>27/2018</t>
  </si>
  <si>
    <t>5.026/2018</t>
  </si>
  <si>
    <t>09/2018</t>
  </si>
  <si>
    <t>21/03/2018</t>
  </si>
  <si>
    <t xml:space="preserve">Contratação do serviço de confecção de placas sinalizadoras  de identificação visual interna </t>
  </si>
  <si>
    <t>MN INDÚSTRIA E SERVIÇOS DE EQUIPAMENTOS  LTDA-EPP</t>
  </si>
  <si>
    <t>28/2018</t>
  </si>
  <si>
    <t>5.309/2018</t>
  </si>
  <si>
    <t>10/2018</t>
  </si>
  <si>
    <t>27/03/2018</t>
  </si>
  <si>
    <t>Aquisição de HDs  externos</t>
  </si>
  <si>
    <t>DANTAS DISTRIBUIDORA LTDA-ME</t>
  </si>
  <si>
    <t>30/2018</t>
  </si>
  <si>
    <t>5.144/2018</t>
  </si>
  <si>
    <t>11/2018</t>
  </si>
  <si>
    <t>29/03/2018</t>
  </si>
  <si>
    <t>Fornecimento de gases industriais</t>
  </si>
  <si>
    <t>GERFAC</t>
  </si>
  <si>
    <t>5.570/2018</t>
  </si>
  <si>
    <t>12/2018</t>
  </si>
  <si>
    <t>Serviços de contagem de ponto de função</t>
  </si>
  <si>
    <t>GERCOS</t>
  </si>
  <si>
    <t>EFICÁCIA ORGANIZAÇÃO LTDA-ME</t>
  </si>
  <si>
    <t>31/2018</t>
  </si>
  <si>
    <t>5.792/2018</t>
  </si>
  <si>
    <t>13/2018</t>
  </si>
  <si>
    <t>03/04/2017</t>
  </si>
  <si>
    <t>Aquisição de certificado digital wildcard para servidores</t>
  </si>
  <si>
    <t>DIGISEC - CERTIFICAÇÃO DIGITAL EIRELI-ME</t>
  </si>
  <si>
    <t>6.207/2018</t>
  </si>
  <si>
    <t>10/04/2018</t>
  </si>
  <si>
    <t>art. 24, XIII, Lei 8.666/93</t>
  </si>
  <si>
    <t>Atualização de Anteprojeto de Engenharia do VTMIS</t>
  </si>
  <si>
    <t>6.863/2018</t>
  </si>
  <si>
    <t>15/2018</t>
  </si>
  <si>
    <t>19/04/2018</t>
  </si>
  <si>
    <t>Contratação de serviço de fornecimento de coffe break</t>
  </si>
  <si>
    <t>GERCAR</t>
  </si>
  <si>
    <t>7.322/2018</t>
  </si>
  <si>
    <t>16/2018</t>
  </si>
  <si>
    <t>26/04/2018</t>
  </si>
  <si>
    <t>art. 24, XXII, Lei 8.666/93</t>
  </si>
  <si>
    <t>Prestação de serviços de fornecimento de energia elétrica</t>
  </si>
  <si>
    <t>2292ª - 09/05/2018</t>
  </si>
  <si>
    <t>AMPLA ENERGIA E SERVIÇOS S.A.</t>
  </si>
  <si>
    <t>55/2018</t>
  </si>
  <si>
    <t>8.430/2018</t>
  </si>
  <si>
    <t>17/2018</t>
  </si>
  <si>
    <t>14/05/2018</t>
  </si>
  <si>
    <t>Serviços de validação dos saldos contábeis iniciais do exercício de 2017</t>
  </si>
  <si>
    <t>GERCOT</t>
  </si>
  <si>
    <t>MACIEL AUDITORES INDEPENDENTES S/S</t>
  </si>
  <si>
    <t>39/2018</t>
  </si>
  <si>
    <t>9.247/2018</t>
  </si>
  <si>
    <t>18/2018</t>
  </si>
  <si>
    <t>28/05/2018</t>
  </si>
  <si>
    <t>Locação de sala com infraestrutura para treinamento no sistema Portolog</t>
  </si>
  <si>
    <t>RBE - RIO BUSINESS EVENTOS LTDA - EPP</t>
  </si>
  <si>
    <t>36/2018</t>
  </si>
  <si>
    <t>9.287/2018</t>
  </si>
  <si>
    <t>19/2018</t>
  </si>
  <si>
    <t>art. 24, I, Lei 8.666/93</t>
  </si>
  <si>
    <t>Obra de acessibilidade de pessoas com deficiência - PCD - ao prédio sede da SUPRIO</t>
  </si>
  <si>
    <t>9.395/2018</t>
  </si>
  <si>
    <t>20/2018</t>
  </si>
  <si>
    <t>29/05/2018</t>
  </si>
  <si>
    <t>Aquisição de Bobinas para REP</t>
  </si>
  <si>
    <t>GERARH</t>
  </si>
  <si>
    <t>FRANSPELL PAPELARIA E ARTIGOS DE INFORMATICA EIRELI-EPP</t>
  </si>
  <si>
    <t>24.285.606/0001-89</t>
  </si>
  <si>
    <t>37/2018</t>
  </si>
  <si>
    <t>10.885/2018</t>
  </si>
  <si>
    <t>25/06/2018</t>
  </si>
  <si>
    <t>AIR LIQUIDE BRASIL LTDA</t>
  </si>
  <si>
    <t>67/2018</t>
  </si>
  <si>
    <t>12.071/2018</t>
  </si>
  <si>
    <t>16/07/2018</t>
  </si>
  <si>
    <t>art. 29, II, Lei 13.303/16</t>
  </si>
  <si>
    <t>Aquisição de impressos e formulários</t>
  </si>
  <si>
    <t>EDITORA E PAPEIS NOVA ALIANCA</t>
  </si>
  <si>
    <t>12.711.505/0001-43</t>
  </si>
  <si>
    <t>14.344/2018</t>
  </si>
  <si>
    <t>23/2018</t>
  </si>
  <si>
    <t>24/08/2018</t>
  </si>
  <si>
    <t>art. 29, XV, Lei 13.303/16</t>
  </si>
  <si>
    <t>2307ª - 24/08/2018</t>
  </si>
  <si>
    <t>61/2018</t>
  </si>
  <si>
    <t>14.636/2018</t>
  </si>
  <si>
    <t>30/08/2018</t>
  </si>
  <si>
    <t>Aquisição de cadeiras de rodas</t>
  </si>
  <si>
    <t>16.365/2018; 119/2018-E</t>
  </si>
  <si>
    <t>25/2018</t>
  </si>
  <si>
    <t>28/09/2018</t>
  </si>
  <si>
    <t>Serviço especializado de diagnóstico ergonômico do trabalho</t>
  </si>
  <si>
    <t>GERSET</t>
  </si>
  <si>
    <t>DIRMEP</t>
  </si>
  <si>
    <t>WORK TEMPORARY SERVIÇOS EMPRESARIAIS LTDA-ME</t>
  </si>
  <si>
    <t>04/2019</t>
  </si>
  <si>
    <t>16.474/2018</t>
  </si>
  <si>
    <t>01/10/2018</t>
  </si>
  <si>
    <t>Serviço de recorte digital para acompanhamento de processos judiciais</t>
  </si>
  <si>
    <t>DIRPRE</t>
  </si>
  <si>
    <t>WEBJUR PROCESSAMENTO DE DADOS LTDA</t>
  </si>
  <si>
    <t>16.749/2018</t>
  </si>
  <si>
    <t>04/10/2018</t>
  </si>
  <si>
    <t>ROSANO TECNHOLOGY INDÚSTRIA, COMERCIO E SERVIÇOS - EIRELI</t>
  </si>
  <si>
    <t>02.059.827/0001-04</t>
  </si>
  <si>
    <t>63/2018</t>
  </si>
  <si>
    <t>17.229/2018; 2/2019-E</t>
  </si>
  <si>
    <t>11/10/2018</t>
  </si>
  <si>
    <t>art. 29,VII, Lei 13.303/16</t>
  </si>
  <si>
    <t>Contratação de agente integrador para o programa de estágios da CDRJ</t>
  </si>
  <si>
    <t>2326ª - 08/01/2019</t>
  </si>
  <si>
    <t>CENTRO DE INTEGRAÇÃO EMPRESA-ESCOLA - CIEE/RJ</t>
  </si>
  <si>
    <t>33.661.745/0001-50</t>
  </si>
  <si>
    <t>16/2019</t>
  </si>
  <si>
    <t>17.237/2018</t>
  </si>
  <si>
    <t>29/2018</t>
  </si>
  <si>
    <t>Aquisição de discos rigidos (HDs) internos</t>
  </si>
  <si>
    <t>TECH MAIS IMPORTAÇÃO LTDA-ME</t>
  </si>
  <si>
    <t>05/2019</t>
  </si>
  <si>
    <t>17.245/2018</t>
  </si>
  <si>
    <t>Aquisição de fitas adesivas</t>
  </si>
  <si>
    <t>GERAIP</t>
  </si>
  <si>
    <t>VITOR EDE RODRIGUES GUERIERI MEI</t>
  </si>
  <si>
    <t>65/2018</t>
  </si>
  <si>
    <t>17.527/2018; 87/2018-E</t>
  </si>
  <si>
    <t>17/10/2018</t>
  </si>
  <si>
    <t>Contratação emergencial dos serviços de manutenção das instalações prediais do Porto do Rio de Janeiro</t>
  </si>
  <si>
    <t>2317ª - 01/11/2018</t>
  </si>
  <si>
    <t>FOCO CONSTRUÇÕES E REFORMAS LTDA-ME</t>
  </si>
  <si>
    <t>17.031.928/0001-36</t>
  </si>
  <si>
    <t>76/2018</t>
  </si>
  <si>
    <t>17.605/2018</t>
  </si>
  <si>
    <t>32/2018</t>
  </si>
  <si>
    <t>18/10/2018</t>
  </si>
  <si>
    <t>JS INDUSTRIA E COMERCIO DE PRODUTOS ORTOPÉDICOS LTDA</t>
  </si>
  <si>
    <t>06.304.884/0001-54</t>
  </si>
  <si>
    <t>64/2018</t>
  </si>
  <si>
    <t>17.811/2018</t>
  </si>
  <si>
    <t>33/2018</t>
  </si>
  <si>
    <t>23/10/2018</t>
  </si>
  <si>
    <t>Contratação emergencial dos serviços técnicos de engenharia ambiental e ocupacional nas áreas de meio ambiente e segurança do trabalho</t>
  </si>
  <si>
    <t>SUPMAM</t>
  </si>
  <si>
    <t>19.801/2018</t>
  </si>
  <si>
    <t>34/2018</t>
  </si>
  <si>
    <t>29/11/2018</t>
  </si>
  <si>
    <t>Aquisição de 10 (dez) notebooks</t>
  </si>
  <si>
    <t>LOPES &amp; MILLER INFORMÁTICA EIRELI-ME</t>
  </si>
  <si>
    <t>03.904.105/0001-63</t>
  </si>
  <si>
    <t>01/2019</t>
  </si>
  <si>
    <t>20.157/2018</t>
  </si>
  <si>
    <t>35/2018</t>
  </si>
  <si>
    <t>04/12/2018</t>
  </si>
  <si>
    <t xml:space="preserve">Serviço de manutenção preventiva e corretiva do elevador de PCD do Edificio Sede </t>
  </si>
  <si>
    <t>DIRGEP</t>
  </si>
  <si>
    <t>ELEVADORES IVIMAIA LTDA-ME</t>
  </si>
  <si>
    <t>20/2019</t>
  </si>
  <si>
    <t>20.973/2018</t>
  </si>
  <si>
    <t>14/12/2018</t>
  </si>
  <si>
    <t>D'ULAINE COFFEE BREAK MEI</t>
  </si>
  <si>
    <t>71/2018</t>
  </si>
  <si>
    <t>1.362/2018</t>
  </si>
  <si>
    <t>26/01/2018</t>
  </si>
  <si>
    <t>Inexigibilidade</t>
  </si>
  <si>
    <t>art. 25, I, Lei 8.666/93</t>
  </si>
  <si>
    <t>Execução de ampliação do cais do Rio de Janeiro entre os cabeços nº 80 e 125</t>
  </si>
  <si>
    <t>2293ª - 17/05/2018</t>
  </si>
  <si>
    <t>53/2018</t>
  </si>
  <si>
    <t>16.606/2017</t>
  </si>
  <si>
    <t>05/03/2018</t>
  </si>
  <si>
    <t>Participação da CDRJ na Intermodal South America 2018</t>
  </si>
  <si>
    <t>2281ª - 01/03/2018</t>
  </si>
  <si>
    <t>UBM BRAZIL FEIRAS E EVENTOS LTDA</t>
  </si>
  <si>
    <t>7.197/2018</t>
  </si>
  <si>
    <t>25/04/2018</t>
  </si>
  <si>
    <t>Assinatura de periodicos e consultas que tratam de licitações e contratos</t>
  </si>
  <si>
    <t>ZÊNITE INFORMAÇÃO E CONSULTORIA S/A</t>
  </si>
  <si>
    <t>86.781.069/0001-15</t>
  </si>
  <si>
    <t>54/2018</t>
  </si>
  <si>
    <t>8.756/2018</t>
  </si>
  <si>
    <t>17/05/2018</t>
  </si>
  <si>
    <t>art. 25, Lei 8.666/93</t>
  </si>
  <si>
    <t>Atualização de Anteprojeto de Engenharia do ISPS-Code e Controle Aduaneiro</t>
  </si>
  <si>
    <t>SUPRIO</t>
  </si>
  <si>
    <t>DCB DESENVOLVIMENTO DE SISTEMAS LTDA-ME</t>
  </si>
  <si>
    <t>82.167.222/0001-68</t>
  </si>
  <si>
    <t>56/2018</t>
  </si>
  <si>
    <t>9.057/2018</t>
  </si>
  <si>
    <t>23/05/2018</t>
  </si>
  <si>
    <t>Revisão e Atualização de Anteprojeto de Engenharia do VTMIS</t>
  </si>
  <si>
    <t>2297ª - 15/06/2018</t>
  </si>
  <si>
    <t>FUNDAÇÃO DE ENSINO E ENGENHARIA DE SANTA CATARINA - FEESC</t>
  </si>
  <si>
    <t>59/2018</t>
  </si>
  <si>
    <t>10.141/2018; 167/2019-E</t>
  </si>
  <si>
    <t>12/06/2018</t>
  </si>
  <si>
    <t>Manutenção Preventiva e corretiva dos softwares de controle e tratamento dos registros de ponto dos empregados da CDRJ</t>
  </si>
  <si>
    <t>SUPREC</t>
  </si>
  <si>
    <t>2312ª - 28/09/2018</t>
  </si>
  <si>
    <t>NSP TECNOLOGIA SISTEMAS E MAQUINAS LTDA</t>
  </si>
  <si>
    <t>32.070.674/0001-59</t>
  </si>
  <si>
    <t>10.295/2018</t>
  </si>
  <si>
    <t>14/06/2018</t>
  </si>
  <si>
    <t>Participação da CDRJ na RIDEX 2018</t>
  </si>
  <si>
    <t>2295ª - 30/05/2018</t>
  </si>
  <si>
    <t>GOAL PROMOÇÕES E FEIRAS LTDA</t>
  </si>
  <si>
    <t>52/2018</t>
  </si>
  <si>
    <t>11.708/2018</t>
  </si>
  <si>
    <t>10/07/2018</t>
  </si>
  <si>
    <t>art. 30, II, Lei 13.303/16</t>
  </si>
  <si>
    <t>Contratação de sociedade de advogados para prestar serviços técnicos na área jurídica</t>
  </si>
  <si>
    <t>13.166/2018</t>
  </si>
  <si>
    <t>03/08/2018</t>
  </si>
  <si>
    <t>Treinamento "in company" sobre a Lei das Estatais</t>
  </si>
  <si>
    <t>77/2018</t>
  </si>
  <si>
    <t>14.640/2018</t>
  </si>
  <si>
    <t>art. 30, I, Lei 13.303/16</t>
  </si>
  <si>
    <t>Conserto de Registradores de Ponto Eletrônico (REP)</t>
  </si>
  <si>
    <t>DIGICON S/A CONTROLE ELETRÔNICO PARA MECÂNICA</t>
  </si>
  <si>
    <t>75/2018</t>
  </si>
  <si>
    <t>7.068/2018</t>
  </si>
  <si>
    <t>01/2018 - Presencial</t>
  </si>
  <si>
    <t>08/05/2018</t>
  </si>
  <si>
    <t>Pregão</t>
  </si>
  <si>
    <t>Lei 10.520/02</t>
  </si>
  <si>
    <t>Concessão de uso de imóvel na área não operacional - Av. Brasil x Rua Eduardo Luiz Lopes</t>
  </si>
  <si>
    <t>Acautelado</t>
  </si>
  <si>
    <t>21.345/2017</t>
  </si>
  <si>
    <t>02/01/2018</t>
  </si>
  <si>
    <t xml:space="preserve">GERCAL </t>
  </si>
  <si>
    <t>535/2018</t>
  </si>
  <si>
    <t>10/01/2018</t>
  </si>
  <si>
    <t>Limpeza de fossa séptica nos Portos do Rio de Janeiro e Itaguaí</t>
  </si>
  <si>
    <t>ITEM 1 - FAL SOLUÇÕES AMBIENTAIS / 2 - L&amp;M SERV. AMBIENTAIS</t>
  </si>
  <si>
    <t>19.361.272/0001-45    21.161.821/0001-80</t>
  </si>
  <si>
    <t>47 e 48/2018</t>
  </si>
  <si>
    <t>3.078/2018</t>
  </si>
  <si>
    <t>22/02/2018</t>
  </si>
  <si>
    <t>Prestação de serviço de assistência médica e hospitalar</t>
  </si>
  <si>
    <t>VISION MED ASSISTÊNCIA MÉDICA LTDA</t>
  </si>
  <si>
    <t>66/2018</t>
  </si>
  <si>
    <t>2.198/2018</t>
  </si>
  <si>
    <t>Aquisição de cabo óptico para rede intranet do RIOPOR</t>
  </si>
  <si>
    <t>22.128/2017</t>
  </si>
  <si>
    <t>Prestação de serviços de manutenção e operação da sinalização náutica dos Portos da CDRJ</t>
  </si>
  <si>
    <t>GERMAP</t>
  </si>
  <si>
    <t>2294ª - 24/05/2018</t>
  </si>
  <si>
    <t>RIO INTERPORT CONSULT ENGENHARIA LTDA</t>
  </si>
  <si>
    <t>69/2018</t>
  </si>
  <si>
    <t>2.018/2018</t>
  </si>
  <si>
    <t>Serviço de corte e capina nos Portos de Itaguaí e Rio de Janeiro</t>
  </si>
  <si>
    <t>ESGO JET AMBIENTAL LTDA-EPP</t>
  </si>
  <si>
    <t>62/2018</t>
  </si>
  <si>
    <t>3.625/2018</t>
  </si>
  <si>
    <t>Avaliação prática de tiro da guarda portuária</t>
  </si>
  <si>
    <t>SUPGUA</t>
  </si>
  <si>
    <t>1.909/2018</t>
  </si>
  <si>
    <t>09/03/2018</t>
  </si>
  <si>
    <t>Serviço de emissão, renovação e validação de certificado digital do tipo A3</t>
  </si>
  <si>
    <t>TOPOS INFORMÁTICA LTDA</t>
  </si>
  <si>
    <t>51; 62 e 67/2018; 10/2019</t>
  </si>
  <si>
    <t>4.690/2018</t>
  </si>
  <si>
    <t>15/03/208</t>
  </si>
  <si>
    <t>Contratação de seguro de bens móveis, imóveis e equipamentos da CDRJ</t>
  </si>
  <si>
    <t>2309ª - 05/09/2018</t>
  </si>
  <si>
    <t>Deserta</t>
  </si>
  <si>
    <t>5.221/2018</t>
  </si>
  <si>
    <t>28/03/2018</t>
  </si>
  <si>
    <t>Contratação de serviços de gerenciamento de abastecimento de combustível</t>
  </si>
  <si>
    <t>2302ª - 20/07/2018</t>
  </si>
  <si>
    <t>TRIVALE ADMINISTRAÇÃO LTDA</t>
  </si>
  <si>
    <t>00.604.122/0001-97</t>
  </si>
  <si>
    <t>68/2018</t>
  </si>
  <si>
    <t>4.102/2018</t>
  </si>
  <si>
    <t>05/04/2018</t>
  </si>
  <si>
    <t>Implantação e instalação do Centro de Manutenção e Reparo Sinalização Náutica do Porto de Itaguaí</t>
  </si>
  <si>
    <t>5.922/2018</t>
  </si>
  <si>
    <t>04/04/2018</t>
  </si>
  <si>
    <t>Aquisição de licenças - Office e AutoCad</t>
  </si>
  <si>
    <t>ITENS 1 e 2 - PA COMÉRCIO E SERV. / 3 - RR SOFTWARE E SOL.</t>
  </si>
  <si>
    <t>27.044.495/0001-07        27.492.080/0001-04</t>
  </si>
  <si>
    <t>52 e 53/2018</t>
  </si>
  <si>
    <t>6.308/2018</t>
  </si>
  <si>
    <t>12/04/2018</t>
  </si>
  <si>
    <t>JASINSTELL COMÉRCIO LTDA</t>
  </si>
  <si>
    <t>60/2018</t>
  </si>
  <si>
    <t>7.527/2018</t>
  </si>
  <si>
    <t>Aquisição de equipamentos de segurança</t>
  </si>
  <si>
    <t>DIVERSAS EMPRESAS</t>
  </si>
  <si>
    <t>DIVERSOS</t>
  </si>
  <si>
    <t>56 a 60/2018</t>
  </si>
  <si>
    <t>17.222/2017</t>
  </si>
  <si>
    <t>07/05/2018</t>
  </si>
  <si>
    <t>Prestação dos serviços de assistência odontológica</t>
  </si>
  <si>
    <t>SUBENE</t>
  </si>
  <si>
    <t>2310ª - 13/09/2018</t>
  </si>
  <si>
    <t>HAPVIDA ASSISTÊNCIA MÉDICA LTDA</t>
  </si>
  <si>
    <t>63.554.067/0001-98</t>
  </si>
  <si>
    <t>02/2019</t>
  </si>
  <si>
    <t>8.324/2018</t>
  </si>
  <si>
    <t>16/05/2018</t>
  </si>
  <si>
    <t>Prestação de serviços de telefonia móvel - SMP</t>
  </si>
  <si>
    <t>Fracassada</t>
  </si>
  <si>
    <t>6.304/2018; 99/2018-E</t>
  </si>
  <si>
    <t>Manutenção do sistema viário do Porto de Itaguaí</t>
  </si>
  <si>
    <t>2314ª - 11/10/2018</t>
  </si>
  <si>
    <t>CONSTRUTORA COEFER LTDA</t>
  </si>
  <si>
    <t>08/2019</t>
  </si>
  <si>
    <t>8.412/2018; 41/2018-E</t>
  </si>
  <si>
    <t>04/06/2018</t>
  </si>
  <si>
    <t>Serviço de recarga e reteste de extintores de incêndio</t>
  </si>
  <si>
    <t>2316ª - 26/10/2018</t>
  </si>
  <si>
    <t xml:space="preserve">RECEL SISTEMAS CONTRA INCENDIO LTDA </t>
  </si>
  <si>
    <t>00.631.485/0001-11</t>
  </si>
  <si>
    <t>06/2019</t>
  </si>
  <si>
    <t>7.016/2018</t>
  </si>
  <si>
    <t>13/06/2018</t>
  </si>
  <si>
    <t>Serviços de corte de coqueiros, incluindo remoção e transporte de resíduos</t>
  </si>
  <si>
    <t>GERANG</t>
  </si>
  <si>
    <t>5.924/2018; 40/2018-E</t>
  </si>
  <si>
    <t>Serviço de impermeabilização da laje da SUPITA</t>
  </si>
  <si>
    <t>FB CHAVES CONSTRUÇÃO LTDA</t>
  </si>
  <si>
    <t>29.036.585/0001-81</t>
  </si>
  <si>
    <t>81/2018</t>
  </si>
  <si>
    <t>7.349/2018</t>
  </si>
  <si>
    <t>29/06/2018</t>
  </si>
  <si>
    <t>Contratação de seguro de responsabilidade civil de Executivos (D&amp;O)</t>
  </si>
  <si>
    <t>2300ª - 05/07/2018</t>
  </si>
  <si>
    <t>10.696/2018; 49/2018-E</t>
  </si>
  <si>
    <t>Prestação de serviços de locação de varredeira mecanizada</t>
  </si>
  <si>
    <t>12.227/2018</t>
  </si>
  <si>
    <t>Aquisição de solução integrada de informática</t>
  </si>
  <si>
    <t>TECHNOLOGY SOLUÇÕES E SISTEMAS INTEGRADOS LTDA</t>
  </si>
  <si>
    <t>79/2018</t>
  </si>
  <si>
    <t>12.507/2018</t>
  </si>
  <si>
    <t>Prestação de serviços de transporte de pessoal</t>
  </si>
  <si>
    <t>2311ª - 20/09/2018</t>
  </si>
  <si>
    <t>ON TIME TRANSPORTADORA TURISTICA LTDA</t>
  </si>
  <si>
    <t>02.243.628/0001-43</t>
  </si>
  <si>
    <t>72/2018</t>
  </si>
  <si>
    <t>18.220/2017; 43/2018-E</t>
  </si>
  <si>
    <t>01/08/2018</t>
  </si>
  <si>
    <t>Fornecimento de vale refeição e alimentação</t>
  </si>
  <si>
    <t>2354ª - 27/06/2019</t>
  </si>
  <si>
    <t>SODEXO PASS DO BRASIL SERVIÇOS E COMÉRCIO S/A</t>
  </si>
  <si>
    <t>38/2019</t>
  </si>
  <si>
    <t>13.381/2018</t>
  </si>
  <si>
    <t>Aquisição de drone e acessórios</t>
  </si>
  <si>
    <t>7 a 9/2019</t>
  </si>
  <si>
    <t>13.379/2018; 100/2018-E</t>
  </si>
  <si>
    <t>Estudo de avaliação de risco e atualização do PSPP dos Portos do RJ e Itaguaí</t>
  </si>
  <si>
    <t>2322ª - 07/12/2018</t>
  </si>
  <si>
    <t>13.610/2018; 94/2018-E</t>
  </si>
  <si>
    <t>Aquisição de materiais diversos</t>
  </si>
  <si>
    <t>2319ª - 14/11/2018</t>
  </si>
  <si>
    <t>13 a 15, 34, 35, 39 a 41/2019, 45 a 48/2019, 01 a 5/20</t>
  </si>
  <si>
    <t>24/05 e 10/07/2019</t>
  </si>
  <si>
    <t>14.020/2018</t>
  </si>
  <si>
    <t>FATOR SEGURADORA S.A.</t>
  </si>
  <si>
    <t>73/2018</t>
  </si>
  <si>
    <t>14.229/2018; 73/2018-E</t>
  </si>
  <si>
    <t xml:space="preserve">Contratação de auditoria independente </t>
  </si>
  <si>
    <t>STAFF AUDITORIA &amp; ASSESSORIA</t>
  </si>
  <si>
    <t>07.791.963/0001-08</t>
  </si>
  <si>
    <t>82/2018</t>
  </si>
  <si>
    <t>15.457/2018; 83/2018-E</t>
  </si>
  <si>
    <t xml:space="preserve">Prestação de serviços de seguro total para veículos de propriedade da CDRJ </t>
  </si>
  <si>
    <t>GENTE SEGURADORA S/A</t>
  </si>
  <si>
    <t>15.399/2018; 37/2019-E</t>
  </si>
  <si>
    <t>Aquisição de aparelhos de ar condicionado e bens duráveis para as dependências da CDRJ</t>
  </si>
  <si>
    <t>2329ª - 24/01/2019</t>
  </si>
  <si>
    <t>36/2019</t>
  </si>
  <si>
    <t>15.103/2018; 42/2018-E</t>
  </si>
  <si>
    <t>17/09/2018</t>
  </si>
  <si>
    <t>Aquisição de cabos elétricos de média tensão</t>
  </si>
  <si>
    <t>AGROSHOW AGROPECUARIA EIRELI-ME</t>
  </si>
  <si>
    <t>08.725.008/0001-27</t>
  </si>
  <si>
    <t>15.986/2018; 36/2018-E</t>
  </si>
  <si>
    <t>21/09/2018</t>
  </si>
  <si>
    <t>Prestação dos serviços de manutenção e suporte aos requisitos do ISPS CODE e da segurança do Porto do Rio de Janeiro</t>
  </si>
  <si>
    <t>7LAN COMÉRCIO E SERVIÇOS EIRELI</t>
  </si>
  <si>
    <t>78/2018</t>
  </si>
  <si>
    <t>11.063/2016</t>
  </si>
  <si>
    <t>22/10/2018</t>
  </si>
  <si>
    <t>Manutenção das instalações prediais dos Portos do Rio de Janeiro e Niterói</t>
  </si>
  <si>
    <t>2352ª - 13/06/2019</t>
  </si>
  <si>
    <t>ARAÚJO ABREU ENGENHARIA S/A</t>
  </si>
  <si>
    <t>49/2019</t>
  </si>
  <si>
    <t>6.759/2018; 306/2018-E</t>
  </si>
  <si>
    <t>18/04/2018</t>
  </si>
  <si>
    <t>Prestação dos serviços de manutenção elétrica de subestação, redes elétricas e prediais do Porto do Rio de Janeiro</t>
  </si>
  <si>
    <t>2324ª - 19/12/2018</t>
  </si>
  <si>
    <t>TORRES ENGENHARIA E CONSULTORIA LTDA</t>
  </si>
  <si>
    <t>19.321/2018; 21/2019-E</t>
  </si>
  <si>
    <t>23/11/2018</t>
  </si>
  <si>
    <t>Prestação dos serviços de emissão, marcação e remarcação de bilhetes de passagens aéreas, marítimas e terrestres</t>
  </si>
  <si>
    <t>2328ª - 18/01/2019</t>
  </si>
  <si>
    <t>BRASITUR EVENTOS E TURISMO LTDA</t>
  </si>
  <si>
    <t>10/2019</t>
  </si>
  <si>
    <t>19.599/2018; 24/2019-E</t>
  </si>
  <si>
    <t>38/2018</t>
  </si>
  <si>
    <t>27/11/2018</t>
  </si>
  <si>
    <t>Prestação dos serviços de transporte terrestre de cargas</t>
  </si>
  <si>
    <t>BL NESHER TRANSPORTES E LOGISTICA LTDA</t>
  </si>
  <si>
    <t>15/2019</t>
  </si>
  <si>
    <t>19.420/2017; 36/2019-E</t>
  </si>
  <si>
    <t>28/11/2018</t>
  </si>
  <si>
    <t xml:space="preserve">Aquisição de EPI e EPC </t>
  </si>
  <si>
    <t>2331ª - 11/02/2019</t>
  </si>
  <si>
    <t>23 a 28/2019</t>
  </si>
  <si>
    <t>19.811/2018; 31/2019-E</t>
  </si>
  <si>
    <t>40/2018</t>
  </si>
  <si>
    <t>03/12/2018</t>
  </si>
  <si>
    <t>Prestação de serviços de seguro de responsabilidade civil de operador portuário</t>
  </si>
  <si>
    <t>20.920/2018</t>
  </si>
  <si>
    <t>41/2018</t>
  </si>
  <si>
    <t>21/12/2018</t>
  </si>
  <si>
    <t>Prestação dos serviços de condução de veículos por meio de motorista</t>
  </si>
  <si>
    <t>2333ª - 21/02/2019</t>
  </si>
  <si>
    <t>ITALIAN COMÉRCIO DE ALIMENTOS E SERVIÇOS DE TERCEIRIZAÇÃO</t>
  </si>
  <si>
    <t>14/2019</t>
  </si>
  <si>
    <t>Original</t>
  </si>
  <si>
    <t>DIVGAM</t>
  </si>
  <si>
    <t>Aditivo</t>
  </si>
  <si>
    <t>SUPJUR</t>
  </si>
  <si>
    <t>Fase Externa</t>
  </si>
  <si>
    <t>RCE</t>
  </si>
  <si>
    <t>DICONS</t>
  </si>
  <si>
    <t>Fase Interna</t>
  </si>
  <si>
    <t>IRP</t>
  </si>
  <si>
    <t>GERINC</t>
  </si>
  <si>
    <t>Suspenso</t>
  </si>
  <si>
    <t>SUPADM</t>
  </si>
  <si>
    <t>Em Andamento</t>
  </si>
  <si>
    <t>DIVDOC</t>
  </si>
  <si>
    <t>SUPFIN</t>
  </si>
  <si>
    <t>DICONT</t>
  </si>
  <si>
    <t>DIGEFI</t>
  </si>
  <si>
    <t>DIAPES</t>
  </si>
  <si>
    <t>CEPORT</t>
  </si>
  <si>
    <t>SUPCOM</t>
  </si>
  <si>
    <t>DIMACO</t>
  </si>
  <si>
    <t>SEACOM</t>
  </si>
  <si>
    <t>DIVETA</t>
  </si>
  <si>
    <t>DIVGAT</t>
  </si>
  <si>
    <t>SUPDEP</t>
  </si>
  <si>
    <t>DIDEPO</t>
  </si>
  <si>
    <t>DICOFI</t>
  </si>
  <si>
    <t>SUPLAN</t>
  </si>
  <si>
    <t>OUVGER</t>
  </si>
  <si>
    <t>DIPLAN</t>
  </si>
  <si>
    <t>DIPROB</t>
  </si>
  <si>
    <t>DIMAPO</t>
  </si>
  <si>
    <t>GERATE</t>
  </si>
  <si>
    <t>SUPITA</t>
  </si>
  <si>
    <t>DITRAP</t>
  </si>
  <si>
    <t>DIFCON</t>
  </si>
  <si>
    <t>DISERI</t>
  </si>
  <si>
    <t>DIFITA</t>
  </si>
  <si>
    <t>DITRAF</t>
  </si>
  <si>
    <t>DIFISC</t>
  </si>
  <si>
    <t>DISERV</t>
  </si>
  <si>
    <t>DIFITE</t>
  </si>
  <si>
    <t>GERNIT</t>
  </si>
  <si>
    <t>SUPAUD</t>
  </si>
  <si>
    <t>SETALM</t>
  </si>
  <si>
    <t>GERMAM</t>
  </si>
  <si>
    <t>AUDINT</t>
  </si>
  <si>
    <t>ASSCOM</t>
  </si>
  <si>
    <t>GERPRI</t>
  </si>
  <si>
    <t>INDICADORES DE DESEMPENHO - 2015 (GERCAL)</t>
  </si>
  <si>
    <t>QUANTIDADE DE DISPENSAS (%)</t>
  </si>
  <si>
    <t>% DO VALOR DAS DISPENSAS EM RELAÇÃO AO TOTAL</t>
  </si>
  <si>
    <t>ECONOMIA APURADA (%)</t>
  </si>
  <si>
    <t>ECONOMIA  APURADA (R$)</t>
  </si>
  <si>
    <t>% DE CONCORRÊNCIAS</t>
  </si>
  <si>
    <t>% DE ADESÃO À ATA</t>
  </si>
  <si>
    <t>% DE INEXIGIBILIDADE</t>
  </si>
  <si>
    <t>% DE PROCESSOS CONCLUÍDOS</t>
  </si>
  <si>
    <t>% DE PROCESSOS EM ANDAMENTO</t>
  </si>
  <si>
    <t>% DE PROCESSOS CANCELADOS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</si>
</sst>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&quot;.&quot;000&quot;.&quot;000&quot;/&quot;0000&quot;-&quot;00"/>
    <numFmt numFmtId="165" formatCode="&quot;R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Arial"/>
      <family val="2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002776"/>
        <bgColor indexed="64"/>
      </patternFill>
    </fill>
    <fill>
      <patternFill patternType="solid">
        <fgColor rgb="FF92D4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19">
    <xf numFmtId="0" fontId="0" fillId="0" borderId="0" xfId="0"/>
    <xf numFmtId="14" fontId="0" fillId="0" borderId="0" xfId="0" applyNumberFormat="1" applyAlignment="1">
      <alignment wrapText="1"/>
    </xf>
    <xf numFmtId="0" fontId="0" fillId="4" borderId="0" xfId="0" applyFill="1"/>
    <xf numFmtId="14" fontId="0" fillId="4" borderId="0" xfId="0" applyNumberFormat="1" applyFill="1" applyAlignment="1">
      <alignment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8" fillId="4" borderId="0" xfId="0" applyFont="1" applyFill="1"/>
    <xf numFmtId="0" fontId="8" fillId="0" borderId="0" xfId="0" applyFont="1"/>
    <xf numFmtId="164" fontId="8" fillId="4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4" borderId="0" xfId="0" applyFill="1" applyAlignment="1">
      <alignment horizontal="center" wrapText="1"/>
    </xf>
    <xf numFmtId="9" fontId="0" fillId="4" borderId="0" xfId="2" applyFont="1" applyFill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2" applyFont="1" applyAlignment="1">
      <alignment horizontal="center"/>
    </xf>
    <xf numFmtId="1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2" xfId="3" applyFont="1" applyFill="1" applyBorder="1" applyAlignment="1">
      <alignment horizontal="center" vertical="center"/>
    </xf>
    <xf numFmtId="14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/>
    <xf numFmtId="10" fontId="0" fillId="0" borderId="0" xfId="0" applyNumberFormat="1"/>
    <xf numFmtId="44" fontId="0" fillId="4" borderId="0" xfId="1" applyFont="1" applyFill="1"/>
    <xf numFmtId="44" fontId="0" fillId="0" borderId="0" xfId="1" applyFont="1"/>
    <xf numFmtId="0" fontId="0" fillId="0" borderId="0" xfId="0" applyAlignment="1">
      <alignment vertical="center"/>
    </xf>
    <xf numFmtId="0" fontId="2" fillId="0" borderId="0" xfId="3"/>
    <xf numFmtId="0" fontId="15" fillId="2" borderId="2" xfId="3" applyFont="1" applyFill="1" applyBorder="1" applyAlignment="1">
      <alignment horizontal="center" vertical="center"/>
    </xf>
    <xf numFmtId="14" fontId="15" fillId="2" borderId="2" xfId="3" applyNumberFormat="1" applyFont="1" applyFill="1" applyBorder="1" applyAlignment="1">
      <alignment horizontal="center" vertical="center" wrapText="1"/>
    </xf>
    <xf numFmtId="14" fontId="15" fillId="2" borderId="2" xfId="3" applyNumberFormat="1" applyFont="1" applyFill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4" fontId="15" fillId="2" borderId="6" xfId="3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20" fillId="4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10" fillId="2" borderId="7" xfId="3" applyFont="1" applyFill="1" applyBorder="1" applyAlignment="1">
      <alignment horizontal="center" vertical="center" wrapText="1"/>
    </xf>
    <xf numFmtId="49" fontId="10" fillId="2" borderId="7" xfId="3" applyNumberFormat="1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/>
    </xf>
    <xf numFmtId="14" fontId="10" fillId="2" borderId="7" xfId="3" applyNumberFormat="1" applyFont="1" applyFill="1" applyBorder="1" applyAlignment="1">
      <alignment horizontal="center" vertical="center"/>
    </xf>
    <xf numFmtId="44" fontId="10" fillId="2" borderId="7" xfId="1" applyFont="1" applyFill="1" applyBorder="1" applyAlignment="1">
      <alignment horizontal="center" vertical="center" wrapText="1"/>
    </xf>
    <xf numFmtId="44" fontId="15" fillId="2" borderId="7" xfId="1" applyFont="1" applyFill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/>
    </xf>
    <xf numFmtId="164" fontId="15" fillId="2" borderId="7" xfId="3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49" fontId="9" fillId="5" borderId="7" xfId="0" applyNumberFormat="1" applyFont="1" applyFill="1" applyBorder="1" applyAlignment="1">
      <alignment horizontal="center"/>
    </xf>
    <xf numFmtId="14" fontId="9" fillId="5" borderId="7" xfId="2" applyNumberFormat="1" applyFont="1" applyFill="1" applyBorder="1" applyAlignment="1">
      <alignment horizontal="center"/>
    </xf>
    <xf numFmtId="0" fontId="9" fillId="5" borderId="7" xfId="0" applyFont="1" applyFill="1" applyBorder="1"/>
    <xf numFmtId="0" fontId="9" fillId="5" borderId="7" xfId="0" applyFont="1" applyFill="1" applyBorder="1" applyAlignment="1">
      <alignment horizontal="center" wrapText="1"/>
    </xf>
    <xf numFmtId="14" fontId="9" fillId="5" borderId="7" xfId="0" applyNumberFormat="1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 wrapText="1"/>
    </xf>
    <xf numFmtId="9" fontId="9" fillId="5" borderId="7" xfId="2" applyFont="1" applyFill="1" applyBorder="1" applyAlignment="1">
      <alignment horizontal="center"/>
    </xf>
    <xf numFmtId="44" fontId="9" fillId="5" borderId="7" xfId="1" applyFont="1" applyFill="1" applyBorder="1"/>
    <xf numFmtId="0" fontId="9" fillId="5" borderId="7" xfId="0" applyFont="1" applyFill="1" applyBorder="1" applyAlignment="1">
      <alignment horizontal="left"/>
    </xf>
    <xf numFmtId="164" fontId="9" fillId="5" borderId="7" xfId="0" applyNumberFormat="1" applyFont="1" applyFill="1" applyBorder="1" applyAlignment="1">
      <alignment horizontal="center"/>
    </xf>
    <xf numFmtId="14" fontId="9" fillId="5" borderId="7" xfId="0" applyNumberFormat="1" applyFont="1" applyFill="1" applyBorder="1" applyAlignment="1">
      <alignment horizontal="center" wrapText="1"/>
    </xf>
    <xf numFmtId="14" fontId="16" fillId="2" borderId="7" xfId="3" applyNumberFormat="1" applyFont="1" applyFill="1" applyBorder="1" applyAlignment="1">
      <alignment wrapText="1"/>
    </xf>
    <xf numFmtId="0" fontId="16" fillId="2" borderId="7" xfId="3" applyFont="1" applyFill="1" applyBorder="1" applyAlignment="1">
      <alignment horizontal="center" vertical="center"/>
    </xf>
    <xf numFmtId="14" fontId="16" fillId="2" borderId="7" xfId="3" applyNumberFormat="1" applyFont="1" applyFill="1" applyBorder="1" applyAlignment="1">
      <alignment horizontal="center" vertical="center" wrapText="1"/>
    </xf>
    <xf numFmtId="0" fontId="16" fillId="2" borderId="7" xfId="3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14" fontId="8" fillId="0" borderId="7" xfId="0" applyNumberFormat="1" applyFont="1" applyBorder="1" applyAlignment="1">
      <alignment wrapText="1"/>
    </xf>
    <xf numFmtId="0" fontId="8" fillId="0" borderId="7" xfId="0" applyFont="1" applyBorder="1"/>
    <xf numFmtId="0" fontId="9" fillId="5" borderId="8" xfId="0" applyFont="1" applyFill="1" applyBorder="1" applyAlignment="1">
      <alignment horizontal="center"/>
    </xf>
    <xf numFmtId="14" fontId="9" fillId="0" borderId="7" xfId="0" applyNumberFormat="1" applyFont="1" applyBorder="1" applyAlignment="1">
      <alignment wrapText="1"/>
    </xf>
    <xf numFmtId="0" fontId="9" fillId="0" borderId="7" xfId="0" applyFont="1" applyBorder="1"/>
    <xf numFmtId="0" fontId="14" fillId="5" borderId="7" xfId="0" applyFont="1" applyFill="1" applyBorder="1" applyAlignment="1">
      <alignment horizontal="center"/>
    </xf>
    <xf numFmtId="49" fontId="14" fillId="5" borderId="7" xfId="0" applyNumberFormat="1" applyFont="1" applyFill="1" applyBorder="1" applyAlignment="1">
      <alignment horizontal="center"/>
    </xf>
    <xf numFmtId="49" fontId="9" fillId="5" borderId="7" xfId="2" applyNumberFormat="1" applyFont="1" applyFill="1" applyBorder="1" applyAlignment="1">
      <alignment horizontal="center"/>
    </xf>
    <xf numFmtId="9" fontId="9" fillId="5" borderId="7" xfId="2" applyFont="1" applyFill="1" applyBorder="1" applyAlignment="1">
      <alignment horizontal="center" wrapText="1"/>
    </xf>
    <xf numFmtId="43" fontId="9" fillId="5" borderId="7" xfId="1" applyNumberFormat="1" applyFont="1" applyFill="1" applyBorder="1"/>
    <xf numFmtId="14" fontId="9" fillId="5" borderId="9" xfId="0" applyNumberFormat="1" applyFont="1" applyFill="1" applyBorder="1" applyAlignment="1">
      <alignment horizontal="center"/>
    </xf>
    <xf numFmtId="49" fontId="9" fillId="5" borderId="7" xfId="0" applyNumberFormat="1" applyFont="1" applyFill="1" applyBorder="1" applyAlignment="1">
      <alignment horizontal="left"/>
    </xf>
    <xf numFmtId="164" fontId="9" fillId="5" borderId="7" xfId="0" applyNumberFormat="1" applyFont="1" applyFill="1" applyBorder="1" applyAlignment="1">
      <alignment horizontal="left"/>
    </xf>
    <xf numFmtId="49" fontId="18" fillId="5" borderId="7" xfId="0" applyNumberFormat="1" applyFont="1" applyFill="1" applyBorder="1" applyAlignment="1">
      <alignment horizontal="center"/>
    </xf>
    <xf numFmtId="49" fontId="21" fillId="5" borderId="7" xfId="0" applyNumberFormat="1" applyFont="1" applyFill="1" applyBorder="1" applyAlignment="1">
      <alignment horizontal="center"/>
    </xf>
    <xf numFmtId="0" fontId="17" fillId="5" borderId="7" xfId="0" applyFont="1" applyFill="1" applyBorder="1"/>
    <xf numFmtId="0" fontId="22" fillId="5" borderId="7" xfId="0" applyFont="1" applyFill="1" applyBorder="1" applyAlignment="1">
      <alignment horizontal="center"/>
    </xf>
    <xf numFmtId="3" fontId="9" fillId="5" borderId="7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49" fontId="9" fillId="5" borderId="7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 wrapText="1"/>
    </xf>
    <xf numFmtId="44" fontId="9" fillId="5" borderId="7" xfId="1" applyFont="1" applyFill="1" applyBorder="1" applyAlignment="1">
      <alignment vertical="center"/>
    </xf>
    <xf numFmtId="164" fontId="9" fillId="5" borderId="7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4" fontId="9" fillId="5" borderId="7" xfId="1" applyFont="1" applyFill="1" applyBorder="1" applyAlignment="1">
      <alignment horizontal="center"/>
    </xf>
    <xf numFmtId="164" fontId="9" fillId="5" borderId="8" xfId="0" applyNumberFormat="1" applyFont="1" applyFill="1" applyBorder="1" applyAlignment="1">
      <alignment horizontal="center"/>
    </xf>
    <xf numFmtId="0" fontId="14" fillId="5" borderId="7" xfId="0" applyFont="1" applyFill="1" applyBorder="1"/>
    <xf numFmtId="14" fontId="8" fillId="5" borderId="7" xfId="0" applyNumberFormat="1" applyFont="1" applyFill="1" applyBorder="1" applyAlignment="1">
      <alignment horizontal="center"/>
    </xf>
    <xf numFmtId="43" fontId="8" fillId="5" borderId="7" xfId="1" applyNumberFormat="1" applyFont="1" applyFill="1" applyBorder="1"/>
    <xf numFmtId="9" fontId="8" fillId="5" borderId="7" xfId="2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4" fontId="8" fillId="5" borderId="7" xfId="0" applyNumberFormat="1" applyFont="1" applyFill="1" applyBorder="1" applyAlignment="1">
      <alignment horizontal="center" wrapText="1"/>
    </xf>
    <xf numFmtId="0" fontId="0" fillId="0" borderId="7" xfId="0" applyBorder="1"/>
    <xf numFmtId="0" fontId="7" fillId="0" borderId="7" xfId="3" applyFont="1" applyBorder="1"/>
    <xf numFmtId="0" fontId="2" fillId="0" borderId="7" xfId="3" applyBorder="1"/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0" fontId="13" fillId="0" borderId="12" xfId="0" applyNumberFormat="1" applyFont="1" applyBorder="1" applyAlignment="1">
      <alignment horizontal="center" vertical="center"/>
    </xf>
    <xf numFmtId="10" fontId="13" fillId="0" borderId="13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10" fontId="13" fillId="0" borderId="14" xfId="0" applyNumberFormat="1" applyFont="1" applyBorder="1" applyAlignment="1">
      <alignment horizontal="center" vertical="center"/>
    </xf>
    <xf numFmtId="0" fontId="9" fillId="6" borderId="7" xfId="0" applyFont="1" applyFill="1" applyBorder="1" applyAlignment="1">
      <alignment horizontal="center"/>
    </xf>
    <xf numFmtId="14" fontId="9" fillId="6" borderId="7" xfId="0" applyNumberFormat="1" applyFont="1" applyFill="1" applyBorder="1" applyAlignment="1">
      <alignment horizontal="center" wrapText="1"/>
    </xf>
    <xf numFmtId="14" fontId="9" fillId="6" borderId="7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0" xfId="0" applyBorder="1"/>
    <xf numFmtId="0" fontId="23" fillId="7" borderId="7" xfId="0" applyFont="1" applyFill="1" applyBorder="1" applyAlignment="1">
      <alignment horizontal="center" wrapText="1"/>
    </xf>
  </cellXfs>
  <cellStyles count="9">
    <cellStyle name="Moeda" xfId="1" builtinId="4"/>
    <cellStyle name="Normal" xfId="0" builtinId="0"/>
    <cellStyle name="Normal 2" xfId="3" xr:uid="{00000000-0005-0000-0000-000002000000}"/>
    <cellStyle name="Porcentagem" xfId="2" builtinId="5"/>
    <cellStyle name="Título 5" xfId="4" xr:uid="{00000000-0005-0000-0000-000004000000}"/>
    <cellStyle name="Título 6" xfId="5" xr:uid="{00000000-0005-0000-0000-000005000000}"/>
    <cellStyle name="Título 7" xfId="6" xr:uid="{00000000-0005-0000-0000-000006000000}"/>
    <cellStyle name="Título 8" xfId="7" xr:uid="{00000000-0005-0000-0000-000007000000}"/>
    <cellStyle name="Total 2" xfId="8" xr:uid="{00000000-0005-0000-0000-000008000000}"/>
  </cellStyles>
  <dxfs count="55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0&quot;.&quot;000&quot;.&quot;000&quot;/&quot;0000&quot;-&quot;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8"/>
        </top>
        <bottom style="thin">
          <color indexed="64"/>
        </bottom>
      </border>
    </dxf>
    <dxf>
      <fill>
        <patternFill>
          <bgColor rgb="FFFF3C3C"/>
        </patternFill>
      </fill>
    </dxf>
    <dxf>
      <fill>
        <patternFill>
          <bgColor rgb="FF47FF9A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3C3C"/>
      <color rgb="FFFF5353"/>
      <color rgb="FF47FF9A"/>
      <color rgb="FF92D400"/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itacoes" displayName="TabLicitacoes" ref="B4:AG140" totalsRowShown="0" tableBorderDxfId="44">
  <autoFilter ref="B4:AG140" xr:uid="{00000000-0009-0000-0100-000001000000}"/>
  <sortState xmlns:xlrd2="http://schemas.microsoft.com/office/spreadsheetml/2017/richdata2" ref="B5:AG131">
    <sortCondition ref="E4:E131"/>
  </sortState>
  <tableColumns count="32">
    <tableColumn id="1" xr3:uid="{00000000-0010-0000-0000-000001000000}" name="N° PROCESSO " dataDxfId="43"/>
    <tableColumn id="2" xr3:uid="{00000000-0010-0000-0000-000002000000}" name="Nº LICITAÇÃO" dataDxfId="42"/>
    <tableColumn id="6" xr3:uid="{00000000-0010-0000-0000-000006000000}" name="DATA ABERTURA" dataDxfId="41"/>
    <tableColumn id="3" xr3:uid="{00000000-0010-0000-0000-000003000000}" name="MODALIDADE" dataDxfId="40"/>
    <tableColumn id="4" xr3:uid="{00000000-0010-0000-0000-000004000000}" name="FUNDAMENTAÇÃO LEGAL" dataDxfId="39"/>
    <tableColumn id="5" xr3:uid="{00000000-0010-0000-0000-000005000000}" name="OBJETO" dataDxfId="38"/>
    <tableColumn id="7" xr3:uid="{00000000-0010-0000-0000-000007000000}" name="SETOR REQUISITANTE" dataDxfId="37"/>
    <tableColumn id="8" xr3:uid="{00000000-0010-0000-0000-000008000000}" name="COTAÇÃO ELETRÔNICA" dataDxfId="36"/>
    <tableColumn id="9" xr3:uid="{00000000-0010-0000-0000-000009000000}" name="AUTORIZAÇÃO" dataDxfId="35"/>
    <tableColumn id="10" xr3:uid="{00000000-0010-0000-0000-00000A000000}" name="DATA" dataDxfId="34"/>
    <tableColumn id="11" xr3:uid="{00000000-0010-0000-0000-00000B000000}" name="SITUAÇÃO ATUAL" dataDxfId="33"/>
    <tableColumn id="32" xr3:uid="{00000000-0010-0000-0000-000020000000}" name="DATA PUBLICAÇÃO EDITAL" dataDxfId="32"/>
    <tableColumn id="31" xr3:uid="{00000000-0010-0000-0000-00001F000000}" name="HOUVE IMPUGNAÇÃO?" dataDxfId="31"/>
    <tableColumn id="12" xr3:uid="{00000000-0010-0000-0000-00000C000000}" name="VALOR ESTIMADO" dataDxfId="30" dataCellStyle="Moeda"/>
    <tableColumn id="13" xr3:uid="{00000000-0010-0000-0000-00000D000000}" name="VALOR AQUISIÇÃO" dataDxfId="29" dataCellStyle="Moeda"/>
    <tableColumn id="14" xr3:uid="{00000000-0010-0000-0000-00000E000000}" name="% DE REDUÇÃO" dataDxfId="28" dataCellStyle="Porcentagem">
      <calculatedColumnFormula>IFERROR((O5-P5)/O5,)</calculatedColumnFormula>
    </tableColumn>
    <tableColumn id="30" xr3:uid="{00000000-0010-0000-0000-00001E000000}" name="HOUVE RECURSO?" dataDxfId="27" dataCellStyle="Porcentagem"/>
    <tableColumn id="29" xr3:uid="{00000000-0010-0000-0000-00001D000000}" name="DATA HOMOLOGAÇÃO" dataDxfId="26" dataCellStyle="Porcentagem"/>
    <tableColumn id="15" xr3:uid="{00000000-0010-0000-0000-00000F000000}" name="CONTRATADA" dataDxfId="25"/>
    <tableColumn id="16" xr3:uid="{00000000-0010-0000-0000-000010000000}" name="CNPJ" dataDxfId="24"/>
    <tableColumn id="17" xr3:uid="{00000000-0010-0000-0000-000011000000}" name="INSTRUMENTO DE CONTRATAÇÃO" dataDxfId="23"/>
    <tableColumn id="18" xr3:uid="{00000000-0010-0000-0000-000012000000}" name="Nº" dataDxfId="22"/>
    <tableColumn id="19" xr3:uid="{00000000-0010-0000-0000-000013000000}" name="DATA ASSINATURA" dataDxfId="21"/>
    <tableColumn id="20" xr3:uid="{00000000-0010-0000-0000-000014000000}" name="DATA D.O.U." dataDxfId="20"/>
    <tableColumn id="21" xr3:uid="{00000000-0010-0000-0000-000015000000}" name="DATA INÍCIO DO CONTRATO" dataDxfId="19"/>
    <tableColumn id="22" xr3:uid="{00000000-0010-0000-0000-000016000000}" name="DATA TÉRMINO DO CONTRATO" dataDxfId="18"/>
    <tableColumn id="23" xr3:uid="{00000000-0010-0000-0000-000017000000}" name="FISCAL ADMINISTRATIVO" dataDxfId="17"/>
    <tableColumn id="24" xr3:uid="{00000000-0010-0000-0000-000018000000}" name="FISCAL TÉCNICO" dataDxfId="16"/>
    <tableColumn id="25" xr3:uid="{00000000-0010-0000-0000-000019000000}" name="GESTOR" dataDxfId="15"/>
    <tableColumn id="26" xr3:uid="{00000000-0010-0000-0000-00001A000000}" name="EMAIL DO GESTOR" dataDxfId="14"/>
    <tableColumn id="27" xr3:uid="{00000000-0010-0000-0000-00001B000000}" name="TIPO DE CONTRATO" dataDxfId="13"/>
    <tableColumn id="28" xr3:uid="{00000000-0010-0000-0000-00001C000000}" name="CONTRATO ORIGINAL (NÚMERO)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B3:K4" totalsRowShown="0" headerRowDxfId="11" dataDxfId="10">
  <tableColumns count="10">
    <tableColumn id="1" xr3:uid="{00000000-0010-0000-0100-000001000000}" name="QUANTIDADE DE DISPENSAS (%)" dataDxfId="9">
      <calculatedColumnFormula>COUNT('Planilha de Controle'!O119:O140)/COUNT('Planilha de Controle'!O5:O140)</calculatedColumnFormula>
    </tableColumn>
    <tableColumn id="2" xr3:uid="{00000000-0010-0000-0100-000002000000}" name="% DO VALOR DAS DISPENSAS EM RELAÇÃO AO TOTAL" dataDxfId="8">
      <calculatedColumnFormula>SUM('Planilha de Controle'!O119:O140)/SUM('Planilha de Controle'!O5:O140)</calculatedColumnFormula>
    </tableColumn>
    <tableColumn id="3" xr3:uid="{00000000-0010-0000-0100-000003000000}" name="ECONOMIA APURADA (%)" dataDxfId="7">
      <calculatedColumnFormula>(4669230.04-3598181.5)/4669230.04</calculatedColumnFormula>
    </tableColumn>
    <tableColumn id="4" xr3:uid="{00000000-0010-0000-0100-000004000000}" name="ECONOMIA  APURADA (R$)" dataDxfId="6">
      <calculatedColumnFormula>4669230.04-3598181.5</calculatedColumnFormula>
    </tableColumn>
    <tableColumn id="5" xr3:uid="{00000000-0010-0000-0100-000005000000}" name="% DE CONCORRÊNCIAS" dataDxfId="5">
      <calculatedColumnFormula>('Planilha de Controle'!#REF!+'Planilha de Controle'!#REF!+'Planilha de Controle'!#REF!+'Planilha de Controle'!#REF!+'Planilha de Controle'!#REF!)/SUM('Planilha de Controle'!O5:O140)</calculatedColumnFormula>
    </tableColumn>
    <tableColumn id="6" xr3:uid="{00000000-0010-0000-0100-000006000000}" name="% DE ADESÃO À ATA" dataDxfId="4">
      <calculatedColumnFormula>SUM('Planilha de Controle'!O57:O99)/SUM('Planilha de Controle'!O5:O140)</calculatedColumnFormula>
    </tableColumn>
    <tableColumn id="7" xr3:uid="{00000000-0010-0000-0100-000007000000}" name="% DE INEXIGIBILIDADE" dataDxfId="3">
      <calculatedColumnFormula>SUM('Planilha de Controle'!#REF!)/SUM('Planilha de Controle'!O5:O140)</calculatedColumnFormula>
    </tableColumn>
    <tableColumn id="8" xr3:uid="{00000000-0010-0000-0100-000008000000}" name="% DE PROCESSOS CONCLUÍDOS" dataDxfId="2">
      <calculatedColumnFormula>46/76</calculatedColumnFormula>
    </tableColumn>
    <tableColumn id="9" xr3:uid="{00000000-0010-0000-0100-000009000000}" name="% DE PROCESSOS EM ANDAMENTO" dataDxfId="1">
      <calculatedColumnFormula>25/76</calculatedColumnFormula>
    </tableColumn>
    <tableColumn id="10" xr3:uid="{00000000-0010-0000-0100-00000A000000}" name="% DE PROCESSOS CANCELADOS" dataDxfId="0">
      <calculatedColumnFormula>5/76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46"/>
  <sheetViews>
    <sheetView tabSelected="1" view="pageBreakPreview" topLeftCell="H1" zoomScaleNormal="100" zoomScaleSheetLayoutView="100" workbookViewId="0">
      <selection activeCell="S10" sqref="S10"/>
    </sheetView>
  </sheetViews>
  <sheetFormatPr defaultRowHeight="15"/>
  <cols>
    <col min="1" max="1" width="4.42578125" customWidth="1"/>
    <col min="2" max="2" width="20" style="5" customWidth="1"/>
    <col min="3" max="3" width="15" style="7" customWidth="1"/>
    <col min="4" max="4" width="12.42578125" style="7" customWidth="1"/>
    <col min="5" max="5" width="18.28515625" style="5" customWidth="1"/>
    <col min="6" max="6" width="21" style="5" customWidth="1"/>
    <col min="7" max="7" width="105" customWidth="1"/>
    <col min="8" max="8" width="12.28515625" style="5" customWidth="1"/>
    <col min="9" max="9" width="11.85546875" style="14" customWidth="1"/>
    <col min="10" max="10" width="12" style="5" customWidth="1"/>
    <col min="11" max="11" width="17.42578125" style="17" customWidth="1"/>
    <col min="12" max="12" width="14" style="36" bestFit="1" customWidth="1"/>
    <col min="13" max="13" width="14.140625" style="14" customWidth="1"/>
    <col min="14" max="14" width="14" style="14" customWidth="1"/>
    <col min="15" max="15" width="14.42578125" style="26" bestFit="1" customWidth="1"/>
    <col min="16" max="16" width="13.7109375" style="26" customWidth="1"/>
    <col min="17" max="17" width="8.28515625" style="15" customWidth="1"/>
    <col min="18" max="18" width="13.7109375" style="15" bestFit="1" customWidth="1"/>
    <col min="19" max="19" width="13.5703125" style="15" customWidth="1"/>
    <col min="20" max="20" width="43" style="9" customWidth="1"/>
    <col min="21" max="21" width="14.85546875" style="11" customWidth="1"/>
    <col min="22" max="22" width="22.42578125" style="5" customWidth="1"/>
    <col min="23" max="23" width="7.85546875" style="5" customWidth="1"/>
    <col min="24" max="24" width="11.85546875" style="1" customWidth="1"/>
    <col min="25" max="25" width="12.85546875" style="17" customWidth="1"/>
    <col min="26" max="26" width="25.28515625" style="1" hidden="1" customWidth="1"/>
    <col min="27" max="27" width="27.85546875" style="1" hidden="1" customWidth="1"/>
    <col min="28" max="28" width="25.28515625" hidden="1" customWidth="1"/>
    <col min="29" max="29" width="23" hidden="1" customWidth="1"/>
    <col min="30" max="30" width="25.28515625" hidden="1" customWidth="1"/>
    <col min="31" max="31" width="26.140625" hidden="1" customWidth="1"/>
    <col min="32" max="32" width="19.140625" hidden="1" customWidth="1"/>
    <col min="33" max="33" width="29.140625" hidden="1" customWidth="1"/>
  </cols>
  <sheetData>
    <row r="1" spans="1:33" ht="36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34"/>
      <c r="AA1" s="34"/>
      <c r="AB1" s="34"/>
      <c r="AC1" s="34"/>
      <c r="AD1" s="34"/>
      <c r="AE1" s="34"/>
      <c r="AF1" s="34"/>
      <c r="AG1" s="34"/>
    </row>
    <row r="2" spans="1:33" ht="3.75" customHeight="1">
      <c r="A2" s="2"/>
      <c r="B2" s="4"/>
      <c r="C2" s="6"/>
      <c r="D2" s="6"/>
      <c r="E2" s="4"/>
      <c r="F2" s="4"/>
      <c r="G2" s="2"/>
      <c r="H2" s="4"/>
      <c r="I2" s="12"/>
      <c r="J2" s="4"/>
      <c r="K2" s="16"/>
      <c r="L2" s="35"/>
      <c r="M2" s="12"/>
      <c r="N2" s="12"/>
      <c r="O2" s="25"/>
      <c r="P2" s="25"/>
      <c r="Q2" s="13"/>
      <c r="R2" s="13"/>
      <c r="S2" s="13"/>
      <c r="T2" s="8"/>
      <c r="U2" s="10"/>
      <c r="V2" s="4"/>
      <c r="W2" s="4"/>
      <c r="X2" s="3"/>
      <c r="Y2" s="16"/>
      <c r="Z2" s="3"/>
      <c r="AA2" s="3"/>
      <c r="AB2" s="2"/>
      <c r="AC2" s="2"/>
      <c r="AD2" s="2"/>
      <c r="AE2" s="2"/>
      <c r="AF2" s="2"/>
      <c r="AG2" s="2"/>
    </row>
    <row r="3" spans="1:33">
      <c r="B3" s="21"/>
      <c r="C3" s="22"/>
      <c r="D3" s="22"/>
      <c r="E3" s="21"/>
      <c r="F3" s="21"/>
      <c r="G3" s="23"/>
      <c r="H3" s="21"/>
    </row>
    <row r="4" spans="1:33" ht="33.75">
      <c r="B4" s="37" t="s">
        <v>1</v>
      </c>
      <c r="C4" s="38" t="s">
        <v>2</v>
      </c>
      <c r="D4" s="38" t="s">
        <v>3</v>
      </c>
      <c r="E4" s="39" t="s">
        <v>4</v>
      </c>
      <c r="F4" s="37" t="s">
        <v>5</v>
      </c>
      <c r="G4" s="39" t="s">
        <v>6</v>
      </c>
      <c r="H4" s="37" t="s">
        <v>7</v>
      </c>
      <c r="I4" s="37" t="s">
        <v>8</v>
      </c>
      <c r="J4" s="40" t="s">
        <v>9</v>
      </c>
      <c r="K4" s="40" t="s">
        <v>10</v>
      </c>
      <c r="L4" s="41" t="s">
        <v>11</v>
      </c>
      <c r="M4" s="41" t="s">
        <v>12</v>
      </c>
      <c r="N4" s="41" t="s">
        <v>13</v>
      </c>
      <c r="O4" s="41" t="s">
        <v>14</v>
      </c>
      <c r="P4" s="42" t="s">
        <v>15</v>
      </c>
      <c r="Q4" s="42" t="s">
        <v>16</v>
      </c>
      <c r="R4" s="42" t="s">
        <v>17</v>
      </c>
      <c r="S4" s="42" t="s">
        <v>18</v>
      </c>
      <c r="T4" s="43" t="s">
        <v>19</v>
      </c>
      <c r="U4" s="44" t="s">
        <v>20</v>
      </c>
      <c r="V4" s="33" t="s">
        <v>21</v>
      </c>
      <c r="W4" s="29" t="s">
        <v>22</v>
      </c>
      <c r="X4" s="30" t="s">
        <v>23</v>
      </c>
      <c r="Y4" s="31" t="s">
        <v>24</v>
      </c>
      <c r="Z4" s="19" t="s">
        <v>25</v>
      </c>
      <c r="AA4" s="19" t="s">
        <v>26</v>
      </c>
      <c r="AB4" s="18" t="s">
        <v>27</v>
      </c>
      <c r="AC4" s="18" t="s">
        <v>28</v>
      </c>
      <c r="AD4" s="18" t="s">
        <v>29</v>
      </c>
      <c r="AE4" s="19" t="s">
        <v>30</v>
      </c>
      <c r="AF4" s="20" t="s">
        <v>31</v>
      </c>
      <c r="AG4" s="20" t="s">
        <v>32</v>
      </c>
    </row>
    <row r="5" spans="1:33">
      <c r="B5" s="45" t="s">
        <v>33</v>
      </c>
      <c r="C5" s="46" t="s">
        <v>34</v>
      </c>
      <c r="D5" s="47" t="s">
        <v>35</v>
      </c>
      <c r="E5" s="45" t="s">
        <v>36</v>
      </c>
      <c r="F5" s="46" t="s">
        <v>37</v>
      </c>
      <c r="G5" s="48" t="s">
        <v>38</v>
      </c>
      <c r="H5" s="45" t="s">
        <v>39</v>
      </c>
      <c r="I5" s="49" t="s">
        <v>40</v>
      </c>
      <c r="J5" s="45" t="s">
        <v>41</v>
      </c>
      <c r="K5" s="50" t="s">
        <v>42</v>
      </c>
      <c r="L5" s="51" t="s">
        <v>43</v>
      </c>
      <c r="M5" s="52" t="s">
        <v>40</v>
      </c>
      <c r="N5" s="52" t="s">
        <v>40</v>
      </c>
      <c r="O5" s="53">
        <v>650000.19999999995</v>
      </c>
      <c r="P5" s="53">
        <v>650000.19999999995</v>
      </c>
      <c r="Q5" s="52">
        <f t="shared" ref="Q5:Q36" si="0">IFERROR((O5-P5)/O5,)</f>
        <v>0</v>
      </c>
      <c r="R5" s="52" t="s">
        <v>40</v>
      </c>
      <c r="S5" s="47">
        <v>43131</v>
      </c>
      <c r="T5" s="54" t="s">
        <v>44</v>
      </c>
      <c r="U5" s="55">
        <v>37979739000105</v>
      </c>
      <c r="V5" s="45" t="s">
        <v>45</v>
      </c>
      <c r="W5" s="46" t="s">
        <v>46</v>
      </c>
      <c r="X5" s="56">
        <v>43133</v>
      </c>
      <c r="Y5" s="50">
        <v>43139</v>
      </c>
      <c r="Z5" s="57"/>
      <c r="AA5" s="57"/>
      <c r="AB5" s="58"/>
      <c r="AC5" s="58"/>
      <c r="AD5" s="58"/>
      <c r="AE5" s="59"/>
      <c r="AF5" s="60"/>
      <c r="AG5" s="60"/>
    </row>
    <row r="6" spans="1:33">
      <c r="B6" s="45" t="s">
        <v>47</v>
      </c>
      <c r="C6" s="46" t="s">
        <v>48</v>
      </c>
      <c r="D6" s="47" t="s">
        <v>49</v>
      </c>
      <c r="E6" s="45" t="s">
        <v>36</v>
      </c>
      <c r="F6" s="46" t="s">
        <v>37</v>
      </c>
      <c r="G6" s="48" t="s">
        <v>50</v>
      </c>
      <c r="H6" s="45" t="s">
        <v>51</v>
      </c>
      <c r="I6" s="49" t="s">
        <v>40</v>
      </c>
      <c r="J6" s="45" t="s">
        <v>41</v>
      </c>
      <c r="K6" s="50" t="s">
        <v>52</v>
      </c>
      <c r="L6" s="51" t="s">
        <v>43</v>
      </c>
      <c r="M6" s="52" t="s">
        <v>40</v>
      </c>
      <c r="N6" s="52" t="s">
        <v>40</v>
      </c>
      <c r="O6" s="53">
        <v>2457400</v>
      </c>
      <c r="P6" s="53">
        <v>2457400</v>
      </c>
      <c r="Q6" s="52">
        <f t="shared" si="0"/>
        <v>0</v>
      </c>
      <c r="R6" s="52" t="s">
        <v>40</v>
      </c>
      <c r="S6" s="47">
        <v>43259</v>
      </c>
      <c r="T6" s="54" t="s">
        <v>53</v>
      </c>
      <c r="U6" s="55">
        <v>73514382000145</v>
      </c>
      <c r="V6" s="45" t="s">
        <v>45</v>
      </c>
      <c r="W6" s="45" t="s">
        <v>54</v>
      </c>
      <c r="X6" s="56">
        <v>43270</v>
      </c>
      <c r="Y6" s="50">
        <v>43271</v>
      </c>
      <c r="Z6" s="57"/>
      <c r="AA6" s="57"/>
      <c r="AB6" s="58"/>
      <c r="AC6" s="58"/>
      <c r="AD6" s="58"/>
      <c r="AE6" s="59"/>
      <c r="AF6" s="60"/>
      <c r="AG6" s="60"/>
    </row>
    <row r="7" spans="1:33">
      <c r="B7" s="45" t="s">
        <v>55</v>
      </c>
      <c r="C7" s="46" t="s">
        <v>34</v>
      </c>
      <c r="D7" s="47" t="s">
        <v>56</v>
      </c>
      <c r="E7" s="45" t="s">
        <v>57</v>
      </c>
      <c r="F7" s="46" t="s">
        <v>58</v>
      </c>
      <c r="G7" s="48" t="s">
        <v>59</v>
      </c>
      <c r="H7" s="45" t="s">
        <v>60</v>
      </c>
      <c r="I7" s="49" t="s">
        <v>40</v>
      </c>
      <c r="J7" s="45" t="s">
        <v>41</v>
      </c>
      <c r="K7" s="50" t="s">
        <v>61</v>
      </c>
      <c r="L7" s="51" t="s">
        <v>43</v>
      </c>
      <c r="M7" s="47">
        <v>43399</v>
      </c>
      <c r="N7" s="52" t="s">
        <v>62</v>
      </c>
      <c r="O7" s="53">
        <v>72073.740000000005</v>
      </c>
      <c r="P7" s="53">
        <v>72059.8</v>
      </c>
      <c r="Q7" s="52">
        <f t="shared" si="0"/>
        <v>1.9341302393912577E-4</v>
      </c>
      <c r="R7" s="52" t="s">
        <v>62</v>
      </c>
      <c r="S7" s="47">
        <v>43622</v>
      </c>
      <c r="T7" s="54" t="s">
        <v>63</v>
      </c>
      <c r="U7" s="55">
        <v>760057000199</v>
      </c>
      <c r="V7" s="45" t="s">
        <v>45</v>
      </c>
      <c r="W7" s="45" t="s">
        <v>64</v>
      </c>
      <c r="X7" s="56">
        <v>43661</v>
      </c>
      <c r="Y7" s="50">
        <v>43663</v>
      </c>
      <c r="Z7" s="57"/>
      <c r="AA7" s="57"/>
      <c r="AB7" s="58"/>
      <c r="AC7" s="58"/>
      <c r="AD7" s="58"/>
      <c r="AE7" s="59"/>
      <c r="AF7" s="60"/>
      <c r="AG7" s="60"/>
    </row>
    <row r="8" spans="1:33">
      <c r="B8" s="45" t="s">
        <v>65</v>
      </c>
      <c r="C8" s="46" t="s">
        <v>48</v>
      </c>
      <c r="D8" s="47" t="s">
        <v>66</v>
      </c>
      <c r="E8" s="45" t="s">
        <v>57</v>
      </c>
      <c r="F8" s="46" t="s">
        <v>58</v>
      </c>
      <c r="G8" s="48" t="s">
        <v>67</v>
      </c>
      <c r="H8" s="45" t="s">
        <v>68</v>
      </c>
      <c r="I8" s="49" t="s">
        <v>40</v>
      </c>
      <c r="J8" s="45" t="s">
        <v>41</v>
      </c>
      <c r="K8" s="50" t="s">
        <v>61</v>
      </c>
      <c r="L8" s="51" t="s">
        <v>43</v>
      </c>
      <c r="M8" s="47">
        <v>43334</v>
      </c>
      <c r="N8" s="52" t="s">
        <v>62</v>
      </c>
      <c r="O8" s="53">
        <v>200367.02</v>
      </c>
      <c r="P8" s="53">
        <v>194185.56</v>
      </c>
      <c r="Q8" s="52">
        <f t="shared" si="0"/>
        <v>3.0850685906293321E-2</v>
      </c>
      <c r="R8" s="52" t="s">
        <v>62</v>
      </c>
      <c r="S8" s="47">
        <v>43690</v>
      </c>
      <c r="T8" s="54" t="s">
        <v>69</v>
      </c>
      <c r="U8" s="55">
        <v>68555291000118</v>
      </c>
      <c r="V8" s="45" t="s">
        <v>45</v>
      </c>
      <c r="W8" s="45" t="s">
        <v>70</v>
      </c>
      <c r="X8" s="56">
        <v>43710</v>
      </c>
      <c r="Y8" s="50">
        <v>43712</v>
      </c>
      <c r="Z8" s="57"/>
      <c r="AA8" s="57"/>
      <c r="AB8" s="58"/>
      <c r="AC8" s="58"/>
      <c r="AD8" s="58"/>
      <c r="AE8" s="59"/>
      <c r="AF8" s="60"/>
      <c r="AG8" s="60"/>
    </row>
    <row r="9" spans="1:33">
      <c r="B9" s="45" t="s">
        <v>71</v>
      </c>
      <c r="C9" s="46" t="s">
        <v>72</v>
      </c>
      <c r="D9" s="47" t="s">
        <v>73</v>
      </c>
      <c r="E9" s="45" t="s">
        <v>57</v>
      </c>
      <c r="F9" s="46" t="s">
        <v>58</v>
      </c>
      <c r="G9" s="48" t="s">
        <v>74</v>
      </c>
      <c r="H9" s="45" t="s">
        <v>60</v>
      </c>
      <c r="I9" s="49" t="s">
        <v>40</v>
      </c>
      <c r="J9" s="45" t="s">
        <v>41</v>
      </c>
      <c r="K9" s="50" t="s">
        <v>75</v>
      </c>
      <c r="L9" s="51" t="s">
        <v>43</v>
      </c>
      <c r="M9" s="47">
        <v>43334</v>
      </c>
      <c r="N9" s="52" t="s">
        <v>62</v>
      </c>
      <c r="O9" s="53">
        <v>859187.3</v>
      </c>
      <c r="P9" s="53">
        <v>764550.5</v>
      </c>
      <c r="Q9" s="52">
        <f t="shared" si="0"/>
        <v>0.11014687949880084</v>
      </c>
      <c r="R9" s="52" t="s">
        <v>62</v>
      </c>
      <c r="S9" s="47">
        <v>43641</v>
      </c>
      <c r="T9" s="54" t="s">
        <v>76</v>
      </c>
      <c r="U9" s="55">
        <v>28129807000148</v>
      </c>
      <c r="V9" s="45" t="s">
        <v>45</v>
      </c>
      <c r="W9" s="45" t="s">
        <v>77</v>
      </c>
      <c r="X9" s="56">
        <v>43678</v>
      </c>
      <c r="Y9" s="50">
        <v>43682</v>
      </c>
      <c r="Z9" s="57"/>
      <c r="AA9" s="57"/>
      <c r="AB9" s="58"/>
      <c r="AC9" s="58"/>
      <c r="AD9" s="58"/>
      <c r="AE9" s="59"/>
      <c r="AF9" s="60"/>
      <c r="AG9" s="60"/>
    </row>
    <row r="10" spans="1:33">
      <c r="B10" s="45" t="s">
        <v>78</v>
      </c>
      <c r="C10" s="46" t="s">
        <v>79</v>
      </c>
      <c r="D10" s="47" t="s">
        <v>80</v>
      </c>
      <c r="E10" s="45" t="s">
        <v>57</v>
      </c>
      <c r="F10" s="46" t="s">
        <v>58</v>
      </c>
      <c r="G10" s="61" t="s">
        <v>81</v>
      </c>
      <c r="H10" s="45" t="s">
        <v>68</v>
      </c>
      <c r="I10" s="49" t="s">
        <v>40</v>
      </c>
      <c r="J10" s="45" t="s">
        <v>41</v>
      </c>
      <c r="K10" s="50" t="s">
        <v>82</v>
      </c>
      <c r="L10" s="118" t="s">
        <v>83</v>
      </c>
      <c r="M10" s="47">
        <v>43768</v>
      </c>
      <c r="N10" s="52" t="s">
        <v>62</v>
      </c>
      <c r="O10" s="53">
        <v>739026.69</v>
      </c>
      <c r="P10" s="53">
        <v>738552.46</v>
      </c>
      <c r="Q10" s="52">
        <f t="shared" si="0"/>
        <v>6.4169536285622029E-4</v>
      </c>
      <c r="R10" s="52" t="s">
        <v>62</v>
      </c>
      <c r="S10" s="47">
        <v>44747</v>
      </c>
      <c r="T10" s="48" t="s">
        <v>84</v>
      </c>
      <c r="U10" s="55" t="s">
        <v>85</v>
      </c>
      <c r="V10" s="45" t="s">
        <v>45</v>
      </c>
      <c r="W10" s="109"/>
      <c r="X10" s="110"/>
      <c r="Y10" s="111"/>
      <c r="Z10" s="62"/>
      <c r="AA10" s="62"/>
      <c r="AB10" s="63"/>
      <c r="AC10" s="63"/>
      <c r="AD10" s="63"/>
      <c r="AE10" s="63"/>
      <c r="AF10" s="63"/>
      <c r="AG10" s="63"/>
    </row>
    <row r="11" spans="1:33">
      <c r="B11" s="45" t="s">
        <v>86</v>
      </c>
      <c r="C11" s="46" t="s">
        <v>34</v>
      </c>
      <c r="D11" s="47" t="s">
        <v>87</v>
      </c>
      <c r="E11" s="45" t="s">
        <v>88</v>
      </c>
      <c r="F11" s="45" t="s">
        <v>89</v>
      </c>
      <c r="G11" s="48" t="s">
        <v>90</v>
      </c>
      <c r="H11" s="45" t="s">
        <v>91</v>
      </c>
      <c r="I11" s="49" t="s">
        <v>92</v>
      </c>
      <c r="J11" s="45" t="s">
        <v>93</v>
      </c>
      <c r="K11" s="50">
        <v>43154</v>
      </c>
      <c r="L11" s="51" t="s">
        <v>43</v>
      </c>
      <c r="M11" s="52" t="s">
        <v>40</v>
      </c>
      <c r="N11" s="52" t="s">
        <v>40</v>
      </c>
      <c r="O11" s="53">
        <v>13371.63</v>
      </c>
      <c r="P11" s="53">
        <v>12790</v>
      </c>
      <c r="Q11" s="52">
        <f t="shared" si="0"/>
        <v>4.3497314837458056E-2</v>
      </c>
      <c r="R11" s="52" t="s">
        <v>40</v>
      </c>
      <c r="S11" s="47">
        <v>43154</v>
      </c>
      <c r="T11" s="54" t="s">
        <v>94</v>
      </c>
      <c r="U11" s="55" t="s">
        <v>95</v>
      </c>
      <c r="V11" s="64" t="s">
        <v>96</v>
      </c>
      <c r="W11" s="46" t="s">
        <v>97</v>
      </c>
      <c r="X11" s="56">
        <v>43157</v>
      </c>
      <c r="Y11" s="50">
        <v>43158</v>
      </c>
      <c r="Z11" s="65"/>
      <c r="AA11" s="65"/>
      <c r="AB11" s="66"/>
      <c r="AC11" s="63"/>
      <c r="AD11" s="63"/>
      <c r="AE11" s="63"/>
      <c r="AF11" s="63"/>
      <c r="AG11" s="63"/>
    </row>
    <row r="12" spans="1:33">
      <c r="B12" s="45" t="s">
        <v>98</v>
      </c>
      <c r="C12" s="46" t="s">
        <v>48</v>
      </c>
      <c r="D12" s="47" t="s">
        <v>99</v>
      </c>
      <c r="E12" s="45" t="s">
        <v>88</v>
      </c>
      <c r="F12" s="45" t="s">
        <v>89</v>
      </c>
      <c r="G12" s="48" t="s">
        <v>100</v>
      </c>
      <c r="H12" s="45" t="s">
        <v>101</v>
      </c>
      <c r="I12" s="49" t="s">
        <v>62</v>
      </c>
      <c r="J12" s="45" t="s">
        <v>93</v>
      </c>
      <c r="K12" s="50">
        <v>43150</v>
      </c>
      <c r="L12" s="51" t="s">
        <v>43</v>
      </c>
      <c r="M12" s="52" t="s">
        <v>40</v>
      </c>
      <c r="N12" s="52" t="s">
        <v>40</v>
      </c>
      <c r="O12" s="53">
        <v>4380</v>
      </c>
      <c r="P12" s="53">
        <v>4380</v>
      </c>
      <c r="Q12" s="52">
        <f t="shared" si="0"/>
        <v>0</v>
      </c>
      <c r="R12" s="52" t="s">
        <v>40</v>
      </c>
      <c r="S12" s="47">
        <v>43150</v>
      </c>
      <c r="T12" s="54" t="s">
        <v>102</v>
      </c>
      <c r="U12" s="55" t="s">
        <v>103</v>
      </c>
      <c r="V12" s="45" t="s">
        <v>96</v>
      </c>
      <c r="W12" s="46" t="s">
        <v>104</v>
      </c>
      <c r="X12" s="56">
        <v>43151</v>
      </c>
      <c r="Y12" s="50">
        <v>43152</v>
      </c>
      <c r="Z12" s="62"/>
      <c r="AA12" s="62"/>
      <c r="AB12" s="63"/>
      <c r="AC12" s="63"/>
      <c r="AD12" s="63"/>
      <c r="AE12" s="63"/>
      <c r="AF12" s="63"/>
      <c r="AG12" s="63"/>
    </row>
    <row r="13" spans="1:33">
      <c r="B13" s="45" t="s">
        <v>105</v>
      </c>
      <c r="C13" s="46" t="s">
        <v>72</v>
      </c>
      <c r="D13" s="47" t="s">
        <v>106</v>
      </c>
      <c r="E13" s="45" t="s">
        <v>88</v>
      </c>
      <c r="F13" s="45" t="s">
        <v>89</v>
      </c>
      <c r="G13" s="48" t="s">
        <v>107</v>
      </c>
      <c r="H13" s="45" t="s">
        <v>39</v>
      </c>
      <c r="I13" s="49" t="s">
        <v>92</v>
      </c>
      <c r="J13" s="45" t="s">
        <v>93</v>
      </c>
      <c r="K13" s="50">
        <v>43175</v>
      </c>
      <c r="L13" s="51" t="s">
        <v>43</v>
      </c>
      <c r="M13" s="52" t="s">
        <v>40</v>
      </c>
      <c r="N13" s="52" t="s">
        <v>40</v>
      </c>
      <c r="O13" s="53">
        <v>6190</v>
      </c>
      <c r="P13" s="53">
        <v>4249.99</v>
      </c>
      <c r="Q13" s="52">
        <f t="shared" si="0"/>
        <v>0.31341033925686596</v>
      </c>
      <c r="R13" s="52" t="s">
        <v>40</v>
      </c>
      <c r="S13" s="47">
        <v>43175</v>
      </c>
      <c r="T13" s="54" t="s">
        <v>108</v>
      </c>
      <c r="U13" s="55" t="s">
        <v>109</v>
      </c>
      <c r="V13" s="45" t="s">
        <v>96</v>
      </c>
      <c r="W13" s="46" t="s">
        <v>110</v>
      </c>
      <c r="X13" s="56">
        <v>43178</v>
      </c>
      <c r="Y13" s="50">
        <v>43179</v>
      </c>
      <c r="Z13" s="62"/>
      <c r="AA13" s="62"/>
      <c r="AB13" s="63"/>
      <c r="AC13" s="63"/>
      <c r="AD13" s="63"/>
      <c r="AE13" s="63"/>
      <c r="AF13" s="63"/>
      <c r="AG13" s="63"/>
    </row>
    <row r="14" spans="1:33">
      <c r="B14" s="45" t="s">
        <v>111</v>
      </c>
      <c r="C14" s="46" t="s">
        <v>79</v>
      </c>
      <c r="D14" s="47" t="s">
        <v>106</v>
      </c>
      <c r="E14" s="45" t="s">
        <v>88</v>
      </c>
      <c r="F14" s="45" t="s">
        <v>112</v>
      </c>
      <c r="G14" s="48" t="s">
        <v>113</v>
      </c>
      <c r="H14" s="45" t="s">
        <v>114</v>
      </c>
      <c r="I14" s="49" t="s">
        <v>62</v>
      </c>
      <c r="J14" s="45" t="s">
        <v>41</v>
      </c>
      <c r="K14" s="50" t="s">
        <v>115</v>
      </c>
      <c r="L14" s="51" t="s">
        <v>43</v>
      </c>
      <c r="M14" s="52" t="s">
        <v>40</v>
      </c>
      <c r="N14" s="52" t="s">
        <v>40</v>
      </c>
      <c r="O14" s="53">
        <v>793041.84</v>
      </c>
      <c r="P14" s="53">
        <v>793041.84</v>
      </c>
      <c r="Q14" s="52">
        <f t="shared" si="0"/>
        <v>0</v>
      </c>
      <c r="R14" s="52" t="s">
        <v>40</v>
      </c>
      <c r="S14" s="47">
        <v>43153</v>
      </c>
      <c r="T14" s="48" t="s">
        <v>116</v>
      </c>
      <c r="U14" s="55" t="s">
        <v>117</v>
      </c>
      <c r="V14" s="45" t="s">
        <v>45</v>
      </c>
      <c r="W14" s="45" t="s">
        <v>118</v>
      </c>
      <c r="X14" s="56">
        <v>43153</v>
      </c>
      <c r="Y14" s="50">
        <v>43241</v>
      </c>
      <c r="Z14" s="62"/>
      <c r="AA14" s="62"/>
      <c r="AB14" s="63"/>
      <c r="AC14" s="63"/>
      <c r="AD14" s="63"/>
      <c r="AE14" s="63"/>
      <c r="AF14" s="63"/>
      <c r="AG14" s="63"/>
    </row>
    <row r="15" spans="1:33">
      <c r="B15" s="67" t="s">
        <v>119</v>
      </c>
      <c r="C15" s="68" t="s">
        <v>120</v>
      </c>
      <c r="D15" s="47" t="s">
        <v>106</v>
      </c>
      <c r="E15" s="67" t="s">
        <v>88</v>
      </c>
      <c r="F15" s="45" t="s">
        <v>89</v>
      </c>
      <c r="G15" s="48" t="s">
        <v>121</v>
      </c>
      <c r="H15" s="45" t="s">
        <v>91</v>
      </c>
      <c r="I15" s="49" t="s">
        <v>62</v>
      </c>
      <c r="J15" s="45" t="s">
        <v>93</v>
      </c>
      <c r="K15" s="50"/>
      <c r="L15" s="51" t="s">
        <v>122</v>
      </c>
      <c r="M15" s="52" t="s">
        <v>40</v>
      </c>
      <c r="N15" s="52" t="s">
        <v>40</v>
      </c>
      <c r="O15" s="53"/>
      <c r="P15" s="53"/>
      <c r="Q15" s="52">
        <f t="shared" si="0"/>
        <v>0</v>
      </c>
      <c r="R15" s="52" t="s">
        <v>40</v>
      </c>
      <c r="S15" s="52"/>
      <c r="T15" s="54"/>
      <c r="U15" s="55"/>
      <c r="V15" s="45" t="s">
        <v>45</v>
      </c>
      <c r="W15" s="46"/>
      <c r="X15" s="56"/>
      <c r="Y15" s="50"/>
      <c r="Z15" s="62"/>
      <c r="AA15" s="62"/>
      <c r="AB15" s="63"/>
      <c r="AC15" s="63"/>
      <c r="AD15" s="63"/>
      <c r="AE15" s="63"/>
      <c r="AF15" s="63"/>
      <c r="AG15" s="63"/>
    </row>
    <row r="16" spans="1:33">
      <c r="B16" s="67" t="s">
        <v>123</v>
      </c>
      <c r="C16" s="68" t="s">
        <v>124</v>
      </c>
      <c r="D16" s="47" t="s">
        <v>125</v>
      </c>
      <c r="E16" s="67" t="s">
        <v>88</v>
      </c>
      <c r="F16" s="45" t="s">
        <v>89</v>
      </c>
      <c r="G16" s="48" t="s">
        <v>126</v>
      </c>
      <c r="H16" s="45" t="s">
        <v>127</v>
      </c>
      <c r="I16" s="49" t="s">
        <v>92</v>
      </c>
      <c r="J16" s="45" t="s">
        <v>93</v>
      </c>
      <c r="K16" s="50">
        <v>43159</v>
      </c>
      <c r="L16" s="51" t="s">
        <v>43</v>
      </c>
      <c r="M16" s="52" t="s">
        <v>40</v>
      </c>
      <c r="N16" s="52" t="s">
        <v>40</v>
      </c>
      <c r="O16" s="53">
        <v>8390</v>
      </c>
      <c r="P16" s="53">
        <v>8000</v>
      </c>
      <c r="Q16" s="52">
        <f t="shared" si="0"/>
        <v>4.6483909415971393E-2</v>
      </c>
      <c r="R16" s="52" t="s">
        <v>40</v>
      </c>
      <c r="S16" s="47">
        <v>43159</v>
      </c>
      <c r="T16" s="54" t="s">
        <v>128</v>
      </c>
      <c r="U16" s="55">
        <v>20473312000120</v>
      </c>
      <c r="V16" s="45" t="s">
        <v>45</v>
      </c>
      <c r="W16" s="45" t="s">
        <v>104</v>
      </c>
      <c r="X16" s="56">
        <v>43179</v>
      </c>
      <c r="Y16" s="50">
        <v>43180</v>
      </c>
      <c r="Z16" s="62"/>
      <c r="AA16" s="62"/>
      <c r="AB16" s="63"/>
      <c r="AC16" s="63"/>
      <c r="AD16" s="63"/>
      <c r="AE16" s="63"/>
      <c r="AF16" s="63"/>
      <c r="AG16" s="63"/>
    </row>
    <row r="17" spans="2:33">
      <c r="B17" s="67" t="s">
        <v>129</v>
      </c>
      <c r="C17" s="68" t="s">
        <v>46</v>
      </c>
      <c r="D17" s="47" t="s">
        <v>130</v>
      </c>
      <c r="E17" s="67" t="s">
        <v>88</v>
      </c>
      <c r="F17" s="45" t="s">
        <v>89</v>
      </c>
      <c r="G17" s="48" t="s">
        <v>131</v>
      </c>
      <c r="H17" s="45" t="s">
        <v>101</v>
      </c>
      <c r="I17" s="49" t="s">
        <v>62</v>
      </c>
      <c r="J17" s="45" t="s">
        <v>93</v>
      </c>
      <c r="K17" s="50">
        <v>43166</v>
      </c>
      <c r="L17" s="51" t="s">
        <v>43</v>
      </c>
      <c r="M17" s="52" t="s">
        <v>40</v>
      </c>
      <c r="N17" s="52" t="s">
        <v>40</v>
      </c>
      <c r="O17" s="53">
        <v>14815</v>
      </c>
      <c r="P17" s="53">
        <v>14815</v>
      </c>
      <c r="Q17" s="52">
        <f t="shared" si="0"/>
        <v>0</v>
      </c>
      <c r="R17" s="52" t="s">
        <v>40</v>
      </c>
      <c r="S17" s="47">
        <v>43166</v>
      </c>
      <c r="T17" s="54" t="s">
        <v>132</v>
      </c>
      <c r="U17" s="55">
        <v>8963848000128</v>
      </c>
      <c r="V17" s="45" t="s">
        <v>96</v>
      </c>
      <c r="W17" s="45" t="s">
        <v>133</v>
      </c>
      <c r="X17" s="56">
        <v>43167</v>
      </c>
      <c r="Y17" s="50">
        <v>43171</v>
      </c>
      <c r="Z17" s="62"/>
      <c r="AA17" s="62"/>
      <c r="AB17" s="63"/>
      <c r="AC17" s="63"/>
      <c r="AD17" s="63"/>
      <c r="AE17" s="63"/>
      <c r="AF17" s="63"/>
      <c r="AG17" s="63"/>
    </row>
    <row r="18" spans="2:33">
      <c r="B18" s="67" t="s">
        <v>134</v>
      </c>
      <c r="C18" s="68" t="s">
        <v>135</v>
      </c>
      <c r="D18" s="47" t="s">
        <v>136</v>
      </c>
      <c r="E18" s="67" t="s">
        <v>88</v>
      </c>
      <c r="F18" s="45" t="s">
        <v>137</v>
      </c>
      <c r="G18" s="48" t="s">
        <v>138</v>
      </c>
      <c r="H18" s="45" t="s">
        <v>39</v>
      </c>
      <c r="I18" s="49" t="s">
        <v>92</v>
      </c>
      <c r="J18" s="45" t="s">
        <v>93</v>
      </c>
      <c r="K18" s="50">
        <v>43161</v>
      </c>
      <c r="L18" s="51" t="s">
        <v>43</v>
      </c>
      <c r="M18" s="52" t="s">
        <v>40</v>
      </c>
      <c r="N18" s="52" t="s">
        <v>40</v>
      </c>
      <c r="O18" s="53">
        <v>294.54000000000002</v>
      </c>
      <c r="P18" s="53">
        <v>240</v>
      </c>
      <c r="Q18" s="52">
        <f t="shared" si="0"/>
        <v>0.18517009574251381</v>
      </c>
      <c r="R18" s="52" t="s">
        <v>40</v>
      </c>
      <c r="S18" s="47">
        <v>43180</v>
      </c>
      <c r="T18" s="54" t="s">
        <v>139</v>
      </c>
      <c r="U18" s="55">
        <v>28319914000139</v>
      </c>
      <c r="V18" s="45" t="s">
        <v>96</v>
      </c>
      <c r="W18" s="45" t="s">
        <v>140</v>
      </c>
      <c r="X18" s="56">
        <v>43178</v>
      </c>
      <c r="Y18" s="50">
        <v>43185</v>
      </c>
      <c r="Z18" s="62"/>
      <c r="AA18" s="62"/>
      <c r="AB18" s="63"/>
      <c r="AC18" s="63"/>
      <c r="AD18" s="63"/>
      <c r="AE18" s="63"/>
      <c r="AF18" s="63"/>
      <c r="AG18" s="63"/>
    </row>
    <row r="19" spans="2:33" ht="15" customHeight="1">
      <c r="B19" s="67" t="s">
        <v>141</v>
      </c>
      <c r="C19" s="68" t="s">
        <v>142</v>
      </c>
      <c r="D19" s="47" t="s">
        <v>143</v>
      </c>
      <c r="E19" s="67" t="s">
        <v>88</v>
      </c>
      <c r="F19" s="45" t="s">
        <v>89</v>
      </c>
      <c r="G19" s="48" t="s">
        <v>144</v>
      </c>
      <c r="H19" s="45" t="s">
        <v>39</v>
      </c>
      <c r="I19" s="49" t="s">
        <v>62</v>
      </c>
      <c r="J19" s="45" t="s">
        <v>93</v>
      </c>
      <c r="K19" s="50">
        <v>43178</v>
      </c>
      <c r="L19" s="51" t="s">
        <v>43</v>
      </c>
      <c r="M19" s="52" t="s">
        <v>40</v>
      </c>
      <c r="N19" s="52" t="s">
        <v>40</v>
      </c>
      <c r="O19" s="53">
        <v>5042.1499999999996</v>
      </c>
      <c r="P19" s="53">
        <v>5042.1499999999996</v>
      </c>
      <c r="Q19" s="52">
        <f t="shared" si="0"/>
        <v>0</v>
      </c>
      <c r="R19" s="52" t="s">
        <v>40</v>
      </c>
      <c r="S19" s="47">
        <v>43182</v>
      </c>
      <c r="T19" s="54" t="s">
        <v>145</v>
      </c>
      <c r="U19" s="55">
        <v>2390868000170</v>
      </c>
      <c r="V19" s="45" t="s">
        <v>96</v>
      </c>
      <c r="W19" s="45" t="s">
        <v>146</v>
      </c>
      <c r="X19" s="56">
        <v>43182</v>
      </c>
      <c r="Y19" s="50">
        <v>43185</v>
      </c>
      <c r="Z19" s="65"/>
      <c r="AA19" s="65"/>
      <c r="AB19" s="66"/>
      <c r="AC19" s="63"/>
      <c r="AD19" s="63"/>
      <c r="AE19" s="63"/>
      <c r="AF19" s="63"/>
      <c r="AG19" s="63"/>
    </row>
    <row r="20" spans="2:33" ht="15" customHeight="1">
      <c r="B20" s="67" t="s">
        <v>147</v>
      </c>
      <c r="C20" s="68" t="s">
        <v>148</v>
      </c>
      <c r="D20" s="47" t="s">
        <v>149</v>
      </c>
      <c r="E20" s="67" t="s">
        <v>88</v>
      </c>
      <c r="F20" s="45" t="s">
        <v>89</v>
      </c>
      <c r="G20" s="48" t="s">
        <v>150</v>
      </c>
      <c r="H20" s="45" t="s">
        <v>91</v>
      </c>
      <c r="I20" s="49" t="s">
        <v>92</v>
      </c>
      <c r="J20" s="45" t="s">
        <v>93</v>
      </c>
      <c r="K20" s="50">
        <v>43208</v>
      </c>
      <c r="L20" s="51" t="s">
        <v>43</v>
      </c>
      <c r="M20" s="52" t="s">
        <v>40</v>
      </c>
      <c r="N20" s="52" t="s">
        <v>40</v>
      </c>
      <c r="O20" s="53">
        <v>2295.79</v>
      </c>
      <c r="P20" s="53">
        <v>2295.79</v>
      </c>
      <c r="Q20" s="52">
        <f t="shared" si="0"/>
        <v>0</v>
      </c>
      <c r="R20" s="52" t="s">
        <v>40</v>
      </c>
      <c r="S20" s="47">
        <v>43208</v>
      </c>
      <c r="T20" s="54" t="s">
        <v>151</v>
      </c>
      <c r="U20" s="55">
        <v>20208627000140</v>
      </c>
      <c r="V20" s="45" t="s">
        <v>96</v>
      </c>
      <c r="W20" s="45" t="s">
        <v>152</v>
      </c>
      <c r="X20" s="56">
        <v>43200</v>
      </c>
      <c r="Y20" s="50">
        <v>43210</v>
      </c>
      <c r="Z20" s="62"/>
      <c r="AA20" s="62"/>
      <c r="AB20" s="63"/>
      <c r="AC20" s="63"/>
      <c r="AD20" s="63"/>
      <c r="AE20" s="63"/>
      <c r="AF20" s="63"/>
      <c r="AG20" s="63"/>
    </row>
    <row r="21" spans="2:33" ht="15" customHeight="1">
      <c r="B21" s="45" t="s">
        <v>153</v>
      </c>
      <c r="C21" s="68" t="s">
        <v>154</v>
      </c>
      <c r="D21" s="47" t="s">
        <v>155</v>
      </c>
      <c r="E21" s="67" t="s">
        <v>88</v>
      </c>
      <c r="F21" s="45" t="s">
        <v>89</v>
      </c>
      <c r="G21" s="48" t="s">
        <v>156</v>
      </c>
      <c r="H21" s="45" t="s">
        <v>157</v>
      </c>
      <c r="I21" s="49" t="s">
        <v>92</v>
      </c>
      <c r="J21" s="45" t="s">
        <v>93</v>
      </c>
      <c r="K21" s="50"/>
      <c r="L21" s="51" t="s">
        <v>122</v>
      </c>
      <c r="M21" s="52" t="s">
        <v>40</v>
      </c>
      <c r="N21" s="52" t="s">
        <v>40</v>
      </c>
      <c r="O21" s="53"/>
      <c r="P21" s="53"/>
      <c r="Q21" s="52">
        <f t="shared" si="0"/>
        <v>0</v>
      </c>
      <c r="R21" s="52" t="s">
        <v>40</v>
      </c>
      <c r="S21" s="52"/>
      <c r="T21" s="54"/>
      <c r="U21" s="55"/>
      <c r="V21" s="45" t="s">
        <v>45</v>
      </c>
      <c r="W21" s="45"/>
      <c r="X21" s="56"/>
      <c r="Y21" s="50"/>
      <c r="Z21" s="62"/>
      <c r="AA21" s="62"/>
      <c r="AB21" s="63"/>
      <c r="AC21" s="63"/>
      <c r="AD21" s="63"/>
      <c r="AE21" s="63"/>
      <c r="AF21" s="63"/>
      <c r="AG21" s="63"/>
    </row>
    <row r="22" spans="2:33" ht="15" customHeight="1">
      <c r="B22" s="45" t="s">
        <v>158</v>
      </c>
      <c r="C22" s="68" t="s">
        <v>159</v>
      </c>
      <c r="D22" s="47" t="s">
        <v>155</v>
      </c>
      <c r="E22" s="67" t="s">
        <v>88</v>
      </c>
      <c r="F22" s="45" t="s">
        <v>89</v>
      </c>
      <c r="G22" s="48" t="s">
        <v>160</v>
      </c>
      <c r="H22" s="45" t="s">
        <v>161</v>
      </c>
      <c r="I22" s="49" t="s">
        <v>62</v>
      </c>
      <c r="J22" s="45" t="s">
        <v>93</v>
      </c>
      <c r="K22" s="50">
        <v>43199</v>
      </c>
      <c r="L22" s="51" t="s">
        <v>43</v>
      </c>
      <c r="M22" s="52" t="s">
        <v>40</v>
      </c>
      <c r="N22" s="52" t="s">
        <v>40</v>
      </c>
      <c r="O22" s="53">
        <v>15925</v>
      </c>
      <c r="P22" s="53">
        <v>15925</v>
      </c>
      <c r="Q22" s="52">
        <f t="shared" si="0"/>
        <v>0</v>
      </c>
      <c r="R22" s="52" t="s">
        <v>40</v>
      </c>
      <c r="S22" s="47">
        <v>43199</v>
      </c>
      <c r="T22" s="54" t="s">
        <v>162</v>
      </c>
      <c r="U22" s="55">
        <v>665620000140</v>
      </c>
      <c r="V22" s="45" t="s">
        <v>45</v>
      </c>
      <c r="W22" s="45" t="s">
        <v>163</v>
      </c>
      <c r="X22" s="56">
        <v>43206</v>
      </c>
      <c r="Y22" s="50">
        <v>43214</v>
      </c>
      <c r="Z22" s="62"/>
      <c r="AA22" s="62"/>
      <c r="AB22" s="63"/>
      <c r="AC22" s="63"/>
      <c r="AD22" s="63"/>
      <c r="AE22" s="63"/>
      <c r="AF22" s="63"/>
      <c r="AG22" s="63"/>
    </row>
    <row r="23" spans="2:33" ht="15" customHeight="1">
      <c r="B23" s="45" t="s">
        <v>164</v>
      </c>
      <c r="C23" s="68" t="s">
        <v>165</v>
      </c>
      <c r="D23" s="47" t="s">
        <v>166</v>
      </c>
      <c r="E23" s="67" t="s">
        <v>88</v>
      </c>
      <c r="F23" s="45" t="s">
        <v>89</v>
      </c>
      <c r="G23" s="48" t="s">
        <v>167</v>
      </c>
      <c r="H23" s="45" t="s">
        <v>91</v>
      </c>
      <c r="I23" s="49" t="s">
        <v>92</v>
      </c>
      <c r="J23" s="45" t="s">
        <v>93</v>
      </c>
      <c r="K23" s="50">
        <v>43245</v>
      </c>
      <c r="L23" s="51" t="s">
        <v>43</v>
      </c>
      <c r="M23" s="52" t="s">
        <v>40</v>
      </c>
      <c r="N23" s="52" t="s">
        <v>40</v>
      </c>
      <c r="O23" s="53">
        <v>1449.99</v>
      </c>
      <c r="P23" s="53">
        <v>1449.99</v>
      </c>
      <c r="Q23" s="52">
        <f t="shared" si="0"/>
        <v>0</v>
      </c>
      <c r="R23" s="52" t="s">
        <v>40</v>
      </c>
      <c r="S23" s="47">
        <v>43245</v>
      </c>
      <c r="T23" s="54" t="s">
        <v>168</v>
      </c>
      <c r="U23" s="55">
        <v>18799897000120</v>
      </c>
      <c r="V23" s="45" t="s">
        <v>96</v>
      </c>
      <c r="W23" s="45" t="s">
        <v>163</v>
      </c>
      <c r="X23" s="56">
        <v>43206</v>
      </c>
      <c r="Y23" s="50">
        <v>43223</v>
      </c>
      <c r="Z23" s="62"/>
      <c r="AA23" s="62"/>
      <c r="AB23" s="63"/>
      <c r="AC23" s="63"/>
      <c r="AD23" s="63"/>
      <c r="AE23" s="63"/>
      <c r="AF23" s="63"/>
      <c r="AG23" s="63"/>
    </row>
    <row r="24" spans="2:33" ht="15" customHeight="1">
      <c r="B24" s="45" t="s">
        <v>169</v>
      </c>
      <c r="C24" s="68" t="s">
        <v>118</v>
      </c>
      <c r="D24" s="47" t="s">
        <v>170</v>
      </c>
      <c r="E24" s="67" t="s">
        <v>88</v>
      </c>
      <c r="F24" s="45" t="s">
        <v>171</v>
      </c>
      <c r="G24" s="48" t="s">
        <v>172</v>
      </c>
      <c r="H24" s="45" t="s">
        <v>161</v>
      </c>
      <c r="I24" s="49" t="s">
        <v>62</v>
      </c>
      <c r="J24" s="45" t="s">
        <v>41</v>
      </c>
      <c r="K24" s="50"/>
      <c r="L24" s="51" t="s">
        <v>122</v>
      </c>
      <c r="M24" s="52" t="s">
        <v>40</v>
      </c>
      <c r="N24" s="52" t="s">
        <v>40</v>
      </c>
      <c r="O24" s="53"/>
      <c r="P24" s="53"/>
      <c r="Q24" s="52">
        <f t="shared" si="0"/>
        <v>0</v>
      </c>
      <c r="R24" s="52" t="s">
        <v>40</v>
      </c>
      <c r="S24" s="52"/>
      <c r="T24" s="54"/>
      <c r="U24" s="55"/>
      <c r="V24" s="45" t="s">
        <v>45</v>
      </c>
      <c r="W24" s="45"/>
      <c r="X24" s="56"/>
      <c r="Y24" s="50"/>
      <c r="Z24" s="62"/>
      <c r="AA24" s="62"/>
      <c r="AB24" s="63"/>
      <c r="AC24" s="63"/>
      <c r="AD24" s="63"/>
      <c r="AE24" s="63"/>
      <c r="AF24" s="63"/>
      <c r="AG24" s="63"/>
    </row>
    <row r="25" spans="2:33" ht="15" customHeight="1">
      <c r="B25" s="45" t="s">
        <v>173</v>
      </c>
      <c r="C25" s="68" t="s">
        <v>174</v>
      </c>
      <c r="D25" s="47" t="s">
        <v>175</v>
      </c>
      <c r="E25" s="67" t="s">
        <v>88</v>
      </c>
      <c r="F25" s="45" t="s">
        <v>89</v>
      </c>
      <c r="G25" s="48" t="s">
        <v>176</v>
      </c>
      <c r="H25" s="45" t="s">
        <v>177</v>
      </c>
      <c r="I25" s="49" t="s">
        <v>62</v>
      </c>
      <c r="J25" s="45" t="s">
        <v>93</v>
      </c>
      <c r="K25" s="50"/>
      <c r="L25" s="51" t="s">
        <v>122</v>
      </c>
      <c r="M25" s="52" t="s">
        <v>40</v>
      </c>
      <c r="N25" s="52" t="s">
        <v>40</v>
      </c>
      <c r="O25" s="53"/>
      <c r="P25" s="53"/>
      <c r="Q25" s="52">
        <f t="shared" si="0"/>
        <v>0</v>
      </c>
      <c r="R25" s="52" t="s">
        <v>40</v>
      </c>
      <c r="S25" s="52"/>
      <c r="T25" s="54"/>
      <c r="U25" s="55"/>
      <c r="V25" s="45" t="s">
        <v>96</v>
      </c>
      <c r="W25" s="45"/>
      <c r="X25" s="56"/>
      <c r="Y25" s="50"/>
      <c r="Z25" s="62"/>
      <c r="AA25" s="62"/>
      <c r="AB25" s="63"/>
      <c r="AC25" s="63"/>
      <c r="AD25" s="63"/>
      <c r="AE25" s="63"/>
      <c r="AF25" s="63"/>
      <c r="AG25" s="63"/>
    </row>
    <row r="26" spans="2:33" ht="15" customHeight="1">
      <c r="B26" s="45" t="s">
        <v>178</v>
      </c>
      <c r="C26" s="68" t="s">
        <v>179</v>
      </c>
      <c r="D26" s="47" t="s">
        <v>180</v>
      </c>
      <c r="E26" s="67" t="s">
        <v>88</v>
      </c>
      <c r="F26" s="45" t="s">
        <v>181</v>
      </c>
      <c r="G26" s="48" t="s">
        <v>182</v>
      </c>
      <c r="H26" s="45" t="s">
        <v>157</v>
      </c>
      <c r="I26" s="49" t="s">
        <v>62</v>
      </c>
      <c r="J26" s="45" t="s">
        <v>41</v>
      </c>
      <c r="K26" s="50" t="s">
        <v>183</v>
      </c>
      <c r="L26" s="51" t="s">
        <v>43</v>
      </c>
      <c r="M26" s="52" t="s">
        <v>40</v>
      </c>
      <c r="N26" s="52" t="s">
        <v>40</v>
      </c>
      <c r="O26" s="53">
        <v>44400</v>
      </c>
      <c r="P26" s="53">
        <v>44400</v>
      </c>
      <c r="Q26" s="52">
        <f t="shared" si="0"/>
        <v>0</v>
      </c>
      <c r="R26" s="52" t="s">
        <v>40</v>
      </c>
      <c r="S26" s="47">
        <v>43229</v>
      </c>
      <c r="T26" s="54" t="s">
        <v>184</v>
      </c>
      <c r="U26" s="55">
        <v>33050071000158</v>
      </c>
      <c r="V26" s="45" t="s">
        <v>45</v>
      </c>
      <c r="W26" s="45" t="s">
        <v>185</v>
      </c>
      <c r="X26" s="56">
        <v>43294</v>
      </c>
      <c r="Y26" s="50">
        <v>43370</v>
      </c>
      <c r="Z26" s="62"/>
      <c r="AA26" s="62"/>
      <c r="AB26" s="63"/>
      <c r="AC26" s="63"/>
      <c r="AD26" s="63"/>
      <c r="AE26" s="63"/>
      <c r="AF26" s="63"/>
      <c r="AG26" s="63"/>
    </row>
    <row r="27" spans="2:33" ht="15" customHeight="1">
      <c r="B27" s="45" t="s">
        <v>186</v>
      </c>
      <c r="C27" s="68" t="s">
        <v>187</v>
      </c>
      <c r="D27" s="47" t="s">
        <v>188</v>
      </c>
      <c r="E27" s="67" t="s">
        <v>88</v>
      </c>
      <c r="F27" s="45" t="s">
        <v>89</v>
      </c>
      <c r="G27" s="48" t="s">
        <v>189</v>
      </c>
      <c r="H27" s="45" t="s">
        <v>190</v>
      </c>
      <c r="I27" s="49" t="s">
        <v>62</v>
      </c>
      <c r="J27" s="45" t="s">
        <v>93</v>
      </c>
      <c r="K27" s="50">
        <v>43234</v>
      </c>
      <c r="L27" s="51" t="s">
        <v>43</v>
      </c>
      <c r="M27" s="52" t="s">
        <v>40</v>
      </c>
      <c r="N27" s="52" t="s">
        <v>40</v>
      </c>
      <c r="O27" s="53">
        <v>15950</v>
      </c>
      <c r="P27" s="53">
        <v>15950</v>
      </c>
      <c r="Q27" s="52">
        <f t="shared" si="0"/>
        <v>0</v>
      </c>
      <c r="R27" s="52" t="s">
        <v>40</v>
      </c>
      <c r="S27" s="47">
        <v>43234</v>
      </c>
      <c r="T27" s="54" t="s">
        <v>191</v>
      </c>
      <c r="U27" s="55">
        <v>13098174000180</v>
      </c>
      <c r="V27" s="45" t="s">
        <v>45</v>
      </c>
      <c r="W27" s="45" t="s">
        <v>192</v>
      </c>
      <c r="X27" s="56">
        <v>43234</v>
      </c>
      <c r="Y27" s="50">
        <v>43238</v>
      </c>
      <c r="Z27" s="62"/>
      <c r="AA27" s="62"/>
      <c r="AB27" s="63"/>
      <c r="AC27" s="63"/>
      <c r="AD27" s="63"/>
      <c r="AE27" s="63"/>
      <c r="AF27" s="63"/>
      <c r="AG27" s="63"/>
    </row>
    <row r="28" spans="2:33">
      <c r="B28" s="45" t="s">
        <v>193</v>
      </c>
      <c r="C28" s="46" t="s">
        <v>194</v>
      </c>
      <c r="D28" s="47" t="s">
        <v>195</v>
      </c>
      <c r="E28" s="45" t="s">
        <v>88</v>
      </c>
      <c r="F28" s="45" t="s">
        <v>89</v>
      </c>
      <c r="G28" s="48" t="s">
        <v>196</v>
      </c>
      <c r="H28" s="45" t="s">
        <v>177</v>
      </c>
      <c r="I28" s="49" t="s">
        <v>40</v>
      </c>
      <c r="J28" s="45" t="s">
        <v>93</v>
      </c>
      <c r="K28" s="50">
        <v>43255</v>
      </c>
      <c r="L28" s="51" t="s">
        <v>43</v>
      </c>
      <c r="M28" s="52" t="s">
        <v>40</v>
      </c>
      <c r="N28" s="52" t="s">
        <v>40</v>
      </c>
      <c r="O28" s="53">
        <v>7821</v>
      </c>
      <c r="P28" s="53">
        <v>7821</v>
      </c>
      <c r="Q28" s="52">
        <f t="shared" si="0"/>
        <v>0</v>
      </c>
      <c r="R28" s="52" t="s">
        <v>40</v>
      </c>
      <c r="S28" s="47">
        <v>43255</v>
      </c>
      <c r="T28" s="48" t="s">
        <v>197</v>
      </c>
      <c r="U28" s="55">
        <v>19486823000105</v>
      </c>
      <c r="V28" s="64" t="s">
        <v>96</v>
      </c>
      <c r="W28" s="45" t="s">
        <v>198</v>
      </c>
      <c r="X28" s="56">
        <v>43255</v>
      </c>
      <c r="Y28" s="50">
        <v>43257</v>
      </c>
      <c r="Z28" s="62"/>
      <c r="AA28" s="62"/>
      <c r="AB28" s="63"/>
      <c r="AC28" s="63"/>
      <c r="AD28" s="63"/>
      <c r="AE28" s="63"/>
      <c r="AF28" s="63"/>
      <c r="AG28" s="63"/>
    </row>
    <row r="29" spans="2:33">
      <c r="B29" s="45" t="s">
        <v>199</v>
      </c>
      <c r="C29" s="46" t="s">
        <v>200</v>
      </c>
      <c r="D29" s="47" t="s">
        <v>195</v>
      </c>
      <c r="E29" s="45" t="s">
        <v>88</v>
      </c>
      <c r="F29" s="45" t="s">
        <v>201</v>
      </c>
      <c r="G29" s="48" t="s">
        <v>202</v>
      </c>
      <c r="H29" s="45" t="s">
        <v>68</v>
      </c>
      <c r="I29" s="49" t="s">
        <v>40</v>
      </c>
      <c r="J29" s="45" t="s">
        <v>93</v>
      </c>
      <c r="K29" s="50"/>
      <c r="L29" s="51" t="s">
        <v>122</v>
      </c>
      <c r="M29" s="52" t="s">
        <v>40</v>
      </c>
      <c r="N29" s="52" t="s">
        <v>40</v>
      </c>
      <c r="O29" s="53"/>
      <c r="P29" s="53"/>
      <c r="Q29" s="52">
        <f t="shared" si="0"/>
        <v>0</v>
      </c>
      <c r="R29" s="52" t="s">
        <v>40</v>
      </c>
      <c r="S29" s="52"/>
      <c r="T29" s="48"/>
      <c r="U29" s="55"/>
      <c r="V29" s="45" t="s">
        <v>45</v>
      </c>
      <c r="W29" s="45"/>
      <c r="X29" s="56"/>
      <c r="Y29" s="50"/>
      <c r="Z29" s="62"/>
      <c r="AA29" s="62"/>
      <c r="AB29" s="63"/>
      <c r="AC29" s="63"/>
      <c r="AD29" s="63"/>
      <c r="AE29" s="63"/>
      <c r="AF29" s="63"/>
      <c r="AG29" s="63"/>
    </row>
    <row r="30" spans="2:33">
      <c r="B30" s="45" t="s">
        <v>203</v>
      </c>
      <c r="C30" s="46" t="s">
        <v>204</v>
      </c>
      <c r="D30" s="47" t="s">
        <v>205</v>
      </c>
      <c r="E30" s="45" t="s">
        <v>88</v>
      </c>
      <c r="F30" s="45" t="s">
        <v>89</v>
      </c>
      <c r="G30" s="48" t="s">
        <v>206</v>
      </c>
      <c r="H30" s="45" t="s">
        <v>207</v>
      </c>
      <c r="I30" s="49" t="s">
        <v>92</v>
      </c>
      <c r="J30" s="45" t="s">
        <v>93</v>
      </c>
      <c r="K30" s="50">
        <v>43259</v>
      </c>
      <c r="L30" s="51" t="s">
        <v>43</v>
      </c>
      <c r="M30" s="52" t="s">
        <v>40</v>
      </c>
      <c r="N30" s="52" t="s">
        <v>40</v>
      </c>
      <c r="O30" s="53">
        <v>1668.8</v>
      </c>
      <c r="P30" s="53">
        <v>1433.6</v>
      </c>
      <c r="Q30" s="52">
        <f t="shared" si="0"/>
        <v>0.14093959731543626</v>
      </c>
      <c r="R30" s="52" t="s">
        <v>40</v>
      </c>
      <c r="S30" s="47">
        <v>43259</v>
      </c>
      <c r="T30" s="48" t="s">
        <v>208</v>
      </c>
      <c r="U30" s="55" t="s">
        <v>209</v>
      </c>
      <c r="V30" s="45" t="s">
        <v>96</v>
      </c>
      <c r="W30" s="45" t="s">
        <v>210</v>
      </c>
      <c r="X30" s="56">
        <v>43259</v>
      </c>
      <c r="Y30" s="50">
        <v>43280</v>
      </c>
      <c r="Z30" s="62"/>
      <c r="AA30" s="62"/>
      <c r="AB30" s="63"/>
      <c r="AC30" s="63"/>
      <c r="AD30" s="63"/>
      <c r="AE30" s="63"/>
      <c r="AF30" s="63"/>
      <c r="AG30" s="63"/>
    </row>
    <row r="31" spans="2:33">
      <c r="B31" s="45" t="s">
        <v>211</v>
      </c>
      <c r="C31" s="46" t="s">
        <v>104</v>
      </c>
      <c r="D31" s="47" t="s">
        <v>212</v>
      </c>
      <c r="E31" s="45" t="s">
        <v>88</v>
      </c>
      <c r="F31" s="45" t="s">
        <v>89</v>
      </c>
      <c r="G31" s="48" t="s">
        <v>156</v>
      </c>
      <c r="H31" s="45" t="s">
        <v>157</v>
      </c>
      <c r="I31" s="49" t="s">
        <v>92</v>
      </c>
      <c r="J31" s="45" t="s">
        <v>93</v>
      </c>
      <c r="K31" s="50">
        <v>43356</v>
      </c>
      <c r="L31" s="51" t="s">
        <v>43</v>
      </c>
      <c r="M31" s="52" t="s">
        <v>40</v>
      </c>
      <c r="N31" s="52" t="s">
        <v>40</v>
      </c>
      <c r="O31" s="53">
        <v>11011.36</v>
      </c>
      <c r="P31" s="53">
        <v>11009.04</v>
      </c>
      <c r="Q31" s="52">
        <f t="shared" si="0"/>
        <v>2.1069150404670348E-4</v>
      </c>
      <c r="R31" s="52" t="s">
        <v>40</v>
      </c>
      <c r="S31" s="47">
        <v>43356</v>
      </c>
      <c r="T31" s="48" t="s">
        <v>213</v>
      </c>
      <c r="U31" s="55">
        <v>331788000623</v>
      </c>
      <c r="V31" s="45" t="s">
        <v>45</v>
      </c>
      <c r="W31" s="45" t="s">
        <v>214</v>
      </c>
      <c r="X31" s="56">
        <v>43374</v>
      </c>
      <c r="Y31" s="50">
        <v>43375</v>
      </c>
      <c r="Z31" s="62"/>
      <c r="AA31" s="62"/>
      <c r="AB31" s="63"/>
      <c r="AC31" s="63"/>
      <c r="AD31" s="63"/>
      <c r="AE31" s="63"/>
      <c r="AF31" s="63"/>
      <c r="AG31" s="63"/>
    </row>
    <row r="32" spans="2:33">
      <c r="B32" s="45" t="s">
        <v>215</v>
      </c>
      <c r="C32" s="46" t="s">
        <v>97</v>
      </c>
      <c r="D32" s="47" t="s">
        <v>216</v>
      </c>
      <c r="E32" s="45" t="s">
        <v>88</v>
      </c>
      <c r="F32" s="45" t="s">
        <v>217</v>
      </c>
      <c r="G32" s="48" t="s">
        <v>218</v>
      </c>
      <c r="H32" s="45" t="s">
        <v>127</v>
      </c>
      <c r="I32" s="49" t="s">
        <v>62</v>
      </c>
      <c r="J32" s="45" t="s">
        <v>93</v>
      </c>
      <c r="K32" s="50">
        <v>43301</v>
      </c>
      <c r="L32" s="51" t="s">
        <v>43</v>
      </c>
      <c r="M32" s="52" t="s">
        <v>40</v>
      </c>
      <c r="N32" s="52" t="s">
        <v>40</v>
      </c>
      <c r="O32" s="53">
        <v>26303</v>
      </c>
      <c r="P32" s="53">
        <v>26303</v>
      </c>
      <c r="Q32" s="52">
        <f t="shared" si="0"/>
        <v>0</v>
      </c>
      <c r="R32" s="52" t="s">
        <v>40</v>
      </c>
      <c r="S32" s="47">
        <v>43301</v>
      </c>
      <c r="T32" s="48" t="s">
        <v>219</v>
      </c>
      <c r="U32" s="55" t="s">
        <v>220</v>
      </c>
      <c r="V32" s="45" t="s">
        <v>96</v>
      </c>
      <c r="W32" s="45" t="s">
        <v>54</v>
      </c>
      <c r="X32" s="56">
        <v>43301</v>
      </c>
      <c r="Y32" s="50">
        <v>43304</v>
      </c>
      <c r="Z32" s="62"/>
      <c r="AA32" s="62"/>
      <c r="AB32" s="63"/>
      <c r="AC32" s="63"/>
      <c r="AD32" s="63"/>
      <c r="AE32" s="63"/>
      <c r="AF32" s="63"/>
      <c r="AG32" s="63"/>
    </row>
    <row r="33" spans="2:33">
      <c r="B33" s="45" t="s">
        <v>221</v>
      </c>
      <c r="C33" s="46" t="s">
        <v>222</v>
      </c>
      <c r="D33" s="69" t="s">
        <v>223</v>
      </c>
      <c r="E33" s="45" t="s">
        <v>88</v>
      </c>
      <c r="F33" s="45" t="s">
        <v>224</v>
      </c>
      <c r="G33" s="48" t="str">
        <f>G14</f>
        <v>Contratação emergencial de escritório de advocacia trabalhista</v>
      </c>
      <c r="H33" s="45" t="s">
        <v>114</v>
      </c>
      <c r="I33" s="49" t="s">
        <v>62</v>
      </c>
      <c r="J33" s="45" t="s">
        <v>41</v>
      </c>
      <c r="K33" s="50" t="s">
        <v>225</v>
      </c>
      <c r="L33" s="51" t="s">
        <v>43</v>
      </c>
      <c r="M33" s="70" t="s">
        <v>40</v>
      </c>
      <c r="N33" s="70" t="s">
        <v>40</v>
      </c>
      <c r="O33" s="53">
        <v>842307.84</v>
      </c>
      <c r="P33" s="71">
        <v>842307.84</v>
      </c>
      <c r="Q33" s="52">
        <f t="shared" si="0"/>
        <v>0</v>
      </c>
      <c r="R33" s="52" t="s">
        <v>40</v>
      </c>
      <c r="S33" s="47">
        <v>43336</v>
      </c>
      <c r="T33" s="48" t="str">
        <f>T14</f>
        <v xml:space="preserve">SOCIEDADE DE ADV. TOSTES &amp; DE PAULA </v>
      </c>
      <c r="U33" s="55" t="str">
        <f>U14</f>
        <v>01.567.420/0001-17</v>
      </c>
      <c r="V33" s="45" t="s">
        <v>45</v>
      </c>
      <c r="W33" s="45" t="s">
        <v>226</v>
      </c>
      <c r="X33" s="56">
        <v>43339</v>
      </c>
      <c r="Y33" s="50">
        <v>43395</v>
      </c>
      <c r="Z33" s="62"/>
      <c r="AA33" s="62"/>
      <c r="AB33" s="63"/>
      <c r="AC33" s="63"/>
      <c r="AD33" s="63"/>
      <c r="AE33" s="63"/>
      <c r="AF33" s="63"/>
      <c r="AG33" s="63"/>
    </row>
    <row r="34" spans="2:33">
      <c r="B34" s="45" t="s">
        <v>227</v>
      </c>
      <c r="C34" s="46" t="s">
        <v>110</v>
      </c>
      <c r="D34" s="69" t="s">
        <v>228</v>
      </c>
      <c r="E34" s="45" t="s">
        <v>88</v>
      </c>
      <c r="F34" s="45" t="s">
        <v>217</v>
      </c>
      <c r="G34" s="48" t="s">
        <v>229</v>
      </c>
      <c r="H34" s="45" t="s">
        <v>39</v>
      </c>
      <c r="I34" s="49" t="s">
        <v>92</v>
      </c>
      <c r="J34" s="45" t="s">
        <v>93</v>
      </c>
      <c r="K34" s="50"/>
      <c r="L34" s="51" t="s">
        <v>122</v>
      </c>
      <c r="M34" s="70" t="s">
        <v>40</v>
      </c>
      <c r="N34" s="70" t="s">
        <v>40</v>
      </c>
      <c r="O34" s="53"/>
      <c r="P34" s="71"/>
      <c r="Q34" s="52">
        <f t="shared" si="0"/>
        <v>0</v>
      </c>
      <c r="R34" s="52" t="s">
        <v>40</v>
      </c>
      <c r="S34" s="52"/>
      <c r="T34" s="48"/>
      <c r="U34" s="55"/>
      <c r="V34" s="45" t="s">
        <v>96</v>
      </c>
      <c r="W34" s="45"/>
      <c r="X34" s="56"/>
      <c r="Y34" s="50"/>
      <c r="Z34" s="62"/>
      <c r="AA34" s="62"/>
      <c r="AB34" s="63"/>
      <c r="AC34" s="63"/>
      <c r="AD34" s="63"/>
      <c r="AE34" s="63"/>
      <c r="AF34" s="63"/>
      <c r="AG34" s="63"/>
    </row>
    <row r="35" spans="2:33">
      <c r="B35" s="45" t="s">
        <v>230</v>
      </c>
      <c r="C35" s="46" t="s">
        <v>231</v>
      </c>
      <c r="D35" s="69" t="s">
        <v>232</v>
      </c>
      <c r="E35" s="45" t="s">
        <v>88</v>
      </c>
      <c r="F35" s="45" t="s">
        <v>217</v>
      </c>
      <c r="G35" s="48" t="s">
        <v>233</v>
      </c>
      <c r="H35" s="45" t="s">
        <v>234</v>
      </c>
      <c r="I35" s="49" t="s">
        <v>62</v>
      </c>
      <c r="J35" s="45" t="s">
        <v>235</v>
      </c>
      <c r="K35" s="50">
        <v>43346</v>
      </c>
      <c r="L35" s="51" t="s">
        <v>43</v>
      </c>
      <c r="M35" s="70" t="s">
        <v>40</v>
      </c>
      <c r="N35" s="70" t="s">
        <v>40</v>
      </c>
      <c r="O35" s="53">
        <v>23000</v>
      </c>
      <c r="P35" s="53">
        <v>18500</v>
      </c>
      <c r="Q35" s="52">
        <f t="shared" si="0"/>
        <v>0.19565217391304349</v>
      </c>
      <c r="R35" s="52" t="s">
        <v>40</v>
      </c>
      <c r="S35" s="47">
        <v>43500</v>
      </c>
      <c r="T35" s="48" t="s">
        <v>236</v>
      </c>
      <c r="U35" s="55">
        <v>13398976000106</v>
      </c>
      <c r="V35" s="45" t="s">
        <v>45</v>
      </c>
      <c r="W35" s="46" t="s">
        <v>237</v>
      </c>
      <c r="X35" s="56">
        <v>43500</v>
      </c>
      <c r="Y35" s="50">
        <v>43501</v>
      </c>
      <c r="Z35" s="62"/>
      <c r="AA35" s="62"/>
      <c r="AB35" s="63"/>
      <c r="AC35" s="63"/>
      <c r="AD35" s="63"/>
      <c r="AE35" s="63"/>
      <c r="AF35" s="63"/>
      <c r="AG35" s="63"/>
    </row>
    <row r="36" spans="2:33">
      <c r="B36" s="45" t="s">
        <v>238</v>
      </c>
      <c r="C36" s="46" t="s">
        <v>133</v>
      </c>
      <c r="D36" s="46" t="s">
        <v>239</v>
      </c>
      <c r="E36" s="45" t="s">
        <v>88</v>
      </c>
      <c r="F36" s="45" t="s">
        <v>217</v>
      </c>
      <c r="G36" s="48" t="s">
        <v>240</v>
      </c>
      <c r="H36" s="45" t="s">
        <v>114</v>
      </c>
      <c r="I36" s="49" t="s">
        <v>40</v>
      </c>
      <c r="J36" s="45" t="s">
        <v>241</v>
      </c>
      <c r="K36" s="50">
        <v>43382</v>
      </c>
      <c r="L36" s="51" t="s">
        <v>43</v>
      </c>
      <c r="M36" s="70" t="s">
        <v>40</v>
      </c>
      <c r="N36" s="70" t="s">
        <v>40</v>
      </c>
      <c r="O36" s="53">
        <v>540</v>
      </c>
      <c r="P36" s="53">
        <v>540</v>
      </c>
      <c r="Q36" s="52">
        <f t="shared" si="0"/>
        <v>0</v>
      </c>
      <c r="R36" s="52" t="s">
        <v>40</v>
      </c>
      <c r="S36" s="47">
        <v>43382</v>
      </c>
      <c r="T36" s="48" t="s">
        <v>242</v>
      </c>
      <c r="U36" s="55">
        <v>9400465000104</v>
      </c>
      <c r="V36" s="45" t="s">
        <v>96</v>
      </c>
      <c r="W36" s="45" t="s">
        <v>226</v>
      </c>
      <c r="X36" s="56">
        <v>43410</v>
      </c>
      <c r="Y36" s="50">
        <v>43412</v>
      </c>
      <c r="Z36" s="62"/>
      <c r="AA36" s="62"/>
      <c r="AB36" s="63"/>
      <c r="AC36" s="63"/>
      <c r="AD36" s="63"/>
      <c r="AE36" s="63"/>
      <c r="AF36" s="63"/>
      <c r="AG36" s="63"/>
    </row>
    <row r="37" spans="2:33">
      <c r="B37" s="45" t="s">
        <v>243</v>
      </c>
      <c r="C37" s="46" t="s">
        <v>140</v>
      </c>
      <c r="D37" s="46" t="s">
        <v>244</v>
      </c>
      <c r="E37" s="45" t="s">
        <v>88</v>
      </c>
      <c r="F37" s="45" t="s">
        <v>217</v>
      </c>
      <c r="G37" s="48" t="s">
        <v>107</v>
      </c>
      <c r="H37" s="45" t="s">
        <v>39</v>
      </c>
      <c r="I37" s="49" t="s">
        <v>92</v>
      </c>
      <c r="J37" s="45" t="s">
        <v>93</v>
      </c>
      <c r="K37" s="72">
        <v>43402</v>
      </c>
      <c r="L37" s="51" t="s">
        <v>43</v>
      </c>
      <c r="M37" s="70" t="s">
        <v>40</v>
      </c>
      <c r="N37" s="70" t="s">
        <v>40</v>
      </c>
      <c r="O37" s="53">
        <v>1594.65</v>
      </c>
      <c r="P37" s="53">
        <v>1565</v>
      </c>
      <c r="Q37" s="52">
        <f t="shared" ref="Q37:Q42" si="1">IFERROR((O37-P37)/O37,)</f>
        <v>1.859342175398996E-2</v>
      </c>
      <c r="R37" s="52" t="s">
        <v>40</v>
      </c>
      <c r="S37" s="47">
        <v>43402</v>
      </c>
      <c r="T37" s="48" t="s">
        <v>245</v>
      </c>
      <c r="U37" s="55" t="s">
        <v>246</v>
      </c>
      <c r="V37" s="45" t="s">
        <v>96</v>
      </c>
      <c r="W37" s="45" t="s">
        <v>247</v>
      </c>
      <c r="X37" s="56">
        <v>43403</v>
      </c>
      <c r="Y37" s="50">
        <v>43405</v>
      </c>
      <c r="Z37" s="62"/>
      <c r="AA37" s="62"/>
      <c r="AB37" s="63"/>
      <c r="AC37" s="63"/>
      <c r="AD37" s="63"/>
      <c r="AE37" s="63"/>
      <c r="AF37" s="63"/>
      <c r="AG37" s="63"/>
    </row>
    <row r="38" spans="2:33">
      <c r="B38" s="45" t="s">
        <v>248</v>
      </c>
      <c r="C38" s="46" t="s">
        <v>146</v>
      </c>
      <c r="D38" s="46" t="s">
        <v>249</v>
      </c>
      <c r="E38" s="45" t="s">
        <v>88</v>
      </c>
      <c r="F38" s="45" t="s">
        <v>250</v>
      </c>
      <c r="G38" s="48" t="s">
        <v>251</v>
      </c>
      <c r="H38" s="45" t="s">
        <v>177</v>
      </c>
      <c r="I38" s="49" t="s">
        <v>40</v>
      </c>
      <c r="J38" s="45" t="s">
        <v>41</v>
      </c>
      <c r="K38" s="72" t="s">
        <v>252</v>
      </c>
      <c r="L38" s="51" t="s">
        <v>43</v>
      </c>
      <c r="M38" s="70" t="s">
        <v>40</v>
      </c>
      <c r="N38" s="70" t="s">
        <v>40</v>
      </c>
      <c r="O38" s="53">
        <v>126000</v>
      </c>
      <c r="P38" s="53">
        <v>126000</v>
      </c>
      <c r="Q38" s="52">
        <f t="shared" si="1"/>
        <v>0</v>
      </c>
      <c r="R38" s="52" t="s">
        <v>40</v>
      </c>
      <c r="S38" s="47"/>
      <c r="T38" s="48" t="s">
        <v>253</v>
      </c>
      <c r="U38" s="55" t="s">
        <v>254</v>
      </c>
      <c r="V38" s="45" t="s">
        <v>45</v>
      </c>
      <c r="W38" s="45" t="s">
        <v>255</v>
      </c>
      <c r="X38" s="56">
        <v>43567</v>
      </c>
      <c r="Y38" s="50">
        <v>43570</v>
      </c>
      <c r="Z38" s="62"/>
      <c r="AA38" s="62"/>
      <c r="AB38" s="63"/>
      <c r="AC38" s="63"/>
      <c r="AD38" s="63"/>
      <c r="AE38" s="63"/>
      <c r="AF38" s="63"/>
      <c r="AG38" s="63"/>
    </row>
    <row r="39" spans="2:33">
      <c r="B39" s="45" t="s">
        <v>256</v>
      </c>
      <c r="C39" s="46" t="s">
        <v>257</v>
      </c>
      <c r="D39" s="46" t="s">
        <v>249</v>
      </c>
      <c r="E39" s="45" t="s">
        <v>88</v>
      </c>
      <c r="F39" s="45" t="s">
        <v>217</v>
      </c>
      <c r="G39" s="48" t="s">
        <v>258</v>
      </c>
      <c r="H39" s="45" t="s">
        <v>91</v>
      </c>
      <c r="I39" s="49" t="s">
        <v>92</v>
      </c>
      <c r="J39" s="45" t="s">
        <v>93</v>
      </c>
      <c r="K39" s="72">
        <v>43812</v>
      </c>
      <c r="L39" s="51" t="s">
        <v>43</v>
      </c>
      <c r="M39" s="70" t="s">
        <v>40</v>
      </c>
      <c r="N39" s="70" t="s">
        <v>40</v>
      </c>
      <c r="O39" s="53">
        <v>5140.3500000000004</v>
      </c>
      <c r="P39" s="53">
        <v>2520</v>
      </c>
      <c r="Q39" s="52">
        <f t="shared" si="1"/>
        <v>0.50976100849163974</v>
      </c>
      <c r="R39" s="52" t="s">
        <v>40</v>
      </c>
      <c r="S39" s="47">
        <v>43509</v>
      </c>
      <c r="T39" s="48" t="s">
        <v>259</v>
      </c>
      <c r="U39" s="55">
        <v>16103634000100</v>
      </c>
      <c r="V39" s="64" t="s">
        <v>96</v>
      </c>
      <c r="W39" s="46" t="s">
        <v>260</v>
      </c>
      <c r="X39" s="56">
        <v>43510</v>
      </c>
      <c r="Y39" s="50">
        <v>43511</v>
      </c>
      <c r="Z39" s="62"/>
      <c r="AA39" s="62"/>
      <c r="AB39" s="63"/>
      <c r="AC39" s="63"/>
      <c r="AD39" s="63"/>
      <c r="AE39" s="63"/>
      <c r="AF39" s="63"/>
      <c r="AG39" s="63"/>
    </row>
    <row r="40" spans="2:33">
      <c r="B40" s="45" t="s">
        <v>261</v>
      </c>
      <c r="C40" s="46" t="s">
        <v>152</v>
      </c>
      <c r="D40" s="46" t="s">
        <v>249</v>
      </c>
      <c r="E40" s="45" t="s">
        <v>88</v>
      </c>
      <c r="F40" s="45" t="s">
        <v>217</v>
      </c>
      <c r="G40" s="48" t="s">
        <v>262</v>
      </c>
      <c r="H40" s="45" t="s">
        <v>263</v>
      </c>
      <c r="I40" s="49" t="s">
        <v>92</v>
      </c>
      <c r="J40" s="45" t="s">
        <v>93</v>
      </c>
      <c r="K40" s="72">
        <v>43378</v>
      </c>
      <c r="L40" s="51" t="s">
        <v>43</v>
      </c>
      <c r="M40" s="70" t="s">
        <v>40</v>
      </c>
      <c r="N40" s="70" t="s">
        <v>40</v>
      </c>
      <c r="O40" s="53">
        <v>4584.6099999999997</v>
      </c>
      <c r="P40" s="53">
        <v>4423</v>
      </c>
      <c r="Q40" s="52">
        <f t="shared" si="1"/>
        <v>3.5250544757351156E-2</v>
      </c>
      <c r="R40" s="52" t="s">
        <v>40</v>
      </c>
      <c r="S40" s="47">
        <v>43410</v>
      </c>
      <c r="T40" s="48" t="s">
        <v>264</v>
      </c>
      <c r="U40" s="55">
        <v>27252075000116</v>
      </c>
      <c r="V40" s="45" t="s">
        <v>96</v>
      </c>
      <c r="W40" s="45" t="s">
        <v>265</v>
      </c>
      <c r="X40" s="56">
        <v>43411</v>
      </c>
      <c r="Y40" s="50">
        <v>43412</v>
      </c>
      <c r="Z40" s="62"/>
      <c r="AA40" s="62"/>
      <c r="AB40" s="63"/>
      <c r="AC40" s="63"/>
      <c r="AD40" s="63"/>
      <c r="AE40" s="63"/>
      <c r="AF40" s="63"/>
      <c r="AG40" s="63"/>
    </row>
    <row r="41" spans="2:33">
      <c r="B41" s="45" t="s">
        <v>266</v>
      </c>
      <c r="C41" s="46" t="s">
        <v>163</v>
      </c>
      <c r="D41" s="46" t="s">
        <v>267</v>
      </c>
      <c r="E41" s="45" t="s">
        <v>88</v>
      </c>
      <c r="F41" s="45" t="s">
        <v>224</v>
      </c>
      <c r="G41" s="48" t="s">
        <v>268</v>
      </c>
      <c r="H41" s="45" t="s">
        <v>68</v>
      </c>
      <c r="I41" s="49" t="s">
        <v>62</v>
      </c>
      <c r="J41" s="45" t="s">
        <v>41</v>
      </c>
      <c r="K41" s="72" t="s">
        <v>269</v>
      </c>
      <c r="L41" s="51" t="s">
        <v>43</v>
      </c>
      <c r="M41" s="70" t="s">
        <v>40</v>
      </c>
      <c r="N41" s="70" t="s">
        <v>40</v>
      </c>
      <c r="O41" s="53">
        <v>651323.87</v>
      </c>
      <c r="P41" s="53">
        <v>531268.22</v>
      </c>
      <c r="Q41" s="52">
        <f t="shared" si="1"/>
        <v>0.18432557983787701</v>
      </c>
      <c r="R41" s="52" t="s">
        <v>40</v>
      </c>
      <c r="S41" s="47">
        <v>43405</v>
      </c>
      <c r="T41" s="48" t="s">
        <v>270</v>
      </c>
      <c r="U41" s="55" t="s">
        <v>271</v>
      </c>
      <c r="V41" s="45" t="s">
        <v>45</v>
      </c>
      <c r="W41" s="45" t="s">
        <v>272</v>
      </c>
      <c r="X41" s="56">
        <v>43427</v>
      </c>
      <c r="Y41" s="50">
        <v>43430</v>
      </c>
      <c r="Z41" s="62"/>
      <c r="AA41" s="62"/>
      <c r="AB41" s="63"/>
      <c r="AC41" s="63"/>
      <c r="AD41" s="63"/>
      <c r="AE41" s="63"/>
      <c r="AF41" s="63"/>
      <c r="AG41" s="63"/>
    </row>
    <row r="42" spans="2:33">
      <c r="B42" s="45" t="s">
        <v>273</v>
      </c>
      <c r="C42" s="46" t="s">
        <v>274</v>
      </c>
      <c r="D42" s="46" t="s">
        <v>275</v>
      </c>
      <c r="E42" s="45" t="s">
        <v>88</v>
      </c>
      <c r="F42" s="45" t="s">
        <v>217</v>
      </c>
      <c r="G42" s="48" t="s">
        <v>229</v>
      </c>
      <c r="H42" s="45" t="s">
        <v>39</v>
      </c>
      <c r="I42" s="49" t="s">
        <v>92</v>
      </c>
      <c r="J42" s="45" t="s">
        <v>93</v>
      </c>
      <c r="K42" s="72">
        <v>43391</v>
      </c>
      <c r="L42" s="51" t="s">
        <v>43</v>
      </c>
      <c r="M42" s="70" t="s">
        <v>40</v>
      </c>
      <c r="N42" s="70" t="s">
        <v>40</v>
      </c>
      <c r="O42" s="53">
        <v>5561.92</v>
      </c>
      <c r="P42" s="53">
        <v>5500</v>
      </c>
      <c r="Q42" s="52">
        <f t="shared" si="1"/>
        <v>1.1132846211380255E-2</v>
      </c>
      <c r="R42" s="52" t="s">
        <v>40</v>
      </c>
      <c r="S42" s="47">
        <v>43391</v>
      </c>
      <c r="T42" s="48" t="s">
        <v>276</v>
      </c>
      <c r="U42" s="55" t="s">
        <v>277</v>
      </c>
      <c r="V42" s="45" t="s">
        <v>96</v>
      </c>
      <c r="W42" s="45" t="s">
        <v>278</v>
      </c>
      <c r="X42" s="56">
        <v>43405</v>
      </c>
      <c r="Y42" s="50">
        <v>43409</v>
      </c>
      <c r="Z42" s="62"/>
      <c r="AA42" s="62"/>
      <c r="AB42" s="63"/>
      <c r="AC42" s="63"/>
      <c r="AD42" s="63"/>
      <c r="AE42" s="63"/>
      <c r="AF42" s="63"/>
      <c r="AG42" s="63"/>
    </row>
    <row r="43" spans="2:33">
      <c r="B43" s="45" t="s">
        <v>279</v>
      </c>
      <c r="C43" s="46" t="s">
        <v>280</v>
      </c>
      <c r="D43" s="46" t="s">
        <v>281</v>
      </c>
      <c r="E43" s="45" t="s">
        <v>88</v>
      </c>
      <c r="F43" s="45" t="s">
        <v>224</v>
      </c>
      <c r="G43" s="48" t="s">
        <v>282</v>
      </c>
      <c r="H43" s="45" t="s">
        <v>283</v>
      </c>
      <c r="I43" s="49" t="s">
        <v>62</v>
      </c>
      <c r="J43" s="45" t="s">
        <v>41</v>
      </c>
      <c r="K43" s="72"/>
      <c r="L43" s="51" t="s">
        <v>122</v>
      </c>
      <c r="M43" s="70" t="s">
        <v>40</v>
      </c>
      <c r="N43" s="70" t="s">
        <v>40</v>
      </c>
      <c r="O43" s="53"/>
      <c r="P43" s="71"/>
      <c r="Q43" s="52">
        <f>IFERROR((O43-P43)/O43,)</f>
        <v>0</v>
      </c>
      <c r="R43" s="52"/>
      <c r="S43" s="52"/>
      <c r="T43" s="48"/>
      <c r="U43" s="55"/>
      <c r="V43" s="45" t="s">
        <v>45</v>
      </c>
      <c r="W43" s="45"/>
      <c r="X43" s="56"/>
      <c r="Y43" s="50"/>
      <c r="Z43" s="62"/>
      <c r="AA43" s="62"/>
      <c r="AB43" s="63"/>
      <c r="AC43" s="63"/>
      <c r="AD43" s="63"/>
      <c r="AE43" s="63"/>
      <c r="AF43" s="63"/>
      <c r="AG43" s="63"/>
    </row>
    <row r="44" spans="2:33">
      <c r="B44" s="45" t="s">
        <v>284</v>
      </c>
      <c r="C44" s="46" t="s">
        <v>285</v>
      </c>
      <c r="D44" s="46" t="s">
        <v>286</v>
      </c>
      <c r="E44" s="45" t="s">
        <v>88</v>
      </c>
      <c r="F44" s="45" t="s">
        <v>217</v>
      </c>
      <c r="G44" s="48" t="s">
        <v>287</v>
      </c>
      <c r="H44" s="45" t="s">
        <v>91</v>
      </c>
      <c r="I44" s="49" t="s">
        <v>62</v>
      </c>
      <c r="J44" s="45" t="s">
        <v>93</v>
      </c>
      <c r="K44" s="72">
        <v>43510</v>
      </c>
      <c r="L44" s="51" t="s">
        <v>43</v>
      </c>
      <c r="M44" s="70" t="s">
        <v>40</v>
      </c>
      <c r="N44" s="70" t="s">
        <v>40</v>
      </c>
      <c r="O44" s="53">
        <v>48590</v>
      </c>
      <c r="P44" s="53">
        <v>48590</v>
      </c>
      <c r="Q44" s="52">
        <f t="shared" ref="Q44:Q98" si="2">IFERROR((O44-P44)/O44,)</f>
        <v>0</v>
      </c>
      <c r="R44" s="52" t="s">
        <v>40</v>
      </c>
      <c r="S44" s="47">
        <v>43510</v>
      </c>
      <c r="T44" s="48" t="s">
        <v>288</v>
      </c>
      <c r="U44" s="55" t="s">
        <v>289</v>
      </c>
      <c r="V44" s="45" t="s">
        <v>96</v>
      </c>
      <c r="W44" s="46" t="s">
        <v>290</v>
      </c>
      <c r="X44" s="56">
        <v>43511</v>
      </c>
      <c r="Y44" s="50">
        <v>43516</v>
      </c>
      <c r="Z44" s="62"/>
      <c r="AA44" s="62"/>
      <c r="AB44" s="63"/>
      <c r="AC44" s="63"/>
      <c r="AD44" s="63"/>
      <c r="AE44" s="63"/>
      <c r="AF44" s="63"/>
      <c r="AG44" s="63"/>
    </row>
    <row r="45" spans="2:33">
      <c r="B45" s="45" t="s">
        <v>291</v>
      </c>
      <c r="C45" s="46" t="s">
        <v>292</v>
      </c>
      <c r="D45" s="46" t="s">
        <v>293</v>
      </c>
      <c r="E45" s="45" t="s">
        <v>88</v>
      </c>
      <c r="F45" s="45" t="s">
        <v>217</v>
      </c>
      <c r="G45" s="48" t="s">
        <v>294</v>
      </c>
      <c r="H45" s="45" t="s">
        <v>157</v>
      </c>
      <c r="I45" s="49" t="s">
        <v>62</v>
      </c>
      <c r="J45" s="45" t="s">
        <v>295</v>
      </c>
      <c r="K45" s="72">
        <v>43542</v>
      </c>
      <c r="L45" s="51" t="s">
        <v>43</v>
      </c>
      <c r="M45" s="70" t="s">
        <v>40</v>
      </c>
      <c r="N45" s="70" t="s">
        <v>40</v>
      </c>
      <c r="O45" s="53">
        <v>7253.33</v>
      </c>
      <c r="P45" s="53">
        <v>4800</v>
      </c>
      <c r="Q45" s="52">
        <f>IFERROR((O45-P45)/O45,)</f>
        <v>0.33823498999769758</v>
      </c>
      <c r="R45" s="52" t="s">
        <v>40</v>
      </c>
      <c r="S45" s="47">
        <v>43542</v>
      </c>
      <c r="T45" s="48" t="s">
        <v>296</v>
      </c>
      <c r="U45" s="55">
        <v>5531749000189</v>
      </c>
      <c r="V45" s="64" t="s">
        <v>45</v>
      </c>
      <c r="W45" s="45" t="s">
        <v>297</v>
      </c>
      <c r="X45" s="56">
        <v>43630</v>
      </c>
      <c r="Y45" s="50">
        <v>43634</v>
      </c>
      <c r="Z45" s="62"/>
      <c r="AA45" s="62"/>
      <c r="AB45" s="63"/>
      <c r="AC45" s="63"/>
      <c r="AD45" s="63"/>
      <c r="AE45" s="63"/>
      <c r="AF45" s="63"/>
      <c r="AG45" s="63"/>
    </row>
    <row r="46" spans="2:33">
      <c r="B46" s="45" t="s">
        <v>298</v>
      </c>
      <c r="C46" s="46" t="s">
        <v>198</v>
      </c>
      <c r="D46" s="46" t="s">
        <v>299</v>
      </c>
      <c r="E46" s="45" t="s">
        <v>88</v>
      </c>
      <c r="F46" s="45" t="s">
        <v>217</v>
      </c>
      <c r="G46" s="48" t="s">
        <v>176</v>
      </c>
      <c r="H46" s="45" t="s">
        <v>177</v>
      </c>
      <c r="I46" s="49" t="s">
        <v>62</v>
      </c>
      <c r="J46" s="45" t="s">
        <v>93</v>
      </c>
      <c r="K46" s="72">
        <v>43447</v>
      </c>
      <c r="L46" s="51" t="s">
        <v>43</v>
      </c>
      <c r="M46" s="70" t="s">
        <v>40</v>
      </c>
      <c r="N46" s="70" t="s">
        <v>40</v>
      </c>
      <c r="O46" s="53">
        <v>3000</v>
      </c>
      <c r="P46" s="53">
        <v>3000</v>
      </c>
      <c r="Q46" s="52">
        <f>IFERROR((O46-P46)/O46,)</f>
        <v>0</v>
      </c>
      <c r="R46" s="52" t="s">
        <v>40</v>
      </c>
      <c r="S46" s="47">
        <v>43447</v>
      </c>
      <c r="T46" s="48" t="s">
        <v>300</v>
      </c>
      <c r="U46" s="55">
        <v>18813095000128</v>
      </c>
      <c r="V46" s="45" t="s">
        <v>96</v>
      </c>
      <c r="W46" s="45" t="s">
        <v>301</v>
      </c>
      <c r="X46" s="56">
        <v>43448</v>
      </c>
      <c r="Y46" s="50">
        <v>43454</v>
      </c>
      <c r="Z46" s="62"/>
      <c r="AA46" s="62"/>
      <c r="AB46" s="63"/>
      <c r="AC46" s="63"/>
      <c r="AD46" s="63"/>
      <c r="AE46" s="63"/>
      <c r="AF46" s="63"/>
      <c r="AG46" s="63"/>
    </row>
    <row r="47" spans="2:33">
      <c r="B47" s="45" t="s">
        <v>302</v>
      </c>
      <c r="C47" s="46" t="s">
        <v>34</v>
      </c>
      <c r="D47" s="47" t="s">
        <v>303</v>
      </c>
      <c r="E47" s="45" t="s">
        <v>304</v>
      </c>
      <c r="F47" s="45" t="s">
        <v>305</v>
      </c>
      <c r="G47" s="48" t="s">
        <v>306</v>
      </c>
      <c r="H47" s="45" t="s">
        <v>60</v>
      </c>
      <c r="I47" s="49" t="s">
        <v>40</v>
      </c>
      <c r="J47" s="45" t="s">
        <v>41</v>
      </c>
      <c r="K47" s="50" t="s">
        <v>307</v>
      </c>
      <c r="L47" s="51" t="s">
        <v>43</v>
      </c>
      <c r="M47" s="52" t="s">
        <v>40</v>
      </c>
      <c r="N47" s="52" t="s">
        <v>40</v>
      </c>
      <c r="O47" s="53">
        <v>88831.51</v>
      </c>
      <c r="P47" s="53">
        <v>88831.51</v>
      </c>
      <c r="Q47" s="52">
        <f t="shared" si="2"/>
        <v>0</v>
      </c>
      <c r="R47" s="52" t="s">
        <v>40</v>
      </c>
      <c r="S47" s="47">
        <v>43237</v>
      </c>
      <c r="T47" s="54" t="s">
        <v>63</v>
      </c>
      <c r="U47" s="55">
        <v>760057000199</v>
      </c>
      <c r="V47" s="64" t="s">
        <v>45</v>
      </c>
      <c r="W47" s="46" t="s">
        <v>308</v>
      </c>
      <c r="X47" s="56">
        <v>43280</v>
      </c>
      <c r="Y47" s="50">
        <v>43285</v>
      </c>
      <c r="Z47" s="65"/>
      <c r="AA47" s="65"/>
      <c r="AB47" s="66"/>
      <c r="AC47" s="63"/>
      <c r="AD47" s="63"/>
      <c r="AE47" s="63"/>
      <c r="AF47" s="63"/>
      <c r="AG47" s="63"/>
    </row>
    <row r="48" spans="2:33">
      <c r="B48" s="45" t="s">
        <v>309</v>
      </c>
      <c r="C48" s="46" t="s">
        <v>48</v>
      </c>
      <c r="D48" s="47" t="s">
        <v>310</v>
      </c>
      <c r="E48" s="45" t="s">
        <v>304</v>
      </c>
      <c r="F48" s="45" t="s">
        <v>305</v>
      </c>
      <c r="G48" s="48" t="s">
        <v>311</v>
      </c>
      <c r="H48" s="45" t="s">
        <v>101</v>
      </c>
      <c r="I48" s="49" t="s">
        <v>40</v>
      </c>
      <c r="J48" s="45" t="s">
        <v>41</v>
      </c>
      <c r="K48" s="50" t="s">
        <v>312</v>
      </c>
      <c r="L48" s="51" t="s">
        <v>43</v>
      </c>
      <c r="M48" s="52" t="s">
        <v>40</v>
      </c>
      <c r="N48" s="52" t="s">
        <v>40</v>
      </c>
      <c r="O48" s="53">
        <v>62946</v>
      </c>
      <c r="P48" s="53">
        <v>62946</v>
      </c>
      <c r="Q48" s="52">
        <f t="shared" si="2"/>
        <v>0</v>
      </c>
      <c r="R48" s="52" t="s">
        <v>40</v>
      </c>
      <c r="S48" s="47">
        <v>43165</v>
      </c>
      <c r="T48" s="54" t="s">
        <v>313</v>
      </c>
      <c r="U48" s="55">
        <v>8139874000136</v>
      </c>
      <c r="V48" s="45" t="s">
        <v>45</v>
      </c>
      <c r="W48" s="45" t="s">
        <v>200</v>
      </c>
      <c r="X48" s="56">
        <v>43166</v>
      </c>
      <c r="Y48" s="50">
        <v>43187</v>
      </c>
      <c r="Z48" s="62"/>
      <c r="AA48" s="62"/>
      <c r="AB48" s="63"/>
      <c r="AC48" s="63"/>
      <c r="AD48" s="63"/>
      <c r="AE48" s="63"/>
      <c r="AF48" s="63"/>
      <c r="AG48" s="63"/>
    </row>
    <row r="49" spans="2:33">
      <c r="B49" s="45" t="s">
        <v>314</v>
      </c>
      <c r="C49" s="46" t="s">
        <v>72</v>
      </c>
      <c r="D49" s="47" t="s">
        <v>315</v>
      </c>
      <c r="E49" s="45" t="s">
        <v>304</v>
      </c>
      <c r="F49" s="45" t="s">
        <v>305</v>
      </c>
      <c r="G49" s="48" t="s">
        <v>316</v>
      </c>
      <c r="H49" s="45" t="s">
        <v>127</v>
      </c>
      <c r="I49" s="49" t="s">
        <v>40</v>
      </c>
      <c r="J49" s="45" t="s">
        <v>41</v>
      </c>
      <c r="K49" s="50" t="s">
        <v>52</v>
      </c>
      <c r="L49" s="51" t="s">
        <v>43</v>
      </c>
      <c r="M49" s="52" t="s">
        <v>40</v>
      </c>
      <c r="N49" s="52" t="s">
        <v>40</v>
      </c>
      <c r="O49" s="53">
        <v>18606.48</v>
      </c>
      <c r="P49" s="53">
        <v>18606.48</v>
      </c>
      <c r="Q49" s="52">
        <f t="shared" si="2"/>
        <v>0</v>
      </c>
      <c r="R49" s="52" t="s">
        <v>40</v>
      </c>
      <c r="S49" s="47">
        <v>43259</v>
      </c>
      <c r="T49" s="48" t="s">
        <v>317</v>
      </c>
      <c r="U49" s="55" t="s">
        <v>318</v>
      </c>
      <c r="V49" s="45" t="s">
        <v>45</v>
      </c>
      <c r="W49" s="45" t="s">
        <v>319</v>
      </c>
      <c r="X49" s="56">
        <v>43297</v>
      </c>
      <c r="Y49" s="50">
        <v>43298</v>
      </c>
      <c r="Z49" s="65"/>
      <c r="AA49" s="65"/>
      <c r="AB49" s="66"/>
      <c r="AC49" s="63"/>
      <c r="AD49" s="63"/>
      <c r="AE49" s="63"/>
      <c r="AF49" s="63"/>
      <c r="AG49" s="63"/>
    </row>
    <row r="50" spans="2:33">
      <c r="B50" s="45" t="s">
        <v>320</v>
      </c>
      <c r="C50" s="46" t="s">
        <v>79</v>
      </c>
      <c r="D50" s="47" t="s">
        <v>321</v>
      </c>
      <c r="E50" s="45" t="s">
        <v>304</v>
      </c>
      <c r="F50" s="45" t="s">
        <v>322</v>
      </c>
      <c r="G50" s="48" t="s">
        <v>323</v>
      </c>
      <c r="H50" s="45" t="s">
        <v>324</v>
      </c>
      <c r="I50" s="49" t="s">
        <v>40</v>
      </c>
      <c r="J50" s="45" t="s">
        <v>41</v>
      </c>
      <c r="K50" s="50" t="s">
        <v>61</v>
      </c>
      <c r="L50" s="51" t="s">
        <v>43</v>
      </c>
      <c r="M50" s="52" t="s">
        <v>40</v>
      </c>
      <c r="N50" s="52" t="s">
        <v>40</v>
      </c>
      <c r="O50" s="53">
        <v>29500</v>
      </c>
      <c r="P50" s="53">
        <v>29500</v>
      </c>
      <c r="Q50" s="52">
        <f t="shared" si="2"/>
        <v>0</v>
      </c>
      <c r="R50" s="52" t="s">
        <v>40</v>
      </c>
      <c r="S50" s="47">
        <v>43280</v>
      </c>
      <c r="T50" s="48" t="s">
        <v>325</v>
      </c>
      <c r="U50" s="55" t="s">
        <v>326</v>
      </c>
      <c r="V50" s="64" t="s">
        <v>45</v>
      </c>
      <c r="W50" s="45" t="s">
        <v>327</v>
      </c>
      <c r="X50" s="56">
        <v>43311</v>
      </c>
      <c r="Y50" s="50">
        <v>43313</v>
      </c>
      <c r="Z50" s="62"/>
      <c r="AA50" s="62"/>
      <c r="AB50" s="63"/>
      <c r="AC50" s="63"/>
      <c r="AD50" s="63"/>
      <c r="AE50" s="63"/>
      <c r="AF50" s="63"/>
      <c r="AG50" s="63"/>
    </row>
    <row r="51" spans="2:33">
      <c r="B51" s="45" t="s">
        <v>328</v>
      </c>
      <c r="C51" s="46" t="s">
        <v>120</v>
      </c>
      <c r="D51" s="47" t="s">
        <v>329</v>
      </c>
      <c r="E51" s="45" t="s">
        <v>304</v>
      </c>
      <c r="F51" s="45" t="s">
        <v>322</v>
      </c>
      <c r="G51" s="48" t="s">
        <v>330</v>
      </c>
      <c r="H51" s="45" t="s">
        <v>161</v>
      </c>
      <c r="I51" s="49" t="s">
        <v>40</v>
      </c>
      <c r="J51" s="45" t="s">
        <v>41</v>
      </c>
      <c r="K51" s="50" t="s">
        <v>331</v>
      </c>
      <c r="L51" s="51" t="s">
        <v>43</v>
      </c>
      <c r="M51" s="52" t="s">
        <v>40</v>
      </c>
      <c r="N51" s="52" t="s">
        <v>40</v>
      </c>
      <c r="O51" s="53">
        <v>55645</v>
      </c>
      <c r="P51" s="53">
        <v>55645</v>
      </c>
      <c r="Q51" s="52">
        <f t="shared" si="2"/>
        <v>0</v>
      </c>
      <c r="R51" s="52" t="s">
        <v>40</v>
      </c>
      <c r="S51" s="47">
        <v>43266</v>
      </c>
      <c r="T51" s="54" t="s">
        <v>332</v>
      </c>
      <c r="U51" s="55">
        <v>82895327000133</v>
      </c>
      <c r="V51" s="64" t="s">
        <v>45</v>
      </c>
      <c r="W51" s="45" t="s">
        <v>333</v>
      </c>
      <c r="X51" s="56">
        <v>43329</v>
      </c>
      <c r="Y51" s="50">
        <v>43332</v>
      </c>
      <c r="Z51" s="62"/>
      <c r="AA51" s="62"/>
      <c r="AB51" s="63"/>
      <c r="AC51" s="63"/>
      <c r="AD51" s="63"/>
      <c r="AE51" s="63"/>
      <c r="AF51" s="63"/>
      <c r="AG51" s="63"/>
    </row>
    <row r="52" spans="2:33">
      <c r="B52" s="45" t="s">
        <v>334</v>
      </c>
      <c r="C52" s="46" t="s">
        <v>124</v>
      </c>
      <c r="D52" s="47" t="s">
        <v>335</v>
      </c>
      <c r="E52" s="45" t="s">
        <v>304</v>
      </c>
      <c r="F52" s="45" t="s">
        <v>322</v>
      </c>
      <c r="G52" s="48" t="s">
        <v>336</v>
      </c>
      <c r="H52" s="45" t="s">
        <v>337</v>
      </c>
      <c r="I52" s="49" t="s">
        <v>40</v>
      </c>
      <c r="J52" s="45" t="s">
        <v>41</v>
      </c>
      <c r="K52" s="50" t="s">
        <v>338</v>
      </c>
      <c r="L52" s="51" t="s">
        <v>43</v>
      </c>
      <c r="M52" s="52" t="s">
        <v>40</v>
      </c>
      <c r="N52" s="52" t="s">
        <v>40</v>
      </c>
      <c r="O52" s="53">
        <v>84000</v>
      </c>
      <c r="P52" s="53">
        <v>84000</v>
      </c>
      <c r="Q52" s="52">
        <f t="shared" si="2"/>
        <v>0</v>
      </c>
      <c r="R52" s="52" t="s">
        <v>40</v>
      </c>
      <c r="S52" s="47">
        <v>43371</v>
      </c>
      <c r="T52" s="54" t="s">
        <v>339</v>
      </c>
      <c r="U52" s="55" t="s">
        <v>340</v>
      </c>
      <c r="V52" s="45" t="s">
        <v>45</v>
      </c>
      <c r="W52" s="45" t="s">
        <v>301</v>
      </c>
      <c r="X52" s="56">
        <v>43396</v>
      </c>
      <c r="Y52" s="50">
        <v>43398</v>
      </c>
      <c r="Z52" s="62"/>
      <c r="AA52" s="62"/>
      <c r="AB52" s="63"/>
      <c r="AC52" s="63"/>
      <c r="AD52" s="63"/>
      <c r="AE52" s="63"/>
      <c r="AF52" s="63"/>
      <c r="AG52" s="63"/>
    </row>
    <row r="53" spans="2:33">
      <c r="B53" s="45" t="s">
        <v>341</v>
      </c>
      <c r="C53" s="46" t="s">
        <v>46</v>
      </c>
      <c r="D53" s="47" t="s">
        <v>342</v>
      </c>
      <c r="E53" s="45" t="s">
        <v>304</v>
      </c>
      <c r="F53" s="45" t="s">
        <v>322</v>
      </c>
      <c r="G53" s="48" t="s">
        <v>343</v>
      </c>
      <c r="H53" s="45" t="s">
        <v>101</v>
      </c>
      <c r="I53" s="49" t="s">
        <v>40</v>
      </c>
      <c r="J53" s="45" t="s">
        <v>41</v>
      </c>
      <c r="K53" s="50" t="s">
        <v>344</v>
      </c>
      <c r="L53" s="51" t="s">
        <v>43</v>
      </c>
      <c r="M53" s="52" t="s">
        <v>40</v>
      </c>
      <c r="N53" s="52" t="s">
        <v>40</v>
      </c>
      <c r="O53" s="53">
        <v>28930</v>
      </c>
      <c r="P53" s="53">
        <v>28930</v>
      </c>
      <c r="Q53" s="52">
        <f t="shared" si="2"/>
        <v>0</v>
      </c>
      <c r="R53" s="52" t="s">
        <v>40</v>
      </c>
      <c r="S53" s="47">
        <v>43250</v>
      </c>
      <c r="T53" s="54" t="s">
        <v>345</v>
      </c>
      <c r="U53" s="55">
        <v>28011542000189</v>
      </c>
      <c r="V53" s="45" t="s">
        <v>45</v>
      </c>
      <c r="W53" s="45" t="s">
        <v>346</v>
      </c>
      <c r="X53" s="56">
        <v>43278</v>
      </c>
      <c r="Y53" s="50">
        <v>43279</v>
      </c>
      <c r="Z53" s="62"/>
      <c r="AA53" s="62"/>
      <c r="AB53" s="63"/>
      <c r="AC53" s="63"/>
      <c r="AD53" s="63"/>
      <c r="AE53" s="63"/>
      <c r="AF53" s="63"/>
      <c r="AG53" s="63"/>
    </row>
    <row r="54" spans="2:33">
      <c r="B54" s="45" t="s">
        <v>347</v>
      </c>
      <c r="C54" s="46" t="s">
        <v>135</v>
      </c>
      <c r="D54" s="47" t="s">
        <v>348</v>
      </c>
      <c r="E54" s="45" t="s">
        <v>304</v>
      </c>
      <c r="F54" s="45" t="s">
        <v>349</v>
      </c>
      <c r="G54" s="48" t="s">
        <v>350</v>
      </c>
      <c r="H54" s="45" t="s">
        <v>114</v>
      </c>
      <c r="I54" s="49" t="s">
        <v>40</v>
      </c>
      <c r="J54" s="45" t="s">
        <v>41</v>
      </c>
      <c r="K54" s="50"/>
      <c r="L54" s="51" t="s">
        <v>122</v>
      </c>
      <c r="M54" s="52" t="s">
        <v>40</v>
      </c>
      <c r="N54" s="52" t="s">
        <v>40</v>
      </c>
      <c r="O54" s="53"/>
      <c r="P54" s="53"/>
      <c r="Q54" s="52">
        <f t="shared" si="2"/>
        <v>0</v>
      </c>
      <c r="R54" s="52" t="s">
        <v>40</v>
      </c>
      <c r="S54" s="52"/>
      <c r="T54" s="54"/>
      <c r="U54" s="55"/>
      <c r="V54" s="45" t="s">
        <v>45</v>
      </c>
      <c r="W54" s="45"/>
      <c r="X54" s="56"/>
      <c r="Y54" s="50"/>
      <c r="Z54" s="62"/>
      <c r="AA54" s="62"/>
      <c r="AB54" s="63"/>
      <c r="AC54" s="63"/>
      <c r="AD54" s="63"/>
      <c r="AE54" s="63"/>
      <c r="AF54" s="63"/>
      <c r="AG54" s="63"/>
    </row>
    <row r="55" spans="2:33">
      <c r="B55" s="45" t="s">
        <v>351</v>
      </c>
      <c r="C55" s="46" t="s">
        <v>142</v>
      </c>
      <c r="D55" s="69" t="s">
        <v>352</v>
      </c>
      <c r="E55" s="45" t="s">
        <v>304</v>
      </c>
      <c r="F55" s="45" t="s">
        <v>349</v>
      </c>
      <c r="G55" s="48" t="s">
        <v>353</v>
      </c>
      <c r="H55" s="45" t="s">
        <v>177</v>
      </c>
      <c r="I55" s="49" t="s">
        <v>40</v>
      </c>
      <c r="J55" s="45" t="s">
        <v>93</v>
      </c>
      <c r="K55" s="50">
        <v>43410</v>
      </c>
      <c r="L55" s="51" t="s">
        <v>43</v>
      </c>
      <c r="M55" s="52" t="s">
        <v>40</v>
      </c>
      <c r="N55" s="52" t="s">
        <v>40</v>
      </c>
      <c r="O55" s="53">
        <v>44350.5</v>
      </c>
      <c r="P55" s="53">
        <v>44350.5</v>
      </c>
      <c r="Q55" s="52">
        <f t="shared" si="2"/>
        <v>0</v>
      </c>
      <c r="R55" s="52" t="s">
        <v>40</v>
      </c>
      <c r="S55" s="47">
        <v>43410</v>
      </c>
      <c r="T55" s="54" t="str">
        <f>T49</f>
        <v>ZÊNITE INFORMAÇÃO E CONSULTORIA S/A</v>
      </c>
      <c r="U55" s="55" t="str">
        <f>U49</f>
        <v>86.781.069/0001-15</v>
      </c>
      <c r="V55" s="45" t="s">
        <v>45</v>
      </c>
      <c r="W55" s="45" t="s">
        <v>354</v>
      </c>
      <c r="X55" s="56">
        <v>43431</v>
      </c>
      <c r="Y55" s="50">
        <v>43432</v>
      </c>
      <c r="Z55" s="62"/>
      <c r="AA55" s="62"/>
      <c r="AB55" s="63"/>
      <c r="AC55" s="63"/>
      <c r="AD55" s="63"/>
      <c r="AE55" s="63"/>
      <c r="AF55" s="63"/>
      <c r="AG55" s="63"/>
    </row>
    <row r="56" spans="2:33">
      <c r="B56" s="45" t="s">
        <v>355</v>
      </c>
      <c r="C56" s="46" t="s">
        <v>148</v>
      </c>
      <c r="D56" s="69" t="s">
        <v>228</v>
      </c>
      <c r="E56" s="45" t="s">
        <v>304</v>
      </c>
      <c r="F56" s="45" t="s">
        <v>356</v>
      </c>
      <c r="G56" s="48" t="s">
        <v>357</v>
      </c>
      <c r="H56" s="45" t="s">
        <v>207</v>
      </c>
      <c r="I56" s="49" t="s">
        <v>40</v>
      </c>
      <c r="J56" s="45" t="s">
        <v>93</v>
      </c>
      <c r="K56" s="50">
        <v>43391</v>
      </c>
      <c r="L56" s="51" t="s">
        <v>43</v>
      </c>
      <c r="M56" s="52" t="s">
        <v>40</v>
      </c>
      <c r="N56" s="52" t="s">
        <v>40</v>
      </c>
      <c r="O56" s="53">
        <v>14332.56</v>
      </c>
      <c r="P56" s="53">
        <v>14332.56</v>
      </c>
      <c r="Q56" s="52">
        <f t="shared" si="2"/>
        <v>0</v>
      </c>
      <c r="R56" s="52" t="s">
        <v>40</v>
      </c>
      <c r="S56" s="47">
        <v>43391</v>
      </c>
      <c r="T56" s="54" t="s">
        <v>358</v>
      </c>
      <c r="U56" s="55">
        <v>88020102000209</v>
      </c>
      <c r="V56" s="64" t="s">
        <v>45</v>
      </c>
      <c r="W56" s="45" t="s">
        <v>359</v>
      </c>
      <c r="X56" s="56">
        <v>43425</v>
      </c>
      <c r="Y56" s="50">
        <v>43437</v>
      </c>
      <c r="Z56" s="62"/>
      <c r="AA56" s="62"/>
      <c r="AB56" s="63"/>
      <c r="AC56" s="63"/>
      <c r="AD56" s="63"/>
      <c r="AE56" s="63"/>
      <c r="AF56" s="63"/>
      <c r="AG56" s="63"/>
    </row>
    <row r="57" spans="2:33">
      <c r="B57" s="45" t="s">
        <v>360</v>
      </c>
      <c r="C57" s="46" t="s">
        <v>361</v>
      </c>
      <c r="D57" s="47" t="s">
        <v>362</v>
      </c>
      <c r="E57" s="45" t="s">
        <v>363</v>
      </c>
      <c r="F57" s="45" t="s">
        <v>364</v>
      </c>
      <c r="G57" s="48" t="s">
        <v>365</v>
      </c>
      <c r="H57" s="45" t="s">
        <v>101</v>
      </c>
      <c r="I57" s="49" t="s">
        <v>40</v>
      </c>
      <c r="J57" s="45" t="s">
        <v>41</v>
      </c>
      <c r="K57" s="50"/>
      <c r="L57" s="51" t="s">
        <v>366</v>
      </c>
      <c r="M57" s="49"/>
      <c r="N57" s="49"/>
      <c r="O57" s="53">
        <v>6370015.2000000002</v>
      </c>
      <c r="P57" s="53"/>
      <c r="Q57" s="52">
        <f t="shared" si="2"/>
        <v>1</v>
      </c>
      <c r="R57" s="52"/>
      <c r="S57" s="47"/>
      <c r="T57" s="48"/>
      <c r="U57" s="55"/>
      <c r="V57" s="45" t="s">
        <v>45</v>
      </c>
      <c r="W57" s="45"/>
      <c r="X57" s="56"/>
      <c r="Y57" s="50"/>
      <c r="Z57" s="65"/>
      <c r="AA57" s="65"/>
      <c r="AB57" s="66"/>
      <c r="AC57" s="63"/>
      <c r="AD57" s="63"/>
      <c r="AE57" s="63"/>
      <c r="AF57" s="63"/>
      <c r="AG57" s="63"/>
    </row>
    <row r="58" spans="2:33">
      <c r="B58" s="45" t="s">
        <v>367</v>
      </c>
      <c r="C58" s="46" t="s">
        <v>34</v>
      </c>
      <c r="D58" s="47" t="s">
        <v>368</v>
      </c>
      <c r="E58" s="46" t="s">
        <v>363</v>
      </c>
      <c r="F58" s="46" t="s">
        <v>364</v>
      </c>
      <c r="G58" s="73" t="s">
        <v>126</v>
      </c>
      <c r="H58" s="46" t="s">
        <v>369</v>
      </c>
      <c r="I58" s="49" t="s">
        <v>40</v>
      </c>
      <c r="J58" s="45" t="s">
        <v>41</v>
      </c>
      <c r="K58" s="50"/>
      <c r="L58" s="51" t="s">
        <v>122</v>
      </c>
      <c r="M58" s="52" t="s">
        <v>62</v>
      </c>
      <c r="N58" s="52" t="s">
        <v>62</v>
      </c>
      <c r="O58" s="53"/>
      <c r="P58" s="53"/>
      <c r="Q58" s="52">
        <f t="shared" si="2"/>
        <v>0</v>
      </c>
      <c r="R58" s="52" t="s">
        <v>62</v>
      </c>
      <c r="S58" s="47"/>
      <c r="T58" s="48"/>
      <c r="U58" s="55"/>
      <c r="V58" s="64" t="s">
        <v>45</v>
      </c>
      <c r="W58" s="46"/>
      <c r="X58" s="56"/>
      <c r="Y58" s="50"/>
      <c r="Z58" s="62"/>
      <c r="AA58" s="62"/>
      <c r="AB58" s="63"/>
      <c r="AC58" s="63"/>
      <c r="AD58" s="63"/>
      <c r="AE58" s="63"/>
      <c r="AF58" s="63"/>
      <c r="AG58" s="63"/>
    </row>
    <row r="59" spans="2:33">
      <c r="B59" s="45" t="s">
        <v>370</v>
      </c>
      <c r="C59" s="46" t="s">
        <v>48</v>
      </c>
      <c r="D59" s="47" t="s">
        <v>371</v>
      </c>
      <c r="E59" s="45" t="s">
        <v>363</v>
      </c>
      <c r="F59" s="46" t="s">
        <v>364</v>
      </c>
      <c r="G59" s="48" t="s">
        <v>372</v>
      </c>
      <c r="H59" s="45" t="s">
        <v>157</v>
      </c>
      <c r="I59" s="49" t="s">
        <v>40</v>
      </c>
      <c r="J59" s="45" t="s">
        <v>41</v>
      </c>
      <c r="K59" s="50" t="s">
        <v>312</v>
      </c>
      <c r="L59" s="51" t="s">
        <v>43</v>
      </c>
      <c r="M59" s="47">
        <v>43174</v>
      </c>
      <c r="N59" s="52" t="s">
        <v>62</v>
      </c>
      <c r="O59" s="53">
        <v>65333.33</v>
      </c>
      <c r="P59" s="53">
        <v>35100</v>
      </c>
      <c r="Q59" s="52">
        <f t="shared" si="2"/>
        <v>0.46275507463036097</v>
      </c>
      <c r="R59" s="52" t="s">
        <v>92</v>
      </c>
      <c r="S59" s="47">
        <v>43229</v>
      </c>
      <c r="T59" s="54" t="s">
        <v>373</v>
      </c>
      <c r="U59" s="74" t="s">
        <v>374</v>
      </c>
      <c r="V59" s="64" t="s">
        <v>45</v>
      </c>
      <c r="W59" s="75" t="s">
        <v>375</v>
      </c>
      <c r="X59" s="56">
        <v>43270</v>
      </c>
      <c r="Y59" s="50">
        <v>43283</v>
      </c>
      <c r="Z59" s="65"/>
      <c r="AA59" s="65"/>
      <c r="AB59" s="66"/>
      <c r="AC59" s="63"/>
      <c r="AD59" s="63"/>
      <c r="AE59" s="63"/>
      <c r="AF59" s="63"/>
      <c r="AG59" s="63"/>
    </row>
    <row r="60" spans="2:33">
      <c r="B60" s="45" t="s">
        <v>376</v>
      </c>
      <c r="C60" s="46" t="s">
        <v>72</v>
      </c>
      <c r="D60" s="47" t="s">
        <v>377</v>
      </c>
      <c r="E60" s="45" t="s">
        <v>363</v>
      </c>
      <c r="F60" s="46" t="s">
        <v>364</v>
      </c>
      <c r="G60" s="48" t="s">
        <v>378</v>
      </c>
      <c r="H60" s="45" t="s">
        <v>337</v>
      </c>
      <c r="I60" s="49" t="s">
        <v>40</v>
      </c>
      <c r="J60" s="45" t="s">
        <v>41</v>
      </c>
      <c r="K60" s="50" t="s">
        <v>183</v>
      </c>
      <c r="L60" s="51" t="s">
        <v>43</v>
      </c>
      <c r="M60" s="47">
        <v>43286</v>
      </c>
      <c r="N60" s="52" t="s">
        <v>92</v>
      </c>
      <c r="O60" s="53">
        <v>28663396.559999999</v>
      </c>
      <c r="P60" s="53">
        <v>24363887.079999998</v>
      </c>
      <c r="Q60" s="52">
        <f t="shared" si="2"/>
        <v>0.14999999986044921</v>
      </c>
      <c r="R60" s="52" t="s">
        <v>92</v>
      </c>
      <c r="S60" s="47">
        <v>43342</v>
      </c>
      <c r="T60" s="54" t="s">
        <v>379</v>
      </c>
      <c r="U60" s="55">
        <v>1518211000183</v>
      </c>
      <c r="V60" s="64" t="s">
        <v>45</v>
      </c>
      <c r="W60" s="46" t="s">
        <v>380</v>
      </c>
      <c r="X60" s="56">
        <v>43374</v>
      </c>
      <c r="Y60" s="50">
        <v>43374</v>
      </c>
      <c r="Z60" s="62"/>
      <c r="AA60" s="62"/>
      <c r="AB60" s="63"/>
      <c r="AC60" s="63"/>
      <c r="AD60" s="63"/>
      <c r="AE60" s="63"/>
      <c r="AF60" s="63"/>
      <c r="AG60" s="63"/>
    </row>
    <row r="61" spans="2:33">
      <c r="B61" s="45" t="s">
        <v>381</v>
      </c>
      <c r="C61" s="46" t="s">
        <v>79</v>
      </c>
      <c r="D61" s="47" t="s">
        <v>377</v>
      </c>
      <c r="E61" s="45" t="s">
        <v>363</v>
      </c>
      <c r="F61" s="46" t="s">
        <v>364</v>
      </c>
      <c r="G61" s="48" t="s">
        <v>382</v>
      </c>
      <c r="H61" s="45" t="s">
        <v>60</v>
      </c>
      <c r="I61" s="49" t="s">
        <v>40</v>
      </c>
      <c r="J61" s="45" t="s">
        <v>41</v>
      </c>
      <c r="K61" s="50"/>
      <c r="L61" s="51" t="s">
        <v>122</v>
      </c>
      <c r="M61" s="52"/>
      <c r="N61" s="52"/>
      <c r="O61" s="53">
        <v>43685.97</v>
      </c>
      <c r="P61" s="53"/>
      <c r="Q61" s="52">
        <f t="shared" si="2"/>
        <v>1</v>
      </c>
      <c r="R61" s="52"/>
      <c r="S61" s="47"/>
      <c r="T61" s="48"/>
      <c r="U61" s="55"/>
      <c r="V61" s="64" t="s">
        <v>45</v>
      </c>
      <c r="W61" s="46"/>
      <c r="X61" s="56"/>
      <c r="Y61" s="50"/>
      <c r="Z61" s="65"/>
      <c r="AA61" s="65"/>
      <c r="AB61" s="66"/>
      <c r="AC61" s="63"/>
      <c r="AD61" s="63"/>
      <c r="AE61" s="63"/>
      <c r="AF61" s="63"/>
      <c r="AG61" s="63"/>
    </row>
    <row r="62" spans="2:33" ht="15" customHeight="1">
      <c r="B62" s="45" t="s">
        <v>383</v>
      </c>
      <c r="C62" s="46" t="s">
        <v>120</v>
      </c>
      <c r="D62" s="47" t="s">
        <v>130</v>
      </c>
      <c r="E62" s="45" t="s">
        <v>363</v>
      </c>
      <c r="F62" s="45" t="s">
        <v>364</v>
      </c>
      <c r="G62" s="48" t="s">
        <v>384</v>
      </c>
      <c r="H62" s="45" t="s">
        <v>385</v>
      </c>
      <c r="I62" s="49" t="s">
        <v>40</v>
      </c>
      <c r="J62" s="45" t="s">
        <v>41</v>
      </c>
      <c r="K62" s="50" t="s">
        <v>386</v>
      </c>
      <c r="L62" s="51" t="s">
        <v>43</v>
      </c>
      <c r="M62" s="47">
        <v>43272</v>
      </c>
      <c r="N62" s="52" t="s">
        <v>92</v>
      </c>
      <c r="O62" s="53">
        <v>1996499.58</v>
      </c>
      <c r="P62" s="53">
        <v>1274000</v>
      </c>
      <c r="Q62" s="52">
        <f t="shared" si="2"/>
        <v>0.36188316152813821</v>
      </c>
      <c r="R62" s="52" t="s">
        <v>92</v>
      </c>
      <c r="S62" s="47">
        <v>43355</v>
      </c>
      <c r="T62" s="54" t="s">
        <v>387</v>
      </c>
      <c r="U62" s="55">
        <v>72164593000132</v>
      </c>
      <c r="V62" s="64" t="s">
        <v>45</v>
      </c>
      <c r="W62" s="45" t="s">
        <v>388</v>
      </c>
      <c r="X62" s="56">
        <v>43374</v>
      </c>
      <c r="Y62" s="50">
        <v>43375</v>
      </c>
      <c r="Z62" s="65"/>
      <c r="AA62" s="65"/>
      <c r="AB62" s="66"/>
      <c r="AC62" s="63"/>
      <c r="AD62" s="63"/>
      <c r="AE62" s="63"/>
      <c r="AF62" s="63"/>
      <c r="AG62" s="63"/>
    </row>
    <row r="63" spans="2:33" ht="15" customHeight="1">
      <c r="B63" s="45" t="s">
        <v>389</v>
      </c>
      <c r="C63" s="46" t="s">
        <v>124</v>
      </c>
      <c r="D63" s="47" t="s">
        <v>56</v>
      </c>
      <c r="E63" s="45" t="s">
        <v>363</v>
      </c>
      <c r="F63" s="45" t="s">
        <v>364</v>
      </c>
      <c r="G63" s="48" t="s">
        <v>390</v>
      </c>
      <c r="H63" s="45" t="s">
        <v>157</v>
      </c>
      <c r="I63" s="49" t="s">
        <v>40</v>
      </c>
      <c r="J63" s="45" t="s">
        <v>41</v>
      </c>
      <c r="K63" s="50" t="s">
        <v>331</v>
      </c>
      <c r="L63" s="51" t="s">
        <v>43</v>
      </c>
      <c r="M63" s="47">
        <v>43290</v>
      </c>
      <c r="N63" s="52" t="s">
        <v>62</v>
      </c>
      <c r="O63" s="53">
        <v>402429.38</v>
      </c>
      <c r="P63" s="53">
        <v>135000</v>
      </c>
      <c r="Q63" s="52">
        <f t="shared" si="2"/>
        <v>0.6645374152354383</v>
      </c>
      <c r="R63" s="52" t="s">
        <v>92</v>
      </c>
      <c r="S63" s="47">
        <v>43326</v>
      </c>
      <c r="T63" s="48" t="s">
        <v>391</v>
      </c>
      <c r="U63" s="55">
        <v>17332857000101</v>
      </c>
      <c r="V63" s="64" t="s">
        <v>45</v>
      </c>
      <c r="W63" s="46" t="s">
        <v>392</v>
      </c>
      <c r="X63" s="56">
        <v>43348</v>
      </c>
      <c r="Y63" s="50">
        <v>43353</v>
      </c>
      <c r="Z63" s="65"/>
      <c r="AA63" s="65"/>
      <c r="AB63" s="66"/>
      <c r="AC63" s="63"/>
      <c r="AD63" s="63"/>
      <c r="AE63" s="63"/>
      <c r="AF63" s="63"/>
      <c r="AG63" s="63"/>
    </row>
    <row r="64" spans="2:33">
      <c r="B64" s="45" t="s">
        <v>393</v>
      </c>
      <c r="C64" s="46" t="s">
        <v>46</v>
      </c>
      <c r="D64" s="47" t="s">
        <v>310</v>
      </c>
      <c r="E64" s="45" t="s">
        <v>363</v>
      </c>
      <c r="F64" s="45" t="s">
        <v>364</v>
      </c>
      <c r="G64" s="48" t="s">
        <v>394</v>
      </c>
      <c r="H64" s="45" t="s">
        <v>395</v>
      </c>
      <c r="I64" s="49" t="s">
        <v>40</v>
      </c>
      <c r="J64" s="45" t="s">
        <v>41</v>
      </c>
      <c r="K64" s="50"/>
      <c r="L64" s="51" t="s">
        <v>122</v>
      </c>
      <c r="M64" s="52" t="s">
        <v>62</v>
      </c>
      <c r="N64" s="52" t="s">
        <v>62</v>
      </c>
      <c r="O64" s="53"/>
      <c r="P64" s="53"/>
      <c r="Q64" s="52">
        <f t="shared" si="2"/>
        <v>0</v>
      </c>
      <c r="R64" s="52" t="s">
        <v>62</v>
      </c>
      <c r="S64" s="47"/>
      <c r="T64" s="48"/>
      <c r="U64" s="55"/>
      <c r="V64" s="64" t="s">
        <v>45</v>
      </c>
      <c r="W64" s="46"/>
      <c r="X64" s="56"/>
      <c r="Y64" s="50"/>
      <c r="Z64" s="65"/>
      <c r="AA64" s="65"/>
      <c r="AB64" s="66"/>
      <c r="AC64" s="63"/>
      <c r="AD64" s="63"/>
      <c r="AE64" s="63"/>
      <c r="AF64" s="63"/>
      <c r="AG64" s="63"/>
    </row>
    <row r="65" spans="2:33">
      <c r="B65" s="45" t="s">
        <v>396</v>
      </c>
      <c r="C65" s="46" t="s">
        <v>135</v>
      </c>
      <c r="D65" s="47" t="s">
        <v>397</v>
      </c>
      <c r="E65" s="45" t="s">
        <v>363</v>
      </c>
      <c r="F65" s="45" t="s">
        <v>364</v>
      </c>
      <c r="G65" s="48" t="s">
        <v>398</v>
      </c>
      <c r="H65" s="45" t="s">
        <v>127</v>
      </c>
      <c r="I65" s="49" t="s">
        <v>40</v>
      </c>
      <c r="J65" s="45" t="s">
        <v>41</v>
      </c>
      <c r="K65" s="50" t="s">
        <v>307</v>
      </c>
      <c r="L65" s="51" t="s">
        <v>43</v>
      </c>
      <c r="M65" s="47">
        <v>43271</v>
      </c>
      <c r="N65" s="52" t="s">
        <v>62</v>
      </c>
      <c r="O65" s="53">
        <v>22165.200000000001</v>
      </c>
      <c r="P65" s="53">
        <v>17540.400000000001</v>
      </c>
      <c r="Q65" s="52">
        <f t="shared" si="2"/>
        <v>0.2086513994910941</v>
      </c>
      <c r="R65" s="52" t="s">
        <v>62</v>
      </c>
      <c r="S65" s="47">
        <v>43291</v>
      </c>
      <c r="T65" s="48" t="s">
        <v>399</v>
      </c>
      <c r="U65" s="55">
        <v>96770573000173</v>
      </c>
      <c r="V65" s="64" t="s">
        <v>96</v>
      </c>
      <c r="W65" s="76" t="s">
        <v>400</v>
      </c>
      <c r="X65" s="56">
        <v>43346</v>
      </c>
      <c r="Y65" s="50">
        <v>43346</v>
      </c>
      <c r="Z65" s="65"/>
      <c r="AA65" s="65"/>
      <c r="AB65" s="66"/>
      <c r="AC65" s="63"/>
      <c r="AD65" s="63"/>
      <c r="AE65" s="63"/>
      <c r="AF65" s="63"/>
      <c r="AG65" s="63"/>
    </row>
    <row r="66" spans="2:33">
      <c r="B66" s="45" t="s">
        <v>401</v>
      </c>
      <c r="C66" s="46" t="s">
        <v>142</v>
      </c>
      <c r="D66" s="47" t="s">
        <v>402</v>
      </c>
      <c r="E66" s="45" t="s">
        <v>363</v>
      </c>
      <c r="F66" s="45" t="s">
        <v>364</v>
      </c>
      <c r="G66" s="48" t="s">
        <v>403</v>
      </c>
      <c r="H66" s="45" t="s">
        <v>263</v>
      </c>
      <c r="I66" s="49" t="s">
        <v>40</v>
      </c>
      <c r="J66" s="45" t="s">
        <v>41</v>
      </c>
      <c r="K66" s="50" t="s">
        <v>404</v>
      </c>
      <c r="L66" s="51" t="s">
        <v>405</v>
      </c>
      <c r="M66" s="47">
        <v>43361</v>
      </c>
      <c r="N66" s="52" t="s">
        <v>62</v>
      </c>
      <c r="O66" s="53">
        <v>516734.32</v>
      </c>
      <c r="P66" s="53"/>
      <c r="Q66" s="52">
        <f t="shared" si="2"/>
        <v>1</v>
      </c>
      <c r="R66" s="52" t="s">
        <v>62</v>
      </c>
      <c r="S66" s="47">
        <v>43371</v>
      </c>
      <c r="T66" s="48"/>
      <c r="U66" s="55"/>
      <c r="V66" s="64" t="s">
        <v>45</v>
      </c>
      <c r="W66" s="45"/>
      <c r="X66" s="56"/>
      <c r="Y66" s="50"/>
      <c r="Z66" s="65"/>
      <c r="AA66" s="65"/>
      <c r="AB66" s="66"/>
      <c r="AC66" s="63"/>
      <c r="AD66" s="63"/>
      <c r="AE66" s="63"/>
      <c r="AF66" s="63"/>
      <c r="AG66" s="63"/>
    </row>
    <row r="67" spans="2:33">
      <c r="B67" s="45" t="s">
        <v>406</v>
      </c>
      <c r="C67" s="46" t="s">
        <v>148</v>
      </c>
      <c r="D67" s="47" t="s">
        <v>407</v>
      </c>
      <c r="E67" s="45" t="s">
        <v>363</v>
      </c>
      <c r="F67" s="45" t="s">
        <v>364</v>
      </c>
      <c r="G67" s="61" t="s">
        <v>408</v>
      </c>
      <c r="H67" s="45" t="s">
        <v>39</v>
      </c>
      <c r="I67" s="49" t="s">
        <v>40</v>
      </c>
      <c r="J67" s="45" t="s">
        <v>41</v>
      </c>
      <c r="K67" s="50" t="s">
        <v>409</v>
      </c>
      <c r="L67" s="51" t="s">
        <v>43</v>
      </c>
      <c r="M67" s="47">
        <v>43314</v>
      </c>
      <c r="N67" s="52" t="s">
        <v>62</v>
      </c>
      <c r="O67" s="53">
        <v>331800.34000000003</v>
      </c>
      <c r="P67" s="53">
        <v>327650</v>
      </c>
      <c r="Q67" s="52">
        <f t="shared" si="2"/>
        <v>1.2508546555437603E-2</v>
      </c>
      <c r="R67" s="52" t="s">
        <v>62</v>
      </c>
      <c r="S67" s="47">
        <v>43343</v>
      </c>
      <c r="T67" s="48" t="s">
        <v>410</v>
      </c>
      <c r="U67" s="55" t="s">
        <v>411</v>
      </c>
      <c r="V67" s="64" t="s">
        <v>45</v>
      </c>
      <c r="W67" s="46" t="s">
        <v>412</v>
      </c>
      <c r="X67" s="56">
        <v>43374</v>
      </c>
      <c r="Y67" s="50">
        <v>43375</v>
      </c>
      <c r="Z67" s="65"/>
      <c r="AA67" s="65"/>
      <c r="AB67" s="66"/>
      <c r="AC67" s="63"/>
      <c r="AD67" s="63"/>
      <c r="AE67" s="63"/>
      <c r="AF67" s="63"/>
      <c r="AG67" s="63"/>
    </row>
    <row r="68" spans="2:33">
      <c r="B68" s="45" t="s">
        <v>413</v>
      </c>
      <c r="C68" s="46" t="s">
        <v>154</v>
      </c>
      <c r="D68" s="47" t="s">
        <v>414</v>
      </c>
      <c r="E68" s="45" t="s">
        <v>363</v>
      </c>
      <c r="F68" s="45" t="s">
        <v>364</v>
      </c>
      <c r="G68" s="61" t="s">
        <v>415</v>
      </c>
      <c r="H68" s="45" t="s">
        <v>68</v>
      </c>
      <c r="I68" s="49" t="s">
        <v>40</v>
      </c>
      <c r="J68" s="45" t="s">
        <v>41</v>
      </c>
      <c r="K68" s="50"/>
      <c r="L68" s="51" t="s">
        <v>122</v>
      </c>
      <c r="M68" s="52" t="s">
        <v>62</v>
      </c>
      <c r="N68" s="52" t="s">
        <v>62</v>
      </c>
      <c r="O68" s="53"/>
      <c r="P68" s="53"/>
      <c r="Q68" s="52">
        <f t="shared" si="2"/>
        <v>0</v>
      </c>
      <c r="R68" s="52" t="s">
        <v>62</v>
      </c>
      <c r="S68" s="47"/>
      <c r="T68" s="54"/>
      <c r="U68" s="55"/>
      <c r="V68" s="64" t="s">
        <v>45</v>
      </c>
      <c r="W68" s="45"/>
      <c r="X68" s="56"/>
      <c r="Y68" s="50"/>
      <c r="Z68" s="65"/>
      <c r="AA68" s="65"/>
      <c r="AB68" s="66"/>
      <c r="AC68" s="63"/>
      <c r="AD68" s="63"/>
      <c r="AE68" s="63"/>
      <c r="AF68" s="63"/>
      <c r="AG68" s="63"/>
    </row>
    <row r="69" spans="2:33">
      <c r="B69" s="45" t="s">
        <v>416</v>
      </c>
      <c r="C69" s="46" t="s">
        <v>159</v>
      </c>
      <c r="D69" s="47" t="s">
        <v>417</v>
      </c>
      <c r="E69" s="45" t="s">
        <v>363</v>
      </c>
      <c r="F69" s="45" t="s">
        <v>364</v>
      </c>
      <c r="G69" s="61" t="s">
        <v>418</v>
      </c>
      <c r="H69" s="45" t="s">
        <v>91</v>
      </c>
      <c r="I69" s="49" t="s">
        <v>40</v>
      </c>
      <c r="J69" s="45" t="s">
        <v>41</v>
      </c>
      <c r="K69" s="50" t="s">
        <v>61</v>
      </c>
      <c r="L69" s="51" t="s">
        <v>43</v>
      </c>
      <c r="M69" s="47">
        <v>43297</v>
      </c>
      <c r="N69" s="52" t="s">
        <v>62</v>
      </c>
      <c r="O69" s="53">
        <v>197419.2</v>
      </c>
      <c r="P69" s="53">
        <v>85494</v>
      </c>
      <c r="Q69" s="52">
        <f t="shared" si="2"/>
        <v>0.56694181720926839</v>
      </c>
      <c r="R69" s="52" t="s">
        <v>62</v>
      </c>
      <c r="S69" s="47">
        <v>43328</v>
      </c>
      <c r="T69" s="54" t="s">
        <v>419</v>
      </c>
      <c r="U69" s="74" t="s">
        <v>420</v>
      </c>
      <c r="V69" s="64" t="s">
        <v>96</v>
      </c>
      <c r="W69" s="75" t="s">
        <v>421</v>
      </c>
      <c r="X69" s="56">
        <v>43346</v>
      </c>
      <c r="Y69" s="50">
        <v>43346</v>
      </c>
      <c r="Z69" s="65"/>
      <c r="AA69" s="65"/>
      <c r="AB69" s="66"/>
      <c r="AC69" s="63"/>
      <c r="AD69" s="63"/>
      <c r="AE69" s="63"/>
      <c r="AF69" s="63"/>
      <c r="AG69" s="63"/>
    </row>
    <row r="70" spans="2:33">
      <c r="B70" s="45" t="s">
        <v>422</v>
      </c>
      <c r="C70" s="46" t="s">
        <v>165</v>
      </c>
      <c r="D70" s="47" t="s">
        <v>423</v>
      </c>
      <c r="E70" s="45" t="s">
        <v>363</v>
      </c>
      <c r="F70" s="45" t="s">
        <v>364</v>
      </c>
      <c r="G70" s="61" t="s">
        <v>121</v>
      </c>
      <c r="H70" s="45" t="s">
        <v>91</v>
      </c>
      <c r="I70" s="49" t="s">
        <v>40</v>
      </c>
      <c r="J70" s="45" t="s">
        <v>41</v>
      </c>
      <c r="K70" s="50" t="s">
        <v>52</v>
      </c>
      <c r="L70" s="51" t="s">
        <v>43</v>
      </c>
      <c r="M70" s="47">
        <v>43283</v>
      </c>
      <c r="N70" s="52" t="s">
        <v>62</v>
      </c>
      <c r="O70" s="53">
        <v>15320</v>
      </c>
      <c r="P70" s="53">
        <v>10378</v>
      </c>
      <c r="Q70" s="52">
        <f t="shared" si="2"/>
        <v>0.32258485639686685</v>
      </c>
      <c r="R70" s="52" t="s">
        <v>92</v>
      </c>
      <c r="S70" s="47">
        <v>43312</v>
      </c>
      <c r="T70" s="54" t="s">
        <v>424</v>
      </c>
      <c r="U70" s="55">
        <v>5530497000173</v>
      </c>
      <c r="V70" s="45" t="s">
        <v>45</v>
      </c>
      <c r="W70" s="45" t="s">
        <v>425</v>
      </c>
      <c r="X70" s="56">
        <v>43332</v>
      </c>
      <c r="Y70" s="50">
        <v>43333</v>
      </c>
      <c r="Z70" s="65"/>
      <c r="AA70" s="65"/>
      <c r="AB70" s="66"/>
      <c r="AC70" s="63"/>
      <c r="AD70" s="63"/>
      <c r="AE70" s="63"/>
      <c r="AF70" s="63"/>
      <c r="AG70" s="63"/>
    </row>
    <row r="71" spans="2:33">
      <c r="B71" s="45" t="s">
        <v>426</v>
      </c>
      <c r="C71" s="46" t="s">
        <v>118</v>
      </c>
      <c r="D71" s="47" t="s">
        <v>66</v>
      </c>
      <c r="E71" s="45" t="s">
        <v>363</v>
      </c>
      <c r="F71" s="45" t="s">
        <v>364</v>
      </c>
      <c r="G71" s="48" t="s">
        <v>427</v>
      </c>
      <c r="H71" s="45" t="s">
        <v>395</v>
      </c>
      <c r="I71" s="49" t="s">
        <v>40</v>
      </c>
      <c r="J71" s="45" t="s">
        <v>41</v>
      </c>
      <c r="K71" s="50" t="s">
        <v>409</v>
      </c>
      <c r="L71" s="51" t="s">
        <v>43</v>
      </c>
      <c r="M71" s="47">
        <v>43314</v>
      </c>
      <c r="N71" s="52" t="s">
        <v>62</v>
      </c>
      <c r="O71" s="53">
        <v>47356.75</v>
      </c>
      <c r="P71" s="53">
        <v>41227.800000000003</v>
      </c>
      <c r="Q71" s="52">
        <f t="shared" si="2"/>
        <v>0.12942083229951373</v>
      </c>
      <c r="R71" s="52" t="s">
        <v>62</v>
      </c>
      <c r="S71" s="47">
        <v>43342</v>
      </c>
      <c r="T71" s="48" t="s">
        <v>428</v>
      </c>
      <c r="U71" s="55" t="s">
        <v>429</v>
      </c>
      <c r="V71" s="45" t="s">
        <v>96</v>
      </c>
      <c r="W71" s="75" t="s">
        <v>430</v>
      </c>
      <c r="X71" s="56">
        <v>43368</v>
      </c>
      <c r="Y71" s="50">
        <v>43383</v>
      </c>
      <c r="Z71" s="65"/>
      <c r="AA71" s="65"/>
      <c r="AB71" s="66"/>
      <c r="AC71" s="63"/>
      <c r="AD71" s="63"/>
      <c r="AE71" s="63"/>
      <c r="AF71" s="63"/>
      <c r="AG71" s="63"/>
    </row>
    <row r="72" spans="2:33">
      <c r="B72" s="45" t="s">
        <v>431</v>
      </c>
      <c r="C72" s="46" t="s">
        <v>174</v>
      </c>
      <c r="D72" s="47" t="s">
        <v>432</v>
      </c>
      <c r="E72" s="45" t="s">
        <v>363</v>
      </c>
      <c r="F72" s="45" t="s">
        <v>364</v>
      </c>
      <c r="G72" s="48" t="s">
        <v>433</v>
      </c>
      <c r="H72" s="45" t="s">
        <v>434</v>
      </c>
      <c r="I72" s="49" t="s">
        <v>40</v>
      </c>
      <c r="J72" s="45" t="s">
        <v>41</v>
      </c>
      <c r="K72" s="50" t="s">
        <v>435</v>
      </c>
      <c r="L72" s="51" t="s">
        <v>43</v>
      </c>
      <c r="M72" s="47">
        <v>43363</v>
      </c>
      <c r="N72" s="52" t="s">
        <v>92</v>
      </c>
      <c r="O72" s="53">
        <v>511298.04</v>
      </c>
      <c r="P72" s="53">
        <v>167925</v>
      </c>
      <c r="Q72" s="52">
        <f t="shared" si="2"/>
        <v>0.67157120336311082</v>
      </c>
      <c r="R72" s="52" t="s">
        <v>92</v>
      </c>
      <c r="S72" s="47">
        <v>43445</v>
      </c>
      <c r="T72" s="48" t="s">
        <v>436</v>
      </c>
      <c r="U72" s="55" t="s">
        <v>437</v>
      </c>
      <c r="V72" s="45" t="s">
        <v>45</v>
      </c>
      <c r="W72" s="46" t="s">
        <v>438</v>
      </c>
      <c r="X72" s="56">
        <v>43490</v>
      </c>
      <c r="Y72" s="50">
        <v>43496</v>
      </c>
      <c r="Z72" s="62"/>
      <c r="AA72" s="62"/>
      <c r="AB72" s="63"/>
      <c r="AC72" s="63"/>
      <c r="AD72" s="63"/>
      <c r="AE72" s="63"/>
      <c r="AF72" s="63"/>
      <c r="AG72" s="63"/>
    </row>
    <row r="73" spans="2:33">
      <c r="B73" s="45" t="s">
        <v>439</v>
      </c>
      <c r="C73" s="46" t="s">
        <v>179</v>
      </c>
      <c r="D73" s="47" t="s">
        <v>440</v>
      </c>
      <c r="E73" s="45" t="s">
        <v>363</v>
      </c>
      <c r="F73" s="45" t="s">
        <v>364</v>
      </c>
      <c r="G73" s="48" t="s">
        <v>441</v>
      </c>
      <c r="H73" s="45" t="s">
        <v>91</v>
      </c>
      <c r="I73" s="49" t="s">
        <v>40</v>
      </c>
      <c r="J73" s="45" t="s">
        <v>41</v>
      </c>
      <c r="K73" s="50" t="s">
        <v>75</v>
      </c>
      <c r="L73" s="51" t="s">
        <v>442</v>
      </c>
      <c r="M73" s="47">
        <v>43325</v>
      </c>
      <c r="N73" s="52" t="s">
        <v>92</v>
      </c>
      <c r="O73" s="53">
        <v>151002.6</v>
      </c>
      <c r="P73" s="71"/>
      <c r="Q73" s="52">
        <f t="shared" si="2"/>
        <v>1</v>
      </c>
      <c r="R73" s="52" t="s">
        <v>62</v>
      </c>
      <c r="S73" s="47">
        <v>43339</v>
      </c>
      <c r="T73" s="48"/>
      <c r="U73" s="55"/>
      <c r="V73" s="64" t="s">
        <v>45</v>
      </c>
      <c r="W73" s="46"/>
      <c r="X73" s="56"/>
      <c r="Y73" s="50"/>
      <c r="Z73" s="62"/>
      <c r="AA73" s="62"/>
      <c r="AB73" s="63"/>
      <c r="AC73" s="63"/>
      <c r="AD73" s="63"/>
      <c r="AE73" s="63"/>
      <c r="AF73" s="63"/>
      <c r="AG73" s="63"/>
    </row>
    <row r="74" spans="2:33">
      <c r="B74" s="45" t="s">
        <v>443</v>
      </c>
      <c r="C74" s="46" t="s">
        <v>187</v>
      </c>
      <c r="D74" s="47" t="s">
        <v>49</v>
      </c>
      <c r="E74" s="45" t="s">
        <v>363</v>
      </c>
      <c r="F74" s="45" t="s">
        <v>364</v>
      </c>
      <c r="G74" s="48" t="s">
        <v>444</v>
      </c>
      <c r="H74" s="45" t="s">
        <v>385</v>
      </c>
      <c r="I74" s="49" t="s">
        <v>40</v>
      </c>
      <c r="J74" s="45" t="s">
        <v>41</v>
      </c>
      <c r="K74" s="50" t="s">
        <v>445</v>
      </c>
      <c r="L74" s="51" t="s">
        <v>43</v>
      </c>
      <c r="M74" s="47">
        <v>43446</v>
      </c>
      <c r="N74" s="52" t="s">
        <v>62</v>
      </c>
      <c r="O74" s="53">
        <v>3023749.38</v>
      </c>
      <c r="P74" s="53">
        <v>2649997.56</v>
      </c>
      <c r="Q74" s="52">
        <f t="shared" si="2"/>
        <v>0.12360542261607668</v>
      </c>
      <c r="R74" s="52" t="s">
        <v>62</v>
      </c>
      <c r="S74" s="47">
        <v>43124</v>
      </c>
      <c r="T74" s="48" t="s">
        <v>446</v>
      </c>
      <c r="U74" s="55">
        <v>2950594000127</v>
      </c>
      <c r="V74" s="64" t="s">
        <v>45</v>
      </c>
      <c r="W74" s="46" t="s">
        <v>447</v>
      </c>
      <c r="X74" s="56">
        <v>43509</v>
      </c>
      <c r="Y74" s="50">
        <v>43511</v>
      </c>
      <c r="Z74" s="62"/>
      <c r="AA74" s="62"/>
      <c r="AB74" s="63"/>
      <c r="AC74" s="63"/>
      <c r="AD74" s="63"/>
      <c r="AE74" s="63"/>
      <c r="AF74" s="63"/>
      <c r="AG74" s="63"/>
    </row>
    <row r="75" spans="2:33">
      <c r="B75" s="45" t="s">
        <v>448</v>
      </c>
      <c r="C75" s="46" t="s">
        <v>194</v>
      </c>
      <c r="D75" s="47" t="s">
        <v>449</v>
      </c>
      <c r="E75" s="45" t="s">
        <v>363</v>
      </c>
      <c r="F75" s="45" t="s">
        <v>364</v>
      </c>
      <c r="G75" s="48" t="s">
        <v>450</v>
      </c>
      <c r="H75" s="46" t="s">
        <v>234</v>
      </c>
      <c r="I75" s="49" t="s">
        <v>40</v>
      </c>
      <c r="J75" s="45" t="s">
        <v>41</v>
      </c>
      <c r="K75" s="50" t="s">
        <v>451</v>
      </c>
      <c r="L75" s="51" t="s">
        <v>43</v>
      </c>
      <c r="M75" s="47">
        <v>43430</v>
      </c>
      <c r="N75" s="52" t="s">
        <v>62</v>
      </c>
      <c r="O75" s="53">
        <v>15730.33</v>
      </c>
      <c r="P75" s="53">
        <v>10776</v>
      </c>
      <c r="Q75" s="52">
        <f t="shared" si="2"/>
        <v>0.31495397744357556</v>
      </c>
      <c r="R75" s="52" t="s">
        <v>62</v>
      </c>
      <c r="S75" s="47">
        <v>43454</v>
      </c>
      <c r="T75" s="48" t="s">
        <v>452</v>
      </c>
      <c r="U75" s="55" t="s">
        <v>453</v>
      </c>
      <c r="V75" s="64" t="s">
        <v>45</v>
      </c>
      <c r="W75" s="46" t="s">
        <v>454</v>
      </c>
      <c r="X75" s="56">
        <v>43504</v>
      </c>
      <c r="Y75" s="50">
        <v>43507</v>
      </c>
      <c r="Z75" s="62"/>
      <c r="AA75" s="62"/>
      <c r="AB75" s="63"/>
      <c r="AC75" s="63"/>
      <c r="AD75" s="63"/>
      <c r="AE75" s="63"/>
      <c r="AF75" s="63"/>
      <c r="AG75" s="63"/>
    </row>
    <row r="76" spans="2:33">
      <c r="B76" s="45" t="s">
        <v>455</v>
      </c>
      <c r="C76" s="46" t="s">
        <v>200</v>
      </c>
      <c r="D76" s="47" t="s">
        <v>456</v>
      </c>
      <c r="E76" s="45" t="s">
        <v>363</v>
      </c>
      <c r="F76" s="45" t="s">
        <v>364</v>
      </c>
      <c r="G76" s="48" t="s">
        <v>457</v>
      </c>
      <c r="H76" s="46" t="s">
        <v>458</v>
      </c>
      <c r="I76" s="49" t="s">
        <v>40</v>
      </c>
      <c r="J76" s="45" t="s">
        <v>41</v>
      </c>
      <c r="K76" s="50"/>
      <c r="L76" s="51" t="s">
        <v>122</v>
      </c>
      <c r="M76" s="52" t="s">
        <v>62</v>
      </c>
      <c r="N76" s="52" t="s">
        <v>62</v>
      </c>
      <c r="O76" s="53">
        <v>24127.5</v>
      </c>
      <c r="P76" s="71"/>
      <c r="Q76" s="52">
        <f t="shared" si="2"/>
        <v>1</v>
      </c>
      <c r="R76" s="52"/>
      <c r="S76" s="47"/>
      <c r="T76" s="48"/>
      <c r="U76" s="55"/>
      <c r="V76" s="45" t="s">
        <v>45</v>
      </c>
      <c r="W76" s="46"/>
      <c r="X76" s="56"/>
      <c r="Y76" s="50"/>
      <c r="Z76" s="62"/>
      <c r="AA76" s="62"/>
      <c r="AB76" s="63"/>
      <c r="AC76" s="63"/>
      <c r="AD76" s="63"/>
      <c r="AE76" s="63"/>
      <c r="AF76" s="63"/>
      <c r="AG76" s="63"/>
    </row>
    <row r="77" spans="2:33">
      <c r="B77" s="45" t="s">
        <v>459</v>
      </c>
      <c r="C77" s="46" t="s">
        <v>204</v>
      </c>
      <c r="D77" s="47" t="s">
        <v>342</v>
      </c>
      <c r="E77" s="45" t="s">
        <v>363</v>
      </c>
      <c r="F77" s="45" t="s">
        <v>364</v>
      </c>
      <c r="G77" s="77" t="s">
        <v>460</v>
      </c>
      <c r="H77" s="45" t="s">
        <v>68</v>
      </c>
      <c r="I77" s="49" t="s">
        <v>40</v>
      </c>
      <c r="J77" s="45" t="s">
        <v>41</v>
      </c>
      <c r="K77" s="50" t="s">
        <v>451</v>
      </c>
      <c r="L77" s="51" t="s">
        <v>43</v>
      </c>
      <c r="M77" s="47">
        <v>43418</v>
      </c>
      <c r="N77" s="52" t="s">
        <v>62</v>
      </c>
      <c r="O77" s="53">
        <v>111814.89</v>
      </c>
      <c r="P77" s="53">
        <v>103500</v>
      </c>
      <c r="Q77" s="52">
        <f t="shared" si="2"/>
        <v>7.4362994052044412E-2</v>
      </c>
      <c r="R77" s="52" t="s">
        <v>62</v>
      </c>
      <c r="S77" s="47">
        <v>43440</v>
      </c>
      <c r="T77" s="48" t="s">
        <v>461</v>
      </c>
      <c r="U77" s="55" t="s">
        <v>462</v>
      </c>
      <c r="V77" s="45" t="s">
        <v>45</v>
      </c>
      <c r="W77" s="45" t="s">
        <v>463</v>
      </c>
      <c r="X77" s="56">
        <v>43462</v>
      </c>
      <c r="Y77" s="50">
        <v>43115</v>
      </c>
      <c r="Z77" s="62"/>
      <c r="AA77" s="62"/>
      <c r="AB77" s="63"/>
      <c r="AC77" s="63"/>
      <c r="AD77" s="63"/>
      <c r="AE77" s="63"/>
      <c r="AF77" s="63"/>
      <c r="AG77" s="63"/>
    </row>
    <row r="78" spans="2:33">
      <c r="B78" s="45" t="s">
        <v>464</v>
      </c>
      <c r="C78" s="46" t="s">
        <v>104</v>
      </c>
      <c r="D78" s="47" t="s">
        <v>465</v>
      </c>
      <c r="E78" s="45" t="s">
        <v>363</v>
      </c>
      <c r="F78" s="45" t="s">
        <v>364</v>
      </c>
      <c r="G78" s="77" t="s">
        <v>466</v>
      </c>
      <c r="H78" s="45" t="s">
        <v>263</v>
      </c>
      <c r="I78" s="49" t="s">
        <v>40</v>
      </c>
      <c r="J78" s="45" t="s">
        <v>41</v>
      </c>
      <c r="K78" s="50" t="s">
        <v>467</v>
      </c>
      <c r="L78" s="51" t="s">
        <v>405</v>
      </c>
      <c r="M78" s="47">
        <v>43298</v>
      </c>
      <c r="N78" s="52" t="s">
        <v>62</v>
      </c>
      <c r="O78" s="53">
        <v>1726666.67</v>
      </c>
      <c r="P78" s="71"/>
      <c r="Q78" s="52">
        <f t="shared" si="2"/>
        <v>1</v>
      </c>
      <c r="R78" s="52" t="s">
        <v>62</v>
      </c>
      <c r="S78" s="47">
        <v>43312</v>
      </c>
      <c r="T78" s="48"/>
      <c r="U78" s="55"/>
      <c r="V78" s="45" t="s">
        <v>45</v>
      </c>
      <c r="W78" s="45"/>
      <c r="X78" s="56"/>
      <c r="Y78" s="50"/>
      <c r="Z78" s="62"/>
      <c r="AA78" s="62"/>
      <c r="AB78" s="63"/>
      <c r="AC78" s="63"/>
      <c r="AD78" s="63"/>
      <c r="AE78" s="63"/>
      <c r="AF78" s="63"/>
      <c r="AG78" s="63"/>
    </row>
    <row r="79" spans="2:33">
      <c r="B79" s="45" t="s">
        <v>468</v>
      </c>
      <c r="C79" s="46" t="s">
        <v>97</v>
      </c>
      <c r="D79" s="47" t="s">
        <v>465</v>
      </c>
      <c r="E79" s="45" t="s">
        <v>363</v>
      </c>
      <c r="F79" s="45" t="s">
        <v>364</v>
      </c>
      <c r="G79" s="77" t="s">
        <v>469</v>
      </c>
      <c r="H79" s="45" t="s">
        <v>157</v>
      </c>
      <c r="I79" s="49" t="s">
        <v>40</v>
      </c>
      <c r="J79" s="45" t="s">
        <v>41</v>
      </c>
      <c r="K79" s="50" t="s">
        <v>445</v>
      </c>
      <c r="L79" s="51" t="s">
        <v>442</v>
      </c>
      <c r="M79" s="47">
        <v>43425</v>
      </c>
      <c r="N79" s="52" t="s">
        <v>62</v>
      </c>
      <c r="O79" s="53">
        <v>791040</v>
      </c>
      <c r="P79" s="53"/>
      <c r="Q79" s="52">
        <f t="shared" si="2"/>
        <v>1</v>
      </c>
      <c r="R79" s="52" t="s">
        <v>62</v>
      </c>
      <c r="S79" s="47">
        <v>43138</v>
      </c>
      <c r="T79" s="48"/>
      <c r="U79" s="55"/>
      <c r="V79" s="45" t="s">
        <v>45</v>
      </c>
      <c r="W79" s="45"/>
      <c r="X79" s="56"/>
      <c r="Y79" s="50"/>
      <c r="Z79" s="62"/>
      <c r="AA79" s="62"/>
      <c r="AB79" s="63"/>
      <c r="AC79" s="63"/>
      <c r="AD79" s="63"/>
      <c r="AE79" s="63"/>
      <c r="AF79" s="63"/>
      <c r="AG79" s="63"/>
    </row>
    <row r="80" spans="2:33">
      <c r="B80" s="45" t="s">
        <v>470</v>
      </c>
      <c r="C80" s="46" t="s">
        <v>222</v>
      </c>
      <c r="D80" s="47">
        <v>43299</v>
      </c>
      <c r="E80" s="45" t="s">
        <v>363</v>
      </c>
      <c r="F80" s="45" t="s">
        <v>364</v>
      </c>
      <c r="G80" s="77" t="s">
        <v>471</v>
      </c>
      <c r="H80" s="45" t="s">
        <v>91</v>
      </c>
      <c r="I80" s="49" t="s">
        <v>40</v>
      </c>
      <c r="J80" s="45" t="s">
        <v>41</v>
      </c>
      <c r="K80" s="50" t="s">
        <v>225</v>
      </c>
      <c r="L80" s="51" t="s">
        <v>43</v>
      </c>
      <c r="M80" s="47">
        <v>43356</v>
      </c>
      <c r="N80" s="52" t="s">
        <v>62</v>
      </c>
      <c r="O80" s="53">
        <v>974293.33</v>
      </c>
      <c r="P80" s="53">
        <v>871500</v>
      </c>
      <c r="Q80" s="52">
        <f t="shared" si="2"/>
        <v>0.10550552573319984</v>
      </c>
      <c r="R80" s="52" t="s">
        <v>92</v>
      </c>
      <c r="S80" s="47">
        <v>43440</v>
      </c>
      <c r="T80" s="48" t="s">
        <v>472</v>
      </c>
      <c r="U80" s="55">
        <v>17363774000180</v>
      </c>
      <c r="V80" s="45" t="s">
        <v>45</v>
      </c>
      <c r="W80" s="45" t="s">
        <v>473</v>
      </c>
      <c r="X80" s="56">
        <v>43452</v>
      </c>
      <c r="Y80" s="50">
        <v>43454</v>
      </c>
      <c r="Z80" s="62"/>
      <c r="AA80" s="62"/>
      <c r="AB80" s="63"/>
      <c r="AC80" s="63"/>
      <c r="AD80" s="63"/>
      <c r="AE80" s="63"/>
      <c r="AF80" s="63"/>
      <c r="AG80" s="63"/>
    </row>
    <row r="81" spans="1:33">
      <c r="B81" s="45" t="s">
        <v>474</v>
      </c>
      <c r="C81" s="46" t="s">
        <v>110</v>
      </c>
      <c r="D81" s="47">
        <v>43304</v>
      </c>
      <c r="E81" s="45" t="s">
        <v>363</v>
      </c>
      <c r="F81" s="45" t="s">
        <v>364</v>
      </c>
      <c r="G81" s="77" t="s">
        <v>475</v>
      </c>
      <c r="H81" s="45" t="s">
        <v>39</v>
      </c>
      <c r="I81" s="49" t="s">
        <v>40</v>
      </c>
      <c r="J81" s="45" t="s">
        <v>41</v>
      </c>
      <c r="K81" s="50" t="s">
        <v>476</v>
      </c>
      <c r="L81" s="51" t="s">
        <v>43</v>
      </c>
      <c r="M81" s="47">
        <v>43369</v>
      </c>
      <c r="N81" s="52" t="s">
        <v>92</v>
      </c>
      <c r="O81" s="53">
        <v>1708216.67</v>
      </c>
      <c r="P81" s="53">
        <v>1675000</v>
      </c>
      <c r="Q81" s="52">
        <f t="shared" si="2"/>
        <v>1.9445232319387169E-2</v>
      </c>
      <c r="R81" s="52" t="s">
        <v>62</v>
      </c>
      <c r="S81" s="47">
        <v>43384</v>
      </c>
      <c r="T81" s="48" t="s">
        <v>477</v>
      </c>
      <c r="U81" s="55" t="s">
        <v>478</v>
      </c>
      <c r="V81" s="45" t="s">
        <v>45</v>
      </c>
      <c r="W81" s="45" t="s">
        <v>479</v>
      </c>
      <c r="X81" s="56">
        <v>43398</v>
      </c>
      <c r="Y81" s="50">
        <v>43399</v>
      </c>
      <c r="Z81" s="62"/>
      <c r="AA81" s="62"/>
      <c r="AB81" s="63"/>
      <c r="AC81" s="63"/>
      <c r="AD81" s="63"/>
      <c r="AE81" s="63"/>
      <c r="AF81" s="63"/>
      <c r="AG81" s="63"/>
    </row>
    <row r="82" spans="1:33" ht="15" customHeight="1">
      <c r="B82" s="45" t="s">
        <v>480</v>
      </c>
      <c r="C82" s="46" t="s">
        <v>231</v>
      </c>
      <c r="D82" s="69" t="s">
        <v>481</v>
      </c>
      <c r="E82" s="45" t="s">
        <v>363</v>
      </c>
      <c r="F82" s="45" t="s">
        <v>364</v>
      </c>
      <c r="G82" s="77" t="s">
        <v>482</v>
      </c>
      <c r="H82" s="45" t="s">
        <v>337</v>
      </c>
      <c r="I82" s="49" t="s">
        <v>40</v>
      </c>
      <c r="J82" s="45" t="s">
        <v>41</v>
      </c>
      <c r="K82" s="50" t="s">
        <v>483</v>
      </c>
      <c r="L82" s="51" t="s">
        <v>43</v>
      </c>
      <c r="M82" s="47">
        <v>43671</v>
      </c>
      <c r="N82" s="52" t="s">
        <v>62</v>
      </c>
      <c r="O82" s="53">
        <v>11720610.800000001</v>
      </c>
      <c r="P82" s="53">
        <v>11027864</v>
      </c>
      <c r="Q82" s="52">
        <f t="shared" si="2"/>
        <v>5.9105008418162019E-2</v>
      </c>
      <c r="R82" s="52" t="s">
        <v>62</v>
      </c>
      <c r="S82" s="47">
        <v>43693</v>
      </c>
      <c r="T82" s="48" t="s">
        <v>484</v>
      </c>
      <c r="U82" s="55">
        <v>69034668000156</v>
      </c>
      <c r="V82" s="64" t="s">
        <v>45</v>
      </c>
      <c r="W82" s="45" t="s">
        <v>485</v>
      </c>
      <c r="X82" s="56">
        <v>43711</v>
      </c>
      <c r="Y82" s="50">
        <v>43717</v>
      </c>
      <c r="Z82" s="62"/>
      <c r="AA82" s="62"/>
      <c r="AB82" s="63"/>
      <c r="AC82" s="63"/>
      <c r="AD82" s="63"/>
      <c r="AE82" s="63"/>
      <c r="AF82" s="63"/>
      <c r="AG82" s="63"/>
    </row>
    <row r="83" spans="1:33">
      <c r="B83" s="45" t="s">
        <v>486</v>
      </c>
      <c r="C83" s="46" t="s">
        <v>133</v>
      </c>
      <c r="D83" s="47">
        <v>43320</v>
      </c>
      <c r="E83" s="45" t="s">
        <v>363</v>
      </c>
      <c r="F83" s="45" t="s">
        <v>364</v>
      </c>
      <c r="G83" s="48" t="s">
        <v>487</v>
      </c>
      <c r="H83" s="45" t="s">
        <v>395</v>
      </c>
      <c r="I83" s="49" t="s">
        <v>40</v>
      </c>
      <c r="J83" s="45" t="s">
        <v>41</v>
      </c>
      <c r="K83" s="50" t="s">
        <v>338</v>
      </c>
      <c r="L83" s="51" t="s">
        <v>43</v>
      </c>
      <c r="M83" s="47">
        <v>43418</v>
      </c>
      <c r="N83" s="52" t="s">
        <v>92</v>
      </c>
      <c r="O83" s="53">
        <v>215715.16</v>
      </c>
      <c r="P83" s="53">
        <v>185486.62</v>
      </c>
      <c r="Q83" s="52">
        <f t="shared" si="2"/>
        <v>0.14013173668461693</v>
      </c>
      <c r="R83" s="52" t="s">
        <v>62</v>
      </c>
      <c r="S83" s="47">
        <v>43473</v>
      </c>
      <c r="T83" s="48" t="s">
        <v>428</v>
      </c>
      <c r="U83" s="55" t="s">
        <v>429</v>
      </c>
      <c r="V83" s="64" t="s">
        <v>96</v>
      </c>
      <c r="W83" s="75" t="s">
        <v>488</v>
      </c>
      <c r="X83" s="56">
        <v>43523</v>
      </c>
      <c r="Y83" s="50">
        <v>43525</v>
      </c>
      <c r="Z83" s="65"/>
      <c r="AA83" s="65"/>
      <c r="AB83" s="66"/>
      <c r="AC83" s="63"/>
      <c r="AD83" s="63"/>
      <c r="AE83" s="63"/>
      <c r="AF83" s="63"/>
      <c r="AG83" s="63"/>
    </row>
    <row r="84" spans="1:33">
      <c r="B84" s="45" t="s">
        <v>489</v>
      </c>
      <c r="C84" s="46" t="s">
        <v>140</v>
      </c>
      <c r="D84" s="47">
        <v>43325</v>
      </c>
      <c r="E84" s="45" t="s">
        <v>363</v>
      </c>
      <c r="F84" s="45" t="s">
        <v>364</v>
      </c>
      <c r="G84" s="48" t="s">
        <v>490</v>
      </c>
      <c r="H84" s="45" t="s">
        <v>395</v>
      </c>
      <c r="I84" s="49" t="s">
        <v>40</v>
      </c>
      <c r="J84" s="45" t="s">
        <v>41</v>
      </c>
      <c r="K84" s="50" t="s">
        <v>491</v>
      </c>
      <c r="L84" s="51" t="s">
        <v>405</v>
      </c>
      <c r="M84" s="47">
        <v>43522</v>
      </c>
      <c r="N84" s="52" t="s">
        <v>62</v>
      </c>
      <c r="O84" s="53">
        <v>179326.66</v>
      </c>
      <c r="P84" s="53"/>
      <c r="Q84" s="52">
        <f t="shared" si="2"/>
        <v>1</v>
      </c>
      <c r="R84" s="52" t="s">
        <v>62</v>
      </c>
      <c r="S84" s="47">
        <v>43537</v>
      </c>
      <c r="T84" s="54"/>
      <c r="U84" s="55"/>
      <c r="V84" s="64" t="s">
        <v>45</v>
      </c>
      <c r="W84" s="45"/>
      <c r="X84" s="56"/>
      <c r="Y84" s="50"/>
      <c r="Z84" s="65"/>
      <c r="AA84" s="65"/>
      <c r="AB84" s="66"/>
      <c r="AC84" s="63"/>
      <c r="AD84" s="63"/>
      <c r="AE84" s="63"/>
      <c r="AF84" s="63"/>
      <c r="AG84" s="63"/>
    </row>
    <row r="85" spans="1:33" ht="15.75" customHeight="1">
      <c r="B85" s="45" t="s">
        <v>492</v>
      </c>
      <c r="C85" s="46" t="s">
        <v>146</v>
      </c>
      <c r="D85" s="47">
        <v>43326</v>
      </c>
      <c r="E85" s="45" t="s">
        <v>363</v>
      </c>
      <c r="F85" s="45" t="s">
        <v>364</v>
      </c>
      <c r="G85" s="61" t="s">
        <v>493</v>
      </c>
      <c r="H85" s="45" t="s">
        <v>263</v>
      </c>
      <c r="I85" s="49" t="s">
        <v>40</v>
      </c>
      <c r="J85" s="45" t="s">
        <v>41</v>
      </c>
      <c r="K85" s="50" t="s">
        <v>494</v>
      </c>
      <c r="L85" s="51" t="s">
        <v>43</v>
      </c>
      <c r="M85" s="47">
        <v>43439</v>
      </c>
      <c r="N85" s="52" t="s">
        <v>62</v>
      </c>
      <c r="O85" s="53">
        <v>527888.85</v>
      </c>
      <c r="P85" s="53">
        <v>352983.4</v>
      </c>
      <c r="Q85" s="52">
        <f t="shared" si="2"/>
        <v>0.33133007071469678</v>
      </c>
      <c r="R85" s="52" t="s">
        <v>62</v>
      </c>
      <c r="S85" s="47">
        <v>43489</v>
      </c>
      <c r="T85" s="48" t="s">
        <v>428</v>
      </c>
      <c r="U85" s="55" t="s">
        <v>429</v>
      </c>
      <c r="V85" s="64" t="s">
        <v>96</v>
      </c>
      <c r="W85" s="78" t="s">
        <v>495</v>
      </c>
      <c r="X85" s="56" t="s">
        <v>496</v>
      </c>
      <c r="Y85" s="50">
        <v>43658</v>
      </c>
      <c r="Z85" s="65"/>
      <c r="AA85" s="65"/>
      <c r="AB85" s="66"/>
      <c r="AC85" s="63"/>
      <c r="AD85" s="63"/>
      <c r="AE85" s="63"/>
      <c r="AF85" s="63"/>
      <c r="AG85" s="63"/>
    </row>
    <row r="86" spans="1:33" ht="15.75" customHeight="1">
      <c r="B86" s="45" t="s">
        <v>497</v>
      </c>
      <c r="C86" s="46" t="s">
        <v>257</v>
      </c>
      <c r="D86" s="47">
        <v>43335</v>
      </c>
      <c r="E86" s="45" t="s">
        <v>363</v>
      </c>
      <c r="F86" s="45" t="s">
        <v>364</v>
      </c>
      <c r="G86" s="77" t="s">
        <v>466</v>
      </c>
      <c r="H86" s="45" t="s">
        <v>263</v>
      </c>
      <c r="I86" s="49" t="s">
        <v>40</v>
      </c>
      <c r="J86" s="45" t="s">
        <v>41</v>
      </c>
      <c r="K86" s="50" t="s">
        <v>435</v>
      </c>
      <c r="L86" s="51" t="s">
        <v>43</v>
      </c>
      <c r="M86" s="47">
        <v>43364</v>
      </c>
      <c r="N86" s="52" t="s">
        <v>62</v>
      </c>
      <c r="O86" s="53">
        <v>1726666.67</v>
      </c>
      <c r="P86" s="53">
        <v>1363000</v>
      </c>
      <c r="Q86" s="52">
        <f t="shared" si="2"/>
        <v>0.21061776214166453</v>
      </c>
      <c r="R86" s="52" t="s">
        <v>62</v>
      </c>
      <c r="S86" s="47">
        <v>43382</v>
      </c>
      <c r="T86" s="54" t="s">
        <v>498</v>
      </c>
      <c r="U86" s="55">
        <v>33061862000183</v>
      </c>
      <c r="V86" s="64" t="s">
        <v>45</v>
      </c>
      <c r="W86" s="46" t="s">
        <v>499</v>
      </c>
      <c r="X86" s="56">
        <v>43398</v>
      </c>
      <c r="Y86" s="50">
        <v>43402</v>
      </c>
      <c r="Z86" s="65"/>
      <c r="AA86" s="65"/>
      <c r="AB86" s="66"/>
      <c r="AC86" s="63"/>
      <c r="AD86" s="63"/>
      <c r="AE86" s="63"/>
      <c r="AF86" s="63"/>
      <c r="AG86" s="63"/>
    </row>
    <row r="87" spans="1:33" ht="15.75" customHeight="1">
      <c r="B87" s="45" t="s">
        <v>500</v>
      </c>
      <c r="C87" s="46" t="s">
        <v>152</v>
      </c>
      <c r="D87" s="47">
        <v>43335</v>
      </c>
      <c r="E87" s="45" t="s">
        <v>363</v>
      </c>
      <c r="F87" s="45" t="s">
        <v>364</v>
      </c>
      <c r="G87" s="77" t="s">
        <v>501</v>
      </c>
      <c r="H87" s="45" t="s">
        <v>190</v>
      </c>
      <c r="I87" s="49" t="s">
        <v>40</v>
      </c>
      <c r="J87" s="45" t="s">
        <v>41</v>
      </c>
      <c r="K87" s="50" t="s">
        <v>269</v>
      </c>
      <c r="L87" s="51" t="s">
        <v>43</v>
      </c>
      <c r="M87" s="47">
        <v>43413</v>
      </c>
      <c r="N87" s="52" t="s">
        <v>62</v>
      </c>
      <c r="O87" s="53">
        <v>128800</v>
      </c>
      <c r="P87" s="53">
        <v>25000</v>
      </c>
      <c r="Q87" s="52">
        <f t="shared" si="2"/>
        <v>0.80590062111801242</v>
      </c>
      <c r="R87" s="52" t="s">
        <v>62</v>
      </c>
      <c r="S87" s="47">
        <v>43440</v>
      </c>
      <c r="T87" s="54" t="s">
        <v>502</v>
      </c>
      <c r="U87" s="55" t="s">
        <v>503</v>
      </c>
      <c r="V87" s="64" t="s">
        <v>45</v>
      </c>
      <c r="W87" s="46" t="s">
        <v>504</v>
      </c>
      <c r="X87" s="56">
        <v>43462</v>
      </c>
      <c r="Y87" s="50">
        <v>43481</v>
      </c>
      <c r="Z87" s="65"/>
      <c r="AA87" s="65"/>
      <c r="AB87" s="66"/>
      <c r="AC87" s="63"/>
      <c r="AD87" s="63"/>
      <c r="AE87" s="63"/>
      <c r="AF87" s="63"/>
      <c r="AG87" s="63"/>
    </row>
    <row r="88" spans="1:33">
      <c r="B88" s="45" t="s">
        <v>505</v>
      </c>
      <c r="C88" s="46" t="s">
        <v>163</v>
      </c>
      <c r="D88" s="47">
        <v>43360</v>
      </c>
      <c r="E88" s="45" t="s">
        <v>363</v>
      </c>
      <c r="F88" s="45" t="s">
        <v>364</v>
      </c>
      <c r="G88" s="77" t="s">
        <v>506</v>
      </c>
      <c r="H88" s="45" t="s">
        <v>263</v>
      </c>
      <c r="I88" s="49" t="s">
        <v>40</v>
      </c>
      <c r="J88" s="45" t="s">
        <v>41</v>
      </c>
      <c r="K88" s="50" t="s">
        <v>269</v>
      </c>
      <c r="L88" s="51" t="s">
        <v>43</v>
      </c>
      <c r="M88" s="47">
        <v>43430</v>
      </c>
      <c r="N88" s="52" t="s">
        <v>62</v>
      </c>
      <c r="O88" s="53">
        <v>68929.070000000007</v>
      </c>
      <c r="P88" s="53">
        <v>18900</v>
      </c>
      <c r="Q88" s="52">
        <f t="shared" si="2"/>
        <v>0.72580509210410071</v>
      </c>
      <c r="R88" s="52" t="s">
        <v>62</v>
      </c>
      <c r="S88" s="47">
        <v>43454</v>
      </c>
      <c r="T88" s="54" t="s">
        <v>507</v>
      </c>
      <c r="U88" s="55">
        <v>90180605000102</v>
      </c>
      <c r="V88" s="45" t="s">
        <v>45</v>
      </c>
      <c r="W88" s="46" t="s">
        <v>290</v>
      </c>
      <c r="X88" s="56">
        <v>43488</v>
      </c>
      <c r="Y88" s="50">
        <v>43489</v>
      </c>
      <c r="Z88" s="65"/>
      <c r="AA88" s="65"/>
      <c r="AB88" s="66"/>
      <c r="AC88" s="63"/>
      <c r="AD88" s="63"/>
      <c r="AE88" s="63"/>
      <c r="AF88" s="63"/>
      <c r="AG88" s="63"/>
    </row>
    <row r="89" spans="1:33">
      <c r="B89" s="45" t="s">
        <v>508</v>
      </c>
      <c r="C89" s="46" t="s">
        <v>274</v>
      </c>
      <c r="D89" s="47">
        <v>43360</v>
      </c>
      <c r="E89" s="45" t="s">
        <v>363</v>
      </c>
      <c r="F89" s="45" t="s">
        <v>364</v>
      </c>
      <c r="G89" s="48" t="s">
        <v>509</v>
      </c>
      <c r="H89" s="45" t="s">
        <v>385</v>
      </c>
      <c r="I89" s="49" t="s">
        <v>40</v>
      </c>
      <c r="J89" s="45" t="s">
        <v>41</v>
      </c>
      <c r="K89" s="50" t="s">
        <v>510</v>
      </c>
      <c r="L89" s="51" t="s">
        <v>43</v>
      </c>
      <c r="M89" s="47">
        <v>43524</v>
      </c>
      <c r="N89" s="52" t="s">
        <v>62</v>
      </c>
      <c r="O89" s="53">
        <v>552598.84</v>
      </c>
      <c r="P89" s="53">
        <v>135321.9</v>
      </c>
      <c r="Q89" s="52">
        <f t="shared" si="2"/>
        <v>0.75511729268197514</v>
      </c>
      <c r="R89" s="52" t="s">
        <v>62</v>
      </c>
      <c r="S89" s="47">
        <v>43567</v>
      </c>
      <c r="T89" s="48" t="s">
        <v>428</v>
      </c>
      <c r="U89" s="55" t="s">
        <v>429</v>
      </c>
      <c r="V89" s="45" t="s">
        <v>96</v>
      </c>
      <c r="W89" s="45" t="s">
        <v>511</v>
      </c>
      <c r="X89" s="56">
        <v>43661</v>
      </c>
      <c r="Y89" s="50">
        <v>43663</v>
      </c>
      <c r="Z89" s="62"/>
      <c r="AA89" s="62"/>
      <c r="AB89" s="63"/>
      <c r="AC89" s="63"/>
      <c r="AD89" s="63"/>
      <c r="AE89" s="63"/>
      <c r="AF89" s="63"/>
      <c r="AG89" s="63"/>
    </row>
    <row r="90" spans="1:33">
      <c r="A90" s="23"/>
      <c r="B90" s="79" t="s">
        <v>512</v>
      </c>
      <c r="C90" s="46" t="s">
        <v>280</v>
      </c>
      <c r="D90" s="46" t="s">
        <v>513</v>
      </c>
      <c r="E90" s="45" t="s">
        <v>363</v>
      </c>
      <c r="F90" s="45" t="s">
        <v>364</v>
      </c>
      <c r="G90" s="48" t="s">
        <v>514</v>
      </c>
      <c r="H90" s="45" t="s">
        <v>385</v>
      </c>
      <c r="I90" s="49" t="s">
        <v>40</v>
      </c>
      <c r="J90" s="45" t="s">
        <v>41</v>
      </c>
      <c r="K90" s="50" t="s">
        <v>451</v>
      </c>
      <c r="L90" s="51" t="s">
        <v>43</v>
      </c>
      <c r="M90" s="47">
        <v>43418</v>
      </c>
      <c r="N90" s="52" t="s">
        <v>62</v>
      </c>
      <c r="O90" s="53">
        <v>132995.70000000001</v>
      </c>
      <c r="P90" s="53">
        <v>112589.68</v>
      </c>
      <c r="Q90" s="52">
        <f t="shared" si="2"/>
        <v>0.1534336824423648</v>
      </c>
      <c r="R90" s="52" t="s">
        <v>62</v>
      </c>
      <c r="S90" s="47">
        <v>43454</v>
      </c>
      <c r="T90" s="48" t="s">
        <v>515</v>
      </c>
      <c r="U90" s="55" t="s">
        <v>516</v>
      </c>
      <c r="V90" s="45" t="s">
        <v>96</v>
      </c>
      <c r="W90" s="45" t="s">
        <v>272</v>
      </c>
      <c r="X90" s="56">
        <v>43479</v>
      </c>
      <c r="Y90" s="50">
        <v>43480</v>
      </c>
      <c r="Z90" s="62"/>
      <c r="AA90" s="62"/>
      <c r="AB90" s="63"/>
      <c r="AC90" s="63"/>
      <c r="AD90" s="63"/>
      <c r="AE90" s="63"/>
      <c r="AF90" s="63"/>
      <c r="AG90" s="63"/>
    </row>
    <row r="91" spans="1:33">
      <c r="A91" s="23"/>
      <c r="B91" s="45" t="s">
        <v>517</v>
      </c>
      <c r="C91" s="46" t="s">
        <v>285</v>
      </c>
      <c r="D91" s="46" t="s">
        <v>518</v>
      </c>
      <c r="E91" s="45" t="s">
        <v>363</v>
      </c>
      <c r="F91" s="45" t="s">
        <v>364</v>
      </c>
      <c r="G91" s="48" t="s">
        <v>519</v>
      </c>
      <c r="H91" s="45" t="s">
        <v>51</v>
      </c>
      <c r="I91" s="49" t="s">
        <v>40</v>
      </c>
      <c r="J91" s="45" t="s">
        <v>41</v>
      </c>
      <c r="K91" s="50" t="s">
        <v>445</v>
      </c>
      <c r="L91" s="51" t="s">
        <v>43</v>
      </c>
      <c r="M91" s="47">
        <v>43405</v>
      </c>
      <c r="N91" s="52" t="s">
        <v>92</v>
      </c>
      <c r="O91" s="53">
        <v>23966566.800000001</v>
      </c>
      <c r="P91" s="53">
        <v>19982286</v>
      </c>
      <c r="Q91" s="52">
        <f t="shared" si="2"/>
        <v>0.16624328520845966</v>
      </c>
      <c r="R91" s="52" t="s">
        <v>62</v>
      </c>
      <c r="S91" s="47">
        <v>43438</v>
      </c>
      <c r="T91" s="48" t="s">
        <v>520</v>
      </c>
      <c r="U91" s="55">
        <v>7355957000108</v>
      </c>
      <c r="V91" s="45" t="s">
        <v>45</v>
      </c>
      <c r="W91" s="45" t="s">
        <v>521</v>
      </c>
      <c r="X91" s="56">
        <v>43444</v>
      </c>
      <c r="Y91" s="50">
        <v>43446</v>
      </c>
      <c r="Z91" s="62"/>
      <c r="AA91" s="62"/>
      <c r="AB91" s="63"/>
      <c r="AC91" s="63"/>
      <c r="AD91" s="63"/>
      <c r="AE91" s="63"/>
      <c r="AF91" s="63"/>
      <c r="AG91" s="63"/>
    </row>
    <row r="92" spans="1:33" ht="15" customHeight="1">
      <c r="A92" s="23"/>
      <c r="B92" s="45" t="s">
        <v>522</v>
      </c>
      <c r="C92" s="46" t="s">
        <v>292</v>
      </c>
      <c r="D92" s="46" t="s">
        <v>523</v>
      </c>
      <c r="E92" s="45" t="s">
        <v>363</v>
      </c>
      <c r="F92" s="45" t="s">
        <v>364</v>
      </c>
      <c r="G92" s="61" t="s">
        <v>524</v>
      </c>
      <c r="H92" s="45" t="s">
        <v>385</v>
      </c>
      <c r="I92" s="49" t="s">
        <v>40</v>
      </c>
      <c r="J92" s="45" t="s">
        <v>41</v>
      </c>
      <c r="K92" s="50" t="s">
        <v>525</v>
      </c>
      <c r="L92" s="51" t="s">
        <v>43</v>
      </c>
      <c r="M92" s="47">
        <v>43651</v>
      </c>
      <c r="N92" s="52" t="s">
        <v>62</v>
      </c>
      <c r="O92" s="53">
        <v>1999822.14</v>
      </c>
      <c r="P92" s="53">
        <v>1594999.89</v>
      </c>
      <c r="Q92" s="52">
        <f t="shared" si="2"/>
        <v>0.20242912702226609</v>
      </c>
      <c r="R92" s="52" t="s">
        <v>92</v>
      </c>
      <c r="S92" s="47">
        <v>43787</v>
      </c>
      <c r="T92" s="54" t="s">
        <v>526</v>
      </c>
      <c r="U92" s="55">
        <v>33373325000179</v>
      </c>
      <c r="V92" s="45" t="s">
        <v>45</v>
      </c>
      <c r="W92" s="46" t="s">
        <v>527</v>
      </c>
      <c r="X92" s="56">
        <v>43798</v>
      </c>
      <c r="Y92" s="50">
        <v>43801</v>
      </c>
      <c r="Z92" s="65"/>
      <c r="AA92" s="65"/>
      <c r="AB92" s="66"/>
      <c r="AC92" s="63"/>
      <c r="AD92" s="63"/>
      <c r="AE92" s="63"/>
      <c r="AF92" s="63"/>
      <c r="AG92" s="63"/>
    </row>
    <row r="93" spans="1:33" ht="15" customHeight="1">
      <c r="B93" s="45" t="s">
        <v>528</v>
      </c>
      <c r="C93" s="46" t="s">
        <v>198</v>
      </c>
      <c r="D93" s="46" t="s">
        <v>529</v>
      </c>
      <c r="E93" s="45" t="s">
        <v>363</v>
      </c>
      <c r="F93" s="45" t="s">
        <v>364</v>
      </c>
      <c r="G93" s="61" t="s">
        <v>530</v>
      </c>
      <c r="H93" s="45" t="s">
        <v>385</v>
      </c>
      <c r="I93" s="49" t="s">
        <v>40</v>
      </c>
      <c r="J93" s="45" t="s">
        <v>41</v>
      </c>
      <c r="K93" s="50" t="s">
        <v>531</v>
      </c>
      <c r="L93" s="51" t="s">
        <v>43</v>
      </c>
      <c r="M93" s="47">
        <v>43460</v>
      </c>
      <c r="N93" s="52" t="s">
        <v>62</v>
      </c>
      <c r="O93" s="53">
        <v>884403.5</v>
      </c>
      <c r="P93" s="53">
        <v>597000</v>
      </c>
      <c r="Q93" s="52">
        <f t="shared" si="2"/>
        <v>0.32496875012367094</v>
      </c>
      <c r="R93" s="52" t="s">
        <v>62</v>
      </c>
      <c r="S93" s="47">
        <v>43488</v>
      </c>
      <c r="T93" s="54" t="s">
        <v>532</v>
      </c>
      <c r="U93" s="55">
        <v>1815999000190</v>
      </c>
      <c r="V93" s="64" t="s">
        <v>45</v>
      </c>
      <c r="W93" s="46" t="s">
        <v>260</v>
      </c>
      <c r="X93" s="56">
        <v>43504</v>
      </c>
      <c r="Y93" s="50">
        <v>43507</v>
      </c>
      <c r="Z93" s="65"/>
      <c r="AA93" s="65"/>
      <c r="AB93" s="66"/>
      <c r="AC93" s="63"/>
      <c r="AD93" s="63"/>
      <c r="AE93" s="63"/>
      <c r="AF93" s="63"/>
      <c r="AG93" s="63"/>
    </row>
    <row r="94" spans="1:33" ht="15" customHeight="1">
      <c r="B94" s="45" t="s">
        <v>533</v>
      </c>
      <c r="C94" s="46" t="s">
        <v>210</v>
      </c>
      <c r="D94" s="46" t="s">
        <v>534</v>
      </c>
      <c r="E94" s="45" t="s">
        <v>363</v>
      </c>
      <c r="F94" s="45" t="s">
        <v>364</v>
      </c>
      <c r="G94" s="61" t="s">
        <v>535</v>
      </c>
      <c r="H94" s="45" t="s">
        <v>39</v>
      </c>
      <c r="I94" s="49" t="s">
        <v>40</v>
      </c>
      <c r="J94" s="45" t="s">
        <v>41</v>
      </c>
      <c r="K94" s="50" t="s">
        <v>536</v>
      </c>
      <c r="L94" s="51" t="s">
        <v>43</v>
      </c>
      <c r="M94" s="47">
        <v>43488</v>
      </c>
      <c r="N94" s="52" t="s">
        <v>92</v>
      </c>
      <c r="O94" s="53">
        <v>637141.62</v>
      </c>
      <c r="P94" s="53">
        <v>637135.89</v>
      </c>
      <c r="Q94" s="52">
        <f t="shared" si="2"/>
        <v>8.9932910048811031E-6</v>
      </c>
      <c r="R94" s="52" t="s">
        <v>62</v>
      </c>
      <c r="S94" s="47">
        <v>43515</v>
      </c>
      <c r="T94" s="54" t="s">
        <v>537</v>
      </c>
      <c r="U94" s="55">
        <v>23361387000107</v>
      </c>
      <c r="V94" s="64" t="s">
        <v>45</v>
      </c>
      <c r="W94" s="46" t="s">
        <v>538</v>
      </c>
      <c r="X94" s="56">
        <v>43525</v>
      </c>
      <c r="Y94" s="50">
        <v>43537</v>
      </c>
      <c r="Z94" s="65"/>
      <c r="AA94" s="65"/>
      <c r="AB94" s="66"/>
      <c r="AC94" s="63"/>
      <c r="AD94" s="63"/>
      <c r="AE94" s="63"/>
      <c r="AF94" s="63"/>
      <c r="AG94" s="63"/>
    </row>
    <row r="95" spans="1:33" ht="15" customHeight="1">
      <c r="B95" s="45" t="s">
        <v>539</v>
      </c>
      <c r="C95" s="46" t="s">
        <v>540</v>
      </c>
      <c r="D95" s="46" t="s">
        <v>541</v>
      </c>
      <c r="E95" s="45" t="s">
        <v>363</v>
      </c>
      <c r="F95" s="45" t="s">
        <v>364</v>
      </c>
      <c r="G95" s="61" t="s">
        <v>542</v>
      </c>
      <c r="H95" s="45" t="s">
        <v>263</v>
      </c>
      <c r="I95" s="49" t="s">
        <v>40</v>
      </c>
      <c r="J95" s="45" t="s">
        <v>41</v>
      </c>
      <c r="K95" s="50" t="s">
        <v>510</v>
      </c>
      <c r="L95" s="51" t="s">
        <v>43</v>
      </c>
      <c r="M95" s="47">
        <v>43504</v>
      </c>
      <c r="N95" s="52" t="s">
        <v>62</v>
      </c>
      <c r="O95" s="53">
        <v>130739.67</v>
      </c>
      <c r="P95" s="53">
        <v>96000</v>
      </c>
      <c r="Q95" s="52">
        <f t="shared" si="2"/>
        <v>0.26571636596604536</v>
      </c>
      <c r="R95" s="52" t="s">
        <v>62</v>
      </c>
      <c r="S95" s="47">
        <v>43538</v>
      </c>
      <c r="T95" s="54" t="s">
        <v>543</v>
      </c>
      <c r="U95" s="55">
        <v>24363325000105</v>
      </c>
      <c r="V95" s="64" t="s">
        <v>45</v>
      </c>
      <c r="W95" s="46" t="s">
        <v>544</v>
      </c>
      <c r="X95" s="56">
        <v>43563</v>
      </c>
      <c r="Y95" s="50">
        <v>43564</v>
      </c>
      <c r="Z95" s="62"/>
      <c r="AA95" s="62"/>
      <c r="AB95" s="63"/>
      <c r="AC95" s="63"/>
      <c r="AD95" s="63"/>
      <c r="AE95" s="63"/>
      <c r="AF95" s="63"/>
      <c r="AG95" s="63"/>
    </row>
    <row r="96" spans="1:33" ht="15" customHeight="1">
      <c r="B96" s="45" t="s">
        <v>545</v>
      </c>
      <c r="C96" s="46" t="s">
        <v>192</v>
      </c>
      <c r="D96" s="46" t="s">
        <v>546</v>
      </c>
      <c r="E96" s="45" t="s">
        <v>363</v>
      </c>
      <c r="F96" s="45" t="s">
        <v>364</v>
      </c>
      <c r="G96" s="61" t="s">
        <v>547</v>
      </c>
      <c r="H96" s="45" t="s">
        <v>234</v>
      </c>
      <c r="I96" s="49" t="s">
        <v>40</v>
      </c>
      <c r="J96" s="45" t="s">
        <v>41</v>
      </c>
      <c r="K96" s="50" t="s">
        <v>548</v>
      </c>
      <c r="L96" s="51" t="s">
        <v>43</v>
      </c>
      <c r="M96" s="47">
        <v>43517</v>
      </c>
      <c r="N96" s="52" t="s">
        <v>62</v>
      </c>
      <c r="O96" s="53">
        <v>20868.439999999999</v>
      </c>
      <c r="P96" s="53">
        <v>10846.94</v>
      </c>
      <c r="Q96" s="52">
        <f t="shared" si="2"/>
        <v>0.48022276701085459</v>
      </c>
      <c r="R96" s="52" t="s">
        <v>62</v>
      </c>
      <c r="S96" s="47">
        <v>43581</v>
      </c>
      <c r="T96" s="54" t="s">
        <v>428</v>
      </c>
      <c r="U96" s="55" t="s">
        <v>429</v>
      </c>
      <c r="V96" s="45" t="s">
        <v>96</v>
      </c>
      <c r="W96" s="75" t="s">
        <v>549</v>
      </c>
      <c r="X96" s="56">
        <v>43647</v>
      </c>
      <c r="Y96" s="50">
        <v>43649</v>
      </c>
      <c r="Z96" s="62"/>
      <c r="AA96" s="62"/>
      <c r="AB96" s="63"/>
      <c r="AC96" s="63"/>
      <c r="AD96" s="63"/>
      <c r="AE96" s="63"/>
      <c r="AF96" s="63"/>
      <c r="AG96" s="63"/>
    </row>
    <row r="97" spans="2:33" ht="15" customHeight="1">
      <c r="B97" s="45" t="s">
        <v>550</v>
      </c>
      <c r="C97" s="46" t="s">
        <v>551</v>
      </c>
      <c r="D97" s="46" t="s">
        <v>552</v>
      </c>
      <c r="E97" s="45" t="s">
        <v>363</v>
      </c>
      <c r="F97" s="45" t="s">
        <v>364</v>
      </c>
      <c r="G97" s="48" t="s">
        <v>553</v>
      </c>
      <c r="H97" s="45" t="s">
        <v>263</v>
      </c>
      <c r="I97" s="49" t="s">
        <v>40</v>
      </c>
      <c r="J97" s="45" t="s">
        <v>41</v>
      </c>
      <c r="K97" s="50" t="s">
        <v>548</v>
      </c>
      <c r="L97" s="51" t="s">
        <v>122</v>
      </c>
      <c r="M97" s="47">
        <v>43515</v>
      </c>
      <c r="N97" s="52" t="s">
        <v>62</v>
      </c>
      <c r="O97" s="53">
        <v>76983.33</v>
      </c>
      <c r="P97" s="53"/>
      <c r="Q97" s="52">
        <f t="shared" si="2"/>
        <v>1</v>
      </c>
      <c r="R97" s="52"/>
      <c r="S97" s="47"/>
      <c r="T97" s="54"/>
      <c r="U97" s="55"/>
      <c r="V97" s="64" t="s">
        <v>45</v>
      </c>
      <c r="W97" s="46"/>
      <c r="X97" s="56"/>
      <c r="Y97" s="50"/>
      <c r="Z97" s="65"/>
      <c r="AA97" s="65"/>
      <c r="AB97" s="66"/>
      <c r="AC97" s="63"/>
      <c r="AD97" s="63"/>
      <c r="AE97" s="63"/>
      <c r="AF97" s="63"/>
      <c r="AG97" s="63"/>
    </row>
    <row r="98" spans="2:33" ht="15" customHeight="1">
      <c r="B98" s="45" t="s">
        <v>554</v>
      </c>
      <c r="C98" s="46" t="s">
        <v>555</v>
      </c>
      <c r="D98" s="46" t="s">
        <v>556</v>
      </c>
      <c r="E98" s="45" t="s">
        <v>363</v>
      </c>
      <c r="F98" s="45" t="s">
        <v>364</v>
      </c>
      <c r="G98" s="48" t="s">
        <v>557</v>
      </c>
      <c r="H98" s="45" t="s">
        <v>39</v>
      </c>
      <c r="I98" s="49" t="s">
        <v>40</v>
      </c>
      <c r="J98" s="45" t="s">
        <v>41</v>
      </c>
      <c r="K98" s="50" t="s">
        <v>558</v>
      </c>
      <c r="L98" s="51" t="s">
        <v>122</v>
      </c>
      <c r="M98" s="47">
        <v>43523</v>
      </c>
      <c r="N98" s="52" t="s">
        <v>62</v>
      </c>
      <c r="O98" s="53">
        <v>476423.41</v>
      </c>
      <c r="P98" s="53">
        <v>362146.96</v>
      </c>
      <c r="Q98" s="52">
        <f t="shared" si="2"/>
        <v>0.23986321327073318</v>
      </c>
      <c r="R98" s="52" t="s">
        <v>62</v>
      </c>
      <c r="S98" s="47">
        <v>43551</v>
      </c>
      <c r="T98" s="54" t="s">
        <v>559</v>
      </c>
      <c r="U98" s="55">
        <v>635189000199</v>
      </c>
      <c r="V98" s="64" t="s">
        <v>45</v>
      </c>
      <c r="W98" s="46" t="s">
        <v>560</v>
      </c>
      <c r="X98" s="56">
        <v>43557</v>
      </c>
      <c r="Y98" s="50">
        <v>43560</v>
      </c>
      <c r="Z98" s="65"/>
      <c r="AA98" s="65"/>
      <c r="AB98" s="66"/>
      <c r="AC98" s="63"/>
      <c r="AD98" s="63"/>
      <c r="AE98" s="63"/>
      <c r="AF98" s="63"/>
      <c r="AG98" s="63"/>
    </row>
    <row r="99" spans="2:33">
      <c r="B99" s="45"/>
      <c r="C99" s="46"/>
      <c r="D99" s="46"/>
      <c r="E99" s="45"/>
      <c r="F99" s="45"/>
      <c r="G99" s="48"/>
      <c r="H99" s="45"/>
      <c r="I99" s="49"/>
      <c r="J99" s="45"/>
      <c r="K99" s="50"/>
      <c r="L99" s="51"/>
      <c r="M99" s="49"/>
      <c r="N99" s="49"/>
      <c r="O99" s="53"/>
      <c r="P99" s="53"/>
      <c r="Q99" s="52"/>
      <c r="R99" s="52"/>
      <c r="S99" s="47"/>
      <c r="T99" s="54"/>
      <c r="U99" s="55"/>
      <c r="V99" s="64"/>
      <c r="W99" s="45"/>
      <c r="X99" s="56"/>
      <c r="Y99" s="50"/>
      <c r="Z99" s="65"/>
      <c r="AA99" s="65"/>
      <c r="AB99" s="66"/>
      <c r="AC99" s="63"/>
      <c r="AD99" s="63"/>
      <c r="AE99" s="63"/>
      <c r="AF99" s="63"/>
      <c r="AG99" s="63"/>
    </row>
    <row r="100" spans="2:33">
      <c r="B100" s="45"/>
      <c r="C100" s="46"/>
      <c r="D100" s="46"/>
      <c r="E100" s="45"/>
      <c r="F100" s="45"/>
      <c r="G100" s="48"/>
      <c r="H100" s="45"/>
      <c r="I100" s="49"/>
      <c r="J100" s="45"/>
      <c r="K100" s="50"/>
      <c r="L100" s="51"/>
      <c r="M100" s="49"/>
      <c r="N100" s="49"/>
      <c r="O100" s="53"/>
      <c r="P100" s="53"/>
      <c r="Q100" s="52"/>
      <c r="R100" s="52"/>
      <c r="S100" s="47"/>
      <c r="T100" s="54"/>
      <c r="U100" s="55"/>
      <c r="V100" s="64"/>
      <c r="W100" s="45"/>
      <c r="X100" s="56"/>
      <c r="Y100" s="50"/>
      <c r="Z100" s="65"/>
      <c r="AA100" s="65"/>
      <c r="AB100" s="66"/>
      <c r="AC100" s="63"/>
      <c r="AD100" s="63"/>
      <c r="AE100" s="63"/>
      <c r="AF100" s="63"/>
      <c r="AG100" s="63"/>
    </row>
    <row r="101" spans="2:33">
      <c r="B101" s="45"/>
      <c r="C101" s="46"/>
      <c r="D101" s="46"/>
      <c r="E101" s="45"/>
      <c r="F101" s="45"/>
      <c r="G101" s="48"/>
      <c r="H101" s="45"/>
      <c r="I101" s="49"/>
      <c r="J101" s="45"/>
      <c r="K101" s="50"/>
      <c r="L101" s="51"/>
      <c r="M101" s="49"/>
      <c r="N101" s="49"/>
      <c r="O101" s="53"/>
      <c r="P101" s="53"/>
      <c r="Q101" s="52"/>
      <c r="R101" s="52"/>
      <c r="S101" s="52"/>
      <c r="T101" s="54"/>
      <c r="U101" s="55"/>
      <c r="V101" s="64"/>
      <c r="W101" s="45"/>
      <c r="X101" s="56"/>
      <c r="Y101" s="50"/>
      <c r="Z101" s="65"/>
      <c r="AA101" s="65"/>
      <c r="AB101" s="66"/>
      <c r="AC101" s="63"/>
      <c r="AD101" s="63"/>
      <c r="AE101" s="63"/>
      <c r="AF101" s="63"/>
      <c r="AG101" s="63"/>
    </row>
    <row r="102" spans="2:33">
      <c r="B102" s="45"/>
      <c r="C102" s="46"/>
      <c r="D102" s="46"/>
      <c r="E102" s="45"/>
      <c r="F102" s="45"/>
      <c r="G102" s="48"/>
      <c r="H102" s="45"/>
      <c r="I102" s="49"/>
      <c r="J102" s="45"/>
      <c r="K102" s="50"/>
      <c r="L102" s="51"/>
      <c r="M102" s="49"/>
      <c r="N102" s="49"/>
      <c r="O102" s="53"/>
      <c r="P102" s="53"/>
      <c r="Q102" s="52"/>
      <c r="R102" s="52"/>
      <c r="S102" s="47"/>
      <c r="T102" s="54"/>
      <c r="U102" s="55"/>
      <c r="V102" s="64"/>
      <c r="W102" s="45"/>
      <c r="X102" s="56"/>
      <c r="Y102" s="50"/>
      <c r="Z102" s="65"/>
      <c r="AA102" s="65"/>
      <c r="AB102" s="66"/>
      <c r="AC102" s="63"/>
      <c r="AD102" s="63"/>
      <c r="AE102" s="63"/>
      <c r="AF102" s="63"/>
      <c r="AG102" s="63"/>
    </row>
    <row r="103" spans="2:33">
      <c r="B103" s="45"/>
      <c r="C103" s="46"/>
      <c r="D103" s="46"/>
      <c r="E103" s="45"/>
      <c r="F103" s="45"/>
      <c r="G103" s="48"/>
      <c r="H103" s="45"/>
      <c r="I103" s="49"/>
      <c r="J103" s="45"/>
      <c r="K103" s="50"/>
      <c r="L103" s="51"/>
      <c r="M103" s="49"/>
      <c r="N103" s="49"/>
      <c r="O103" s="53"/>
      <c r="P103" s="53"/>
      <c r="Q103" s="52"/>
      <c r="R103" s="52"/>
      <c r="S103" s="47"/>
      <c r="T103" s="48"/>
      <c r="U103" s="55"/>
      <c r="V103" s="64"/>
      <c r="W103" s="46"/>
      <c r="X103" s="56"/>
      <c r="Y103" s="50"/>
      <c r="Z103" s="65"/>
      <c r="AA103" s="65"/>
      <c r="AB103" s="66"/>
      <c r="AC103" s="63"/>
      <c r="AD103" s="63"/>
      <c r="AE103" s="63"/>
      <c r="AF103" s="63"/>
      <c r="AG103" s="63"/>
    </row>
    <row r="104" spans="2:33">
      <c r="B104" s="45"/>
      <c r="C104" s="46"/>
      <c r="D104" s="46"/>
      <c r="E104" s="45"/>
      <c r="F104" s="45"/>
      <c r="G104" s="48"/>
      <c r="H104" s="45"/>
      <c r="I104" s="49"/>
      <c r="J104" s="45"/>
      <c r="K104" s="50"/>
      <c r="L104" s="51"/>
      <c r="M104" s="49"/>
      <c r="N104" s="49"/>
      <c r="O104" s="53"/>
      <c r="P104" s="53"/>
      <c r="Q104" s="52"/>
      <c r="R104" s="52"/>
      <c r="S104" s="47"/>
      <c r="T104" s="54"/>
      <c r="U104" s="55"/>
      <c r="V104" s="64"/>
      <c r="W104" s="46"/>
      <c r="X104" s="56"/>
      <c r="Y104" s="50"/>
      <c r="Z104" s="65"/>
      <c r="AA104" s="65"/>
      <c r="AB104" s="66"/>
      <c r="AC104" s="63"/>
      <c r="AD104" s="63"/>
      <c r="AE104" s="63"/>
      <c r="AF104" s="63"/>
      <c r="AG104" s="63"/>
    </row>
    <row r="105" spans="2:33">
      <c r="B105" s="45"/>
      <c r="C105" s="46"/>
      <c r="D105" s="46"/>
      <c r="E105" s="45"/>
      <c r="F105" s="45"/>
      <c r="G105" s="61"/>
      <c r="H105" s="45"/>
      <c r="I105" s="49"/>
      <c r="J105" s="45"/>
      <c r="K105" s="50"/>
      <c r="L105" s="51"/>
      <c r="M105" s="49"/>
      <c r="N105" s="49"/>
      <c r="O105" s="53"/>
      <c r="P105" s="53"/>
      <c r="Q105" s="52"/>
      <c r="R105" s="52"/>
      <c r="S105" s="52"/>
      <c r="T105" s="54"/>
      <c r="U105" s="55"/>
      <c r="V105" s="64"/>
      <c r="W105" s="45"/>
      <c r="X105" s="56"/>
      <c r="Y105" s="50"/>
      <c r="Z105" s="65"/>
      <c r="AA105" s="65"/>
      <c r="AB105" s="66"/>
      <c r="AC105" s="63"/>
      <c r="AD105" s="63"/>
      <c r="AE105" s="63"/>
      <c r="AF105" s="63"/>
      <c r="AG105" s="63"/>
    </row>
    <row r="106" spans="2:33" s="27" customFormat="1">
      <c r="B106" s="45"/>
      <c r="C106" s="46"/>
      <c r="D106" s="46"/>
      <c r="E106" s="45"/>
      <c r="F106" s="45"/>
      <c r="G106" s="61"/>
      <c r="H106" s="45"/>
      <c r="I106" s="49"/>
      <c r="J106" s="45"/>
      <c r="K106" s="50"/>
      <c r="L106" s="51"/>
      <c r="M106" s="49"/>
      <c r="N106" s="49"/>
      <c r="O106" s="53"/>
      <c r="P106" s="53"/>
      <c r="Q106" s="52"/>
      <c r="R106" s="52"/>
      <c r="S106" s="52"/>
      <c r="T106" s="54"/>
      <c r="U106" s="55"/>
      <c r="V106" s="64"/>
      <c r="W106" s="45"/>
      <c r="X106" s="56"/>
      <c r="Y106" s="50"/>
      <c r="Z106" s="65"/>
      <c r="AA106" s="65"/>
      <c r="AB106" s="66"/>
      <c r="AC106" s="63"/>
      <c r="AD106" s="63"/>
      <c r="AE106" s="63"/>
      <c r="AF106" s="63"/>
      <c r="AG106" s="63"/>
    </row>
    <row r="107" spans="2:33">
      <c r="B107" s="45"/>
      <c r="C107" s="46"/>
      <c r="D107" s="46"/>
      <c r="E107" s="45"/>
      <c r="F107" s="45"/>
      <c r="G107" s="48"/>
      <c r="H107" s="45"/>
      <c r="I107" s="49"/>
      <c r="J107" s="45"/>
      <c r="K107" s="50"/>
      <c r="L107" s="51"/>
      <c r="M107" s="49"/>
      <c r="N107" s="49"/>
      <c r="O107" s="53"/>
      <c r="P107" s="53"/>
      <c r="Q107" s="52"/>
      <c r="R107" s="52"/>
      <c r="S107" s="47"/>
      <c r="T107" s="54"/>
      <c r="U107" s="55"/>
      <c r="V107" s="64"/>
      <c r="W107" s="45"/>
      <c r="X107" s="56"/>
      <c r="Y107" s="50"/>
      <c r="Z107" s="65"/>
      <c r="AA107" s="65"/>
      <c r="AB107" s="66"/>
      <c r="AC107" s="63"/>
      <c r="AD107" s="63"/>
      <c r="AE107" s="63"/>
      <c r="AF107" s="63"/>
      <c r="AG107" s="63"/>
    </row>
    <row r="108" spans="2:33">
      <c r="B108" s="45"/>
      <c r="C108" s="46"/>
      <c r="D108" s="46"/>
      <c r="E108" s="45"/>
      <c r="F108" s="45"/>
      <c r="G108" s="48"/>
      <c r="H108" s="45"/>
      <c r="I108" s="49"/>
      <c r="J108" s="45"/>
      <c r="K108" s="50"/>
      <c r="L108" s="51"/>
      <c r="M108" s="49"/>
      <c r="N108" s="49"/>
      <c r="O108" s="53"/>
      <c r="P108" s="53"/>
      <c r="Q108" s="52"/>
      <c r="R108" s="52"/>
      <c r="S108" s="52"/>
      <c r="T108" s="54"/>
      <c r="U108" s="55"/>
      <c r="V108" s="64"/>
      <c r="W108" s="45"/>
      <c r="X108" s="56"/>
      <c r="Y108" s="50"/>
      <c r="Z108" s="65"/>
      <c r="AA108" s="65"/>
      <c r="AB108" s="66"/>
      <c r="AC108" s="63"/>
      <c r="AD108" s="63"/>
      <c r="AE108" s="63"/>
      <c r="AF108" s="63"/>
      <c r="AG108" s="63"/>
    </row>
    <row r="109" spans="2:33">
      <c r="B109" s="80"/>
      <c r="C109" s="81"/>
      <c r="D109" s="81"/>
      <c r="E109" s="80"/>
      <c r="F109" s="45"/>
      <c r="G109" s="82"/>
      <c r="H109" s="80"/>
      <c r="I109" s="83"/>
      <c r="J109" s="80"/>
      <c r="K109" s="84"/>
      <c r="L109" s="85"/>
      <c r="M109" s="83"/>
      <c r="N109" s="83"/>
      <c r="O109" s="86"/>
      <c r="P109" s="53"/>
      <c r="Q109" s="52"/>
      <c r="R109" s="52"/>
      <c r="S109" s="47"/>
      <c r="T109" s="61"/>
      <c r="U109" s="87"/>
      <c r="V109" s="64"/>
      <c r="W109" s="80"/>
      <c r="X109" s="88"/>
      <c r="Y109" s="84"/>
      <c r="Z109" s="89"/>
      <c r="AA109" s="89"/>
      <c r="AB109" s="90"/>
      <c r="AC109" s="91"/>
      <c r="AD109" s="91"/>
      <c r="AE109" s="91"/>
      <c r="AF109" s="91"/>
      <c r="AG109" s="91"/>
    </row>
    <row r="110" spans="2:33">
      <c r="B110" s="45"/>
      <c r="C110" s="46"/>
      <c r="D110" s="46"/>
      <c r="E110" s="45"/>
      <c r="F110" s="45"/>
      <c r="G110" s="48"/>
      <c r="H110" s="45"/>
      <c r="I110" s="49"/>
      <c r="J110" s="45"/>
      <c r="K110" s="50"/>
      <c r="L110" s="51"/>
      <c r="M110" s="49"/>
      <c r="N110" s="49"/>
      <c r="O110" s="53"/>
      <c r="P110" s="53"/>
      <c r="Q110" s="52"/>
      <c r="R110" s="52"/>
      <c r="S110" s="47"/>
      <c r="T110" s="54"/>
      <c r="U110" s="55"/>
      <c r="V110" s="64"/>
      <c r="W110" s="45"/>
      <c r="X110" s="56"/>
      <c r="Y110" s="50"/>
      <c r="Z110" s="65"/>
      <c r="AA110" s="65"/>
      <c r="AB110" s="66"/>
      <c r="AC110" s="63"/>
      <c r="AD110" s="63"/>
      <c r="AE110" s="63"/>
      <c r="AF110" s="63"/>
      <c r="AG110" s="63"/>
    </row>
    <row r="111" spans="2:33">
      <c r="B111" s="45"/>
      <c r="C111" s="46"/>
      <c r="D111" s="46"/>
      <c r="E111" s="45"/>
      <c r="F111" s="45"/>
      <c r="G111" s="48"/>
      <c r="H111" s="45"/>
      <c r="I111" s="49"/>
      <c r="J111" s="45"/>
      <c r="K111" s="50"/>
      <c r="L111" s="51"/>
      <c r="M111" s="49"/>
      <c r="N111" s="49"/>
      <c r="O111" s="53"/>
      <c r="P111" s="53"/>
      <c r="Q111" s="52"/>
      <c r="R111" s="52"/>
      <c r="S111" s="47"/>
      <c r="T111" s="54"/>
      <c r="U111" s="55"/>
      <c r="V111" s="64"/>
      <c r="W111" s="45"/>
      <c r="X111" s="56"/>
      <c r="Y111" s="50"/>
      <c r="Z111" s="65"/>
      <c r="AA111" s="65"/>
      <c r="AB111" s="66"/>
      <c r="AC111" s="63"/>
      <c r="AD111" s="63"/>
      <c r="AE111" s="63"/>
      <c r="AF111" s="63"/>
      <c r="AG111" s="63"/>
    </row>
    <row r="112" spans="2:33">
      <c r="B112" s="45"/>
      <c r="C112" s="46"/>
      <c r="D112" s="46"/>
      <c r="E112" s="45"/>
      <c r="F112" s="45"/>
      <c r="G112" s="54"/>
      <c r="H112" s="45"/>
      <c r="I112" s="49"/>
      <c r="J112" s="45"/>
      <c r="K112" s="50"/>
      <c r="L112" s="51"/>
      <c r="M112" s="49"/>
      <c r="N112" s="49"/>
      <c r="O112" s="53"/>
      <c r="P112" s="53"/>
      <c r="Q112" s="52"/>
      <c r="R112" s="52"/>
      <c r="S112" s="52"/>
      <c r="T112" s="54"/>
      <c r="U112" s="55"/>
      <c r="V112" s="64"/>
      <c r="W112" s="45"/>
      <c r="X112" s="56"/>
      <c r="Y112" s="50"/>
      <c r="Z112" s="65"/>
      <c r="AA112" s="65"/>
      <c r="AB112" s="66"/>
      <c r="AC112" s="63"/>
      <c r="AD112" s="63"/>
      <c r="AE112" s="63"/>
      <c r="AF112" s="63"/>
      <c r="AG112" s="63"/>
    </row>
    <row r="113" spans="2:33">
      <c r="B113" s="45"/>
      <c r="C113" s="46"/>
      <c r="D113" s="46"/>
      <c r="E113" s="45"/>
      <c r="F113" s="45"/>
      <c r="G113" s="48"/>
      <c r="H113" s="45"/>
      <c r="I113" s="49"/>
      <c r="J113" s="45"/>
      <c r="K113" s="50"/>
      <c r="L113" s="51"/>
      <c r="M113" s="49"/>
      <c r="N113" s="49"/>
      <c r="O113" s="53"/>
      <c r="P113" s="53"/>
      <c r="Q113" s="52"/>
      <c r="R113" s="52"/>
      <c r="S113" s="52"/>
      <c r="T113" s="48"/>
      <c r="U113" s="55"/>
      <c r="V113" s="64"/>
      <c r="W113" s="45"/>
      <c r="X113" s="56"/>
      <c r="Y113" s="50"/>
      <c r="Z113" s="65"/>
      <c r="AA113" s="65"/>
      <c r="AB113" s="66"/>
      <c r="AC113" s="63"/>
      <c r="AD113" s="63"/>
      <c r="AE113" s="63"/>
      <c r="AF113" s="63"/>
      <c r="AG113" s="63"/>
    </row>
    <row r="114" spans="2:33">
      <c r="B114" s="45"/>
      <c r="C114" s="46"/>
      <c r="D114" s="46"/>
      <c r="E114" s="45"/>
      <c r="F114" s="45"/>
      <c r="G114" s="61"/>
      <c r="H114" s="45"/>
      <c r="I114" s="49"/>
      <c r="J114" s="45"/>
      <c r="K114" s="50"/>
      <c r="L114" s="51"/>
      <c r="M114" s="49"/>
      <c r="N114" s="49"/>
      <c r="O114" s="53"/>
      <c r="P114" s="53"/>
      <c r="Q114" s="52"/>
      <c r="R114" s="52"/>
      <c r="S114" s="47"/>
      <c r="T114" s="48"/>
      <c r="U114" s="55"/>
      <c r="V114" s="64"/>
      <c r="W114" s="45"/>
      <c r="X114" s="56"/>
      <c r="Y114" s="50"/>
      <c r="Z114" s="65"/>
      <c r="AA114" s="65"/>
      <c r="AB114" s="66"/>
      <c r="AC114" s="63"/>
      <c r="AD114" s="63"/>
      <c r="AE114" s="63"/>
      <c r="AF114" s="63"/>
      <c r="AG114" s="63"/>
    </row>
    <row r="115" spans="2:33">
      <c r="B115" s="45"/>
      <c r="C115" s="46"/>
      <c r="D115" s="46"/>
      <c r="E115" s="45"/>
      <c r="F115" s="45"/>
      <c r="G115" s="48"/>
      <c r="H115" s="45"/>
      <c r="I115" s="49"/>
      <c r="J115" s="45"/>
      <c r="K115" s="50"/>
      <c r="L115" s="51"/>
      <c r="M115" s="49"/>
      <c r="N115" s="49"/>
      <c r="O115" s="53"/>
      <c r="P115" s="53"/>
      <c r="Q115" s="52"/>
      <c r="R115" s="52"/>
      <c r="S115" s="47"/>
      <c r="T115" s="48"/>
      <c r="U115" s="55"/>
      <c r="V115" s="64"/>
      <c r="W115" s="45"/>
      <c r="X115" s="56"/>
      <c r="Y115" s="50"/>
      <c r="Z115" s="65"/>
      <c r="AA115" s="65"/>
      <c r="AB115" s="66"/>
      <c r="AC115" s="63"/>
      <c r="AD115" s="63"/>
      <c r="AE115" s="63"/>
      <c r="AF115" s="63"/>
      <c r="AG115" s="63"/>
    </row>
    <row r="116" spans="2:33">
      <c r="B116" s="45"/>
      <c r="C116" s="46"/>
      <c r="D116" s="46"/>
      <c r="E116" s="45"/>
      <c r="F116" s="45"/>
      <c r="G116" s="48"/>
      <c r="H116" s="45"/>
      <c r="I116" s="49"/>
      <c r="J116" s="45"/>
      <c r="K116" s="50"/>
      <c r="L116" s="51"/>
      <c r="M116" s="49"/>
      <c r="N116" s="49"/>
      <c r="O116" s="53"/>
      <c r="P116" s="53"/>
      <c r="Q116" s="52"/>
      <c r="R116" s="52"/>
      <c r="S116" s="52"/>
      <c r="T116" s="48"/>
      <c r="U116" s="55"/>
      <c r="V116" s="64"/>
      <c r="W116" s="45"/>
      <c r="X116" s="56"/>
      <c r="Y116" s="50"/>
      <c r="Z116" s="65"/>
      <c r="AA116" s="65"/>
      <c r="AB116" s="66"/>
      <c r="AC116" s="63"/>
      <c r="AD116" s="63"/>
      <c r="AE116" s="63"/>
      <c r="AF116" s="63"/>
      <c r="AG116" s="63"/>
    </row>
    <row r="117" spans="2:33">
      <c r="B117" s="45"/>
      <c r="C117" s="46"/>
      <c r="D117" s="46"/>
      <c r="E117" s="45"/>
      <c r="F117" s="45"/>
      <c r="G117" s="48"/>
      <c r="H117" s="45"/>
      <c r="I117" s="49"/>
      <c r="J117" s="45"/>
      <c r="K117" s="50"/>
      <c r="L117" s="51"/>
      <c r="M117" s="49"/>
      <c r="N117" s="49"/>
      <c r="O117" s="53"/>
      <c r="P117" s="53"/>
      <c r="Q117" s="52"/>
      <c r="R117" s="52"/>
      <c r="S117" s="52"/>
      <c r="T117" s="54"/>
      <c r="U117" s="55"/>
      <c r="V117" s="64"/>
      <c r="W117" s="45"/>
      <c r="X117" s="56"/>
      <c r="Y117" s="50"/>
      <c r="Z117" s="65"/>
      <c r="AA117" s="65"/>
      <c r="AB117" s="66"/>
      <c r="AC117" s="63"/>
      <c r="AD117" s="63"/>
      <c r="AE117" s="63"/>
      <c r="AF117" s="63"/>
      <c r="AG117" s="63"/>
    </row>
    <row r="118" spans="2:33">
      <c r="B118" s="45"/>
      <c r="C118" s="46"/>
      <c r="D118" s="46"/>
      <c r="E118" s="45"/>
      <c r="F118" s="45"/>
      <c r="G118" s="48"/>
      <c r="H118" s="45"/>
      <c r="I118" s="49"/>
      <c r="J118" s="45"/>
      <c r="K118" s="50"/>
      <c r="L118" s="51"/>
      <c r="M118" s="49"/>
      <c r="N118" s="49"/>
      <c r="O118" s="53"/>
      <c r="P118" s="53"/>
      <c r="Q118" s="52"/>
      <c r="R118" s="52"/>
      <c r="S118" s="52"/>
      <c r="T118" s="54"/>
      <c r="U118" s="55"/>
      <c r="V118" s="64"/>
      <c r="W118" s="45"/>
      <c r="X118" s="56"/>
      <c r="Y118" s="50"/>
      <c r="Z118" s="65"/>
      <c r="AA118" s="65"/>
      <c r="AB118" s="66"/>
      <c r="AC118" s="63"/>
      <c r="AD118" s="63"/>
      <c r="AE118" s="63"/>
      <c r="AF118" s="63"/>
      <c r="AG118" s="63"/>
    </row>
    <row r="119" spans="2:33">
      <c r="B119" s="45"/>
      <c r="C119" s="46"/>
      <c r="D119" s="46"/>
      <c r="E119" s="45"/>
      <c r="F119" s="45"/>
      <c r="G119" s="48"/>
      <c r="H119" s="45"/>
      <c r="I119" s="49"/>
      <c r="J119" s="45"/>
      <c r="K119" s="50"/>
      <c r="L119" s="51"/>
      <c r="M119" s="49"/>
      <c r="N119" s="49"/>
      <c r="O119" s="53"/>
      <c r="P119" s="53"/>
      <c r="Q119" s="52"/>
      <c r="R119" s="52"/>
      <c r="S119" s="52"/>
      <c r="T119" s="54"/>
      <c r="U119" s="55"/>
      <c r="V119" s="64"/>
      <c r="W119" s="45"/>
      <c r="X119" s="56"/>
      <c r="Y119" s="50"/>
      <c r="Z119" s="65"/>
      <c r="AA119" s="65"/>
      <c r="AB119" s="66"/>
      <c r="AC119" s="63"/>
      <c r="AD119" s="63"/>
      <c r="AE119" s="63"/>
      <c r="AF119" s="63"/>
      <c r="AG119" s="63"/>
    </row>
    <row r="120" spans="2:33">
      <c r="B120" s="45"/>
      <c r="C120" s="46"/>
      <c r="D120" s="46"/>
      <c r="E120" s="45"/>
      <c r="F120" s="45"/>
      <c r="G120" s="48"/>
      <c r="H120" s="45"/>
      <c r="I120" s="49"/>
      <c r="J120" s="45"/>
      <c r="K120" s="50"/>
      <c r="L120" s="51"/>
      <c r="M120" s="49"/>
      <c r="N120" s="49"/>
      <c r="O120" s="53"/>
      <c r="P120" s="53"/>
      <c r="Q120" s="52"/>
      <c r="R120" s="52"/>
      <c r="S120" s="52"/>
      <c r="T120" s="54"/>
      <c r="U120" s="55"/>
      <c r="V120" s="64"/>
      <c r="W120" s="45"/>
      <c r="X120" s="56"/>
      <c r="Y120" s="50"/>
      <c r="Z120" s="65"/>
      <c r="AA120" s="65"/>
      <c r="AB120" s="66"/>
      <c r="AC120" s="63"/>
      <c r="AD120" s="63"/>
      <c r="AE120" s="63"/>
      <c r="AF120" s="63"/>
      <c r="AG120" s="63"/>
    </row>
    <row r="121" spans="2:33">
      <c r="B121" s="45"/>
      <c r="C121" s="46"/>
      <c r="D121" s="46"/>
      <c r="E121" s="45"/>
      <c r="F121" s="45"/>
      <c r="G121" s="48"/>
      <c r="H121" s="45"/>
      <c r="I121" s="49"/>
      <c r="J121" s="45"/>
      <c r="K121" s="49"/>
      <c r="L121" s="51"/>
      <c r="M121" s="49"/>
      <c r="N121" s="49"/>
      <c r="O121" s="53"/>
      <c r="P121" s="53"/>
      <c r="Q121" s="52"/>
      <c r="R121" s="52"/>
      <c r="S121" s="52"/>
      <c r="T121" s="74"/>
      <c r="U121" s="45"/>
      <c r="V121" s="64"/>
      <c r="W121" s="45"/>
      <c r="X121" s="56"/>
      <c r="Y121" s="50"/>
      <c r="Z121" s="65"/>
      <c r="AA121" s="65"/>
      <c r="AB121" s="66"/>
      <c r="AC121" s="63"/>
      <c r="AD121" s="63"/>
      <c r="AE121" s="63"/>
      <c r="AF121" s="63"/>
      <c r="AG121" s="63"/>
    </row>
    <row r="122" spans="2:33">
      <c r="B122" s="45"/>
      <c r="C122" s="46"/>
      <c r="D122" s="46"/>
      <c r="E122" s="45"/>
      <c r="F122" s="45"/>
      <c r="G122" s="48"/>
      <c r="H122" s="45"/>
      <c r="I122" s="49"/>
      <c r="J122" s="45"/>
      <c r="K122" s="50"/>
      <c r="L122" s="51"/>
      <c r="M122" s="49"/>
      <c r="N122" s="49"/>
      <c r="O122" s="53"/>
      <c r="P122" s="53"/>
      <c r="Q122" s="52"/>
      <c r="R122" s="52"/>
      <c r="S122" s="52"/>
      <c r="T122" s="74"/>
      <c r="U122" s="55"/>
      <c r="V122" s="64"/>
      <c r="W122" s="45"/>
      <c r="X122" s="56"/>
      <c r="Y122" s="50"/>
      <c r="Z122" s="65"/>
      <c r="AA122" s="65"/>
      <c r="AB122" s="66"/>
      <c r="AC122" s="63"/>
      <c r="AD122" s="63"/>
      <c r="AE122" s="63"/>
      <c r="AF122" s="63"/>
      <c r="AG122" s="63"/>
    </row>
    <row r="123" spans="2:33">
      <c r="B123" s="45"/>
      <c r="C123" s="46"/>
      <c r="D123" s="46"/>
      <c r="E123" s="45"/>
      <c r="F123" s="45"/>
      <c r="G123" s="48"/>
      <c r="H123" s="45"/>
      <c r="I123" s="49"/>
      <c r="J123" s="45"/>
      <c r="K123" s="50"/>
      <c r="L123" s="51"/>
      <c r="M123" s="49"/>
      <c r="N123" s="49"/>
      <c r="O123" s="53"/>
      <c r="P123" s="53"/>
      <c r="Q123" s="52"/>
      <c r="R123" s="52"/>
      <c r="S123" s="52"/>
      <c r="T123" s="54"/>
      <c r="U123" s="55"/>
      <c r="V123" s="64"/>
      <c r="W123" s="45"/>
      <c r="X123" s="56"/>
      <c r="Y123" s="50"/>
      <c r="Z123" s="65"/>
      <c r="AA123" s="65"/>
      <c r="AB123" s="66"/>
      <c r="AC123" s="63"/>
      <c r="AD123" s="63"/>
      <c r="AE123" s="63"/>
      <c r="AF123" s="63"/>
      <c r="AG123" s="63"/>
    </row>
    <row r="124" spans="2:33">
      <c r="B124" s="46"/>
      <c r="C124" s="46"/>
      <c r="D124" s="46"/>
      <c r="E124" s="46"/>
      <c r="F124" s="45"/>
      <c r="G124" s="48"/>
      <c r="H124" s="45"/>
      <c r="I124" s="49"/>
      <c r="J124" s="45"/>
      <c r="K124" s="92"/>
      <c r="L124" s="51"/>
      <c r="M124" s="49"/>
      <c r="N124" s="49"/>
      <c r="O124" s="53"/>
      <c r="P124" s="53"/>
      <c r="Q124" s="52"/>
      <c r="R124" s="52"/>
      <c r="S124" s="52"/>
      <c r="T124" s="54"/>
      <c r="U124" s="55"/>
      <c r="V124" s="93"/>
      <c r="W124" s="45"/>
      <c r="X124" s="56"/>
      <c r="Y124" s="50"/>
      <c r="Z124" s="65"/>
      <c r="AA124" s="65"/>
      <c r="AB124" s="66"/>
      <c r="AC124" s="63"/>
      <c r="AD124" s="63"/>
      <c r="AE124" s="63"/>
      <c r="AF124" s="63"/>
      <c r="AG124" s="63"/>
    </row>
    <row r="125" spans="2:33">
      <c r="B125" s="45"/>
      <c r="C125" s="46"/>
      <c r="D125" s="46"/>
      <c r="E125" s="46"/>
      <c r="F125" s="45"/>
      <c r="G125" s="48"/>
      <c r="H125" s="45"/>
      <c r="I125" s="49"/>
      <c r="J125" s="45"/>
      <c r="K125" s="50"/>
      <c r="L125" s="51"/>
      <c r="M125" s="49"/>
      <c r="N125" s="49"/>
      <c r="O125" s="53"/>
      <c r="P125" s="53"/>
      <c r="Q125" s="52"/>
      <c r="R125" s="52"/>
      <c r="S125" s="52"/>
      <c r="T125" s="54"/>
      <c r="U125" s="55"/>
      <c r="V125" s="64"/>
      <c r="W125" s="45"/>
      <c r="X125" s="56"/>
      <c r="Y125" s="50"/>
      <c r="Z125" s="65"/>
      <c r="AA125" s="65"/>
      <c r="AB125" s="66"/>
      <c r="AC125" s="63"/>
      <c r="AD125" s="63"/>
      <c r="AE125" s="63"/>
      <c r="AF125" s="63"/>
      <c r="AG125" s="63"/>
    </row>
    <row r="126" spans="2:33">
      <c r="B126" s="45"/>
      <c r="C126" s="46"/>
      <c r="D126" s="46"/>
      <c r="E126" s="46"/>
      <c r="F126" s="45"/>
      <c r="G126" s="94"/>
      <c r="H126" s="45"/>
      <c r="I126" s="49"/>
      <c r="J126" s="45"/>
      <c r="K126" s="50"/>
      <c r="L126" s="51"/>
      <c r="M126" s="49"/>
      <c r="N126" s="49"/>
      <c r="O126" s="53"/>
      <c r="P126" s="53"/>
      <c r="Q126" s="52"/>
      <c r="R126" s="52"/>
      <c r="S126" s="52"/>
      <c r="T126" s="54"/>
      <c r="U126" s="55"/>
      <c r="V126" s="64"/>
      <c r="W126" s="45"/>
      <c r="X126" s="56"/>
      <c r="Y126" s="50"/>
      <c r="Z126" s="65"/>
      <c r="AA126" s="65"/>
      <c r="AB126" s="66"/>
      <c r="AC126" s="63"/>
      <c r="AD126" s="63"/>
      <c r="AE126" s="63"/>
      <c r="AF126" s="63"/>
      <c r="AG126" s="63"/>
    </row>
    <row r="127" spans="2:33">
      <c r="B127" s="45"/>
      <c r="C127" s="46"/>
      <c r="D127" s="46"/>
      <c r="E127" s="45"/>
      <c r="F127" s="45"/>
      <c r="G127" s="48"/>
      <c r="H127" s="45"/>
      <c r="I127" s="49"/>
      <c r="J127" s="45"/>
      <c r="K127" s="50"/>
      <c r="L127" s="51"/>
      <c r="M127" s="49"/>
      <c r="N127" s="49"/>
      <c r="O127" s="53"/>
      <c r="P127" s="53"/>
      <c r="Q127" s="52"/>
      <c r="R127" s="52"/>
      <c r="S127" s="52"/>
      <c r="T127" s="54"/>
      <c r="U127" s="55"/>
      <c r="V127" s="45"/>
      <c r="W127" s="45"/>
      <c r="X127" s="56"/>
      <c r="Y127" s="50"/>
      <c r="Z127" s="65"/>
      <c r="AA127" s="65"/>
      <c r="AB127" s="66"/>
      <c r="AC127" s="63"/>
      <c r="AD127" s="63"/>
      <c r="AE127" s="63"/>
      <c r="AF127" s="63"/>
      <c r="AG127" s="63"/>
    </row>
    <row r="128" spans="2:33">
      <c r="B128" s="45"/>
      <c r="C128" s="46"/>
      <c r="D128" s="46"/>
      <c r="E128" s="45"/>
      <c r="F128" s="45"/>
      <c r="G128" s="48"/>
      <c r="H128" s="45"/>
      <c r="I128" s="49"/>
      <c r="J128" s="45"/>
      <c r="K128" s="50"/>
      <c r="L128" s="51"/>
      <c r="M128" s="49"/>
      <c r="N128" s="49"/>
      <c r="O128" s="53"/>
      <c r="P128" s="53"/>
      <c r="Q128" s="52"/>
      <c r="R128" s="52"/>
      <c r="S128" s="52"/>
      <c r="T128" s="54"/>
      <c r="U128" s="55"/>
      <c r="V128" s="45"/>
      <c r="W128" s="45"/>
      <c r="X128" s="56"/>
      <c r="Y128" s="50"/>
      <c r="Z128" s="65"/>
      <c r="AA128" s="65"/>
      <c r="AB128" s="66"/>
      <c r="AC128" s="63"/>
      <c r="AD128" s="63"/>
      <c r="AE128" s="63"/>
      <c r="AF128" s="63"/>
      <c r="AG128" s="63"/>
    </row>
    <row r="129" spans="2:33">
      <c r="B129" s="45"/>
      <c r="C129" s="46"/>
      <c r="D129" s="46"/>
      <c r="E129" s="45"/>
      <c r="F129" s="45"/>
      <c r="G129" s="48"/>
      <c r="H129" s="45"/>
      <c r="I129" s="49"/>
      <c r="J129" s="45"/>
      <c r="K129" s="50"/>
      <c r="L129" s="51"/>
      <c r="M129" s="49"/>
      <c r="N129" s="49"/>
      <c r="O129" s="53"/>
      <c r="P129" s="53"/>
      <c r="Q129" s="52"/>
      <c r="R129" s="52"/>
      <c r="S129" s="52"/>
      <c r="T129" s="54"/>
      <c r="U129" s="55"/>
      <c r="V129" s="45"/>
      <c r="W129" s="45"/>
      <c r="X129" s="56"/>
      <c r="Y129" s="50"/>
      <c r="Z129" s="65"/>
      <c r="AA129" s="65"/>
      <c r="AB129" s="66"/>
      <c r="AC129" s="63"/>
      <c r="AD129" s="63"/>
      <c r="AE129" s="63"/>
      <c r="AF129" s="63"/>
      <c r="AG129" s="63"/>
    </row>
    <row r="130" spans="2:33">
      <c r="B130" s="45"/>
      <c r="C130" s="46"/>
      <c r="D130" s="46"/>
      <c r="E130" s="45"/>
      <c r="F130" s="45"/>
      <c r="G130" s="48"/>
      <c r="H130" s="45"/>
      <c r="I130" s="49"/>
      <c r="J130" s="45"/>
      <c r="K130" s="50"/>
      <c r="L130" s="51"/>
      <c r="M130" s="49"/>
      <c r="N130" s="49"/>
      <c r="O130" s="53"/>
      <c r="P130" s="53"/>
      <c r="Q130" s="52"/>
      <c r="R130" s="52"/>
      <c r="S130" s="52"/>
      <c r="T130" s="54"/>
      <c r="U130" s="55"/>
      <c r="V130" s="45"/>
      <c r="W130" s="45"/>
      <c r="X130" s="56"/>
      <c r="Y130" s="50"/>
      <c r="Z130" s="65"/>
      <c r="AA130" s="65"/>
      <c r="AB130" s="66"/>
      <c r="AC130" s="63"/>
      <c r="AD130" s="63"/>
      <c r="AE130" s="63"/>
      <c r="AF130" s="63"/>
      <c r="AG130" s="63"/>
    </row>
    <row r="131" spans="2:33">
      <c r="B131" s="45"/>
      <c r="C131" s="46"/>
      <c r="D131" s="46"/>
      <c r="E131" s="45"/>
      <c r="F131" s="45"/>
      <c r="G131" s="48"/>
      <c r="H131" s="45"/>
      <c r="I131" s="49"/>
      <c r="J131" s="45"/>
      <c r="K131" s="50"/>
      <c r="L131" s="51"/>
      <c r="M131" s="49"/>
      <c r="N131" s="49"/>
      <c r="O131" s="53"/>
      <c r="P131" s="53"/>
      <c r="Q131" s="52"/>
      <c r="R131" s="52"/>
      <c r="S131" s="52"/>
      <c r="T131" s="54"/>
      <c r="U131" s="55"/>
      <c r="V131" s="45"/>
      <c r="W131" s="45"/>
      <c r="X131" s="56"/>
      <c r="Y131" s="50"/>
      <c r="Z131" s="65"/>
      <c r="AA131" s="65"/>
      <c r="AB131" s="66"/>
      <c r="AC131" s="63"/>
      <c r="AD131" s="63"/>
      <c r="AE131" s="63"/>
      <c r="AF131" s="63"/>
      <c r="AG131" s="63"/>
    </row>
    <row r="132" spans="2:33">
      <c r="B132" s="45"/>
      <c r="C132" s="46"/>
      <c r="D132" s="46"/>
      <c r="E132" s="45"/>
      <c r="F132" s="45"/>
      <c r="G132" s="48"/>
      <c r="H132" s="45"/>
      <c r="I132" s="49"/>
      <c r="J132" s="45"/>
      <c r="K132" s="50"/>
      <c r="L132" s="51"/>
      <c r="M132" s="49"/>
      <c r="N132" s="49"/>
      <c r="O132" s="53"/>
      <c r="P132" s="53"/>
      <c r="Q132" s="52"/>
      <c r="R132" s="52"/>
      <c r="S132" s="47"/>
      <c r="T132" s="54"/>
      <c r="U132" s="55"/>
      <c r="V132" s="45"/>
      <c r="W132" s="45"/>
      <c r="X132" s="56"/>
      <c r="Y132" s="50"/>
      <c r="Z132" s="65"/>
      <c r="AA132" s="65"/>
      <c r="AB132" s="66"/>
      <c r="AC132" s="63"/>
      <c r="AD132" s="63"/>
      <c r="AE132" s="63"/>
      <c r="AF132" s="63"/>
      <c r="AG132" s="63"/>
    </row>
    <row r="133" spans="2:33">
      <c r="B133" s="45"/>
      <c r="C133" s="46"/>
      <c r="D133" s="46"/>
      <c r="E133" s="45"/>
      <c r="F133" s="45"/>
      <c r="G133" s="48"/>
      <c r="H133" s="45"/>
      <c r="I133" s="49"/>
      <c r="J133" s="45"/>
      <c r="K133" s="50"/>
      <c r="L133" s="51"/>
      <c r="M133" s="49"/>
      <c r="N133" s="49"/>
      <c r="O133" s="53"/>
      <c r="P133" s="53"/>
      <c r="Q133" s="52"/>
      <c r="R133" s="52"/>
      <c r="S133" s="52"/>
      <c r="T133" s="54"/>
      <c r="U133" s="55"/>
      <c r="V133" s="45"/>
      <c r="W133" s="45"/>
      <c r="X133" s="56"/>
      <c r="Y133" s="50"/>
      <c r="Z133" s="65"/>
      <c r="AA133" s="65"/>
      <c r="AB133" s="66"/>
      <c r="AC133" s="63"/>
      <c r="AD133" s="63"/>
      <c r="AE133" s="63"/>
      <c r="AF133" s="63"/>
      <c r="AG133" s="63"/>
    </row>
    <row r="134" spans="2:33">
      <c r="B134" s="45"/>
      <c r="C134" s="46"/>
      <c r="D134" s="46"/>
      <c r="E134" s="45"/>
      <c r="F134" s="45"/>
      <c r="G134" s="48"/>
      <c r="H134" s="45"/>
      <c r="I134" s="49"/>
      <c r="J134" s="45"/>
      <c r="K134" s="50"/>
      <c r="L134" s="51"/>
      <c r="M134" s="49"/>
      <c r="N134" s="49"/>
      <c r="O134" s="53"/>
      <c r="P134" s="53"/>
      <c r="Q134" s="52"/>
      <c r="R134" s="52"/>
      <c r="S134" s="52"/>
      <c r="T134" s="54"/>
      <c r="U134" s="55"/>
      <c r="V134" s="45"/>
      <c r="W134" s="45"/>
      <c r="X134" s="56"/>
      <c r="Y134" s="50"/>
      <c r="Z134" s="65"/>
      <c r="AA134" s="65"/>
      <c r="AB134" s="66"/>
      <c r="AC134" s="63"/>
      <c r="AD134" s="63"/>
      <c r="AE134" s="63"/>
      <c r="AF134" s="63"/>
      <c r="AG134" s="63"/>
    </row>
    <row r="135" spans="2:33">
      <c r="B135" s="45"/>
      <c r="C135" s="46"/>
      <c r="D135" s="46"/>
      <c r="E135" s="45"/>
      <c r="F135" s="45"/>
      <c r="G135" s="48"/>
      <c r="H135" s="45"/>
      <c r="I135" s="49"/>
      <c r="J135" s="45"/>
      <c r="K135" s="50"/>
      <c r="L135" s="51"/>
      <c r="M135" s="49"/>
      <c r="N135" s="49"/>
      <c r="O135" s="53"/>
      <c r="P135" s="53"/>
      <c r="Q135" s="52"/>
      <c r="R135" s="52"/>
      <c r="S135" s="52"/>
      <c r="T135" s="48"/>
      <c r="U135" s="55"/>
      <c r="V135" s="45"/>
      <c r="W135" s="45"/>
      <c r="X135" s="56"/>
      <c r="Y135" s="50"/>
      <c r="Z135" s="65"/>
      <c r="AA135" s="65"/>
      <c r="AB135" s="66"/>
      <c r="AC135" s="63"/>
      <c r="AD135" s="63"/>
      <c r="AE135" s="63"/>
      <c r="AF135" s="63"/>
      <c r="AG135" s="63"/>
    </row>
    <row r="136" spans="2:33">
      <c r="B136" s="45"/>
      <c r="C136" s="46"/>
      <c r="D136" s="46"/>
      <c r="E136" s="45"/>
      <c r="F136" s="45"/>
      <c r="G136" s="48"/>
      <c r="H136" s="45"/>
      <c r="I136" s="49"/>
      <c r="J136" s="45"/>
      <c r="K136" s="50"/>
      <c r="L136" s="51"/>
      <c r="M136" s="49"/>
      <c r="N136" s="49"/>
      <c r="O136" s="53"/>
      <c r="P136" s="53"/>
      <c r="Q136" s="52"/>
      <c r="R136" s="52"/>
      <c r="S136" s="52"/>
      <c r="T136" s="48"/>
      <c r="U136" s="55"/>
      <c r="V136" s="45"/>
      <c r="W136" s="45"/>
      <c r="X136" s="56"/>
      <c r="Y136" s="50"/>
      <c r="Z136" s="65"/>
      <c r="AA136" s="65"/>
      <c r="AB136" s="66"/>
      <c r="AC136" s="63"/>
      <c r="AD136" s="63"/>
      <c r="AE136" s="63"/>
      <c r="AF136" s="63"/>
      <c r="AG136" s="63"/>
    </row>
    <row r="137" spans="2:33">
      <c r="B137" s="45"/>
      <c r="C137" s="46"/>
      <c r="D137" s="46"/>
      <c r="E137" s="45"/>
      <c r="F137" s="45"/>
      <c r="G137" s="48"/>
      <c r="H137" s="45"/>
      <c r="I137" s="49"/>
      <c r="J137" s="45"/>
      <c r="K137" s="50"/>
      <c r="L137" s="51"/>
      <c r="M137" s="49"/>
      <c r="N137" s="49"/>
      <c r="O137" s="53"/>
      <c r="P137" s="71"/>
      <c r="Q137" s="52"/>
      <c r="R137" s="52"/>
      <c r="S137" s="52"/>
      <c r="T137" s="48"/>
      <c r="U137" s="55"/>
      <c r="V137" s="45"/>
      <c r="W137" s="45"/>
      <c r="X137" s="56"/>
      <c r="Y137" s="50"/>
      <c r="Z137" s="62"/>
      <c r="AA137" s="62"/>
      <c r="AB137" s="63"/>
      <c r="AC137" s="63"/>
      <c r="AD137" s="63"/>
      <c r="AE137" s="63"/>
      <c r="AF137" s="63"/>
      <c r="AG137" s="63"/>
    </row>
    <row r="138" spans="2:33">
      <c r="B138" s="45"/>
      <c r="C138" s="46"/>
      <c r="D138" s="46"/>
      <c r="E138" s="45"/>
      <c r="F138" s="45"/>
      <c r="G138" s="48"/>
      <c r="H138" s="45"/>
      <c r="I138" s="49"/>
      <c r="J138" s="45"/>
      <c r="K138" s="50"/>
      <c r="L138" s="51"/>
      <c r="M138" s="49"/>
      <c r="N138" s="49"/>
      <c r="O138" s="53"/>
      <c r="P138" s="71"/>
      <c r="Q138" s="52"/>
      <c r="R138" s="52"/>
      <c r="S138" s="52"/>
      <c r="T138" s="48"/>
      <c r="U138" s="55"/>
      <c r="V138" s="45"/>
      <c r="W138" s="45"/>
      <c r="X138" s="56"/>
      <c r="Y138" s="50"/>
      <c r="Z138" s="62"/>
      <c r="AA138" s="62"/>
      <c r="AB138" s="63"/>
      <c r="AC138" s="63"/>
      <c r="AD138" s="63"/>
      <c r="AE138" s="63"/>
      <c r="AF138" s="63"/>
      <c r="AG138" s="63"/>
    </row>
    <row r="139" spans="2:33">
      <c r="B139" s="45"/>
      <c r="C139" s="46"/>
      <c r="D139" s="46"/>
      <c r="E139" s="45"/>
      <c r="F139" s="45"/>
      <c r="G139" s="48"/>
      <c r="H139" s="45"/>
      <c r="I139" s="49"/>
      <c r="J139" s="45"/>
      <c r="K139" s="50"/>
      <c r="L139" s="51"/>
      <c r="M139" s="49"/>
      <c r="N139" s="49"/>
      <c r="O139" s="53"/>
      <c r="P139" s="71"/>
      <c r="Q139" s="52"/>
      <c r="R139" s="52"/>
      <c r="S139" s="52"/>
      <c r="T139" s="48"/>
      <c r="U139" s="55"/>
      <c r="V139" s="45"/>
      <c r="W139" s="45"/>
      <c r="X139" s="56"/>
      <c r="Y139" s="50"/>
      <c r="Z139" s="62"/>
      <c r="AA139" s="62"/>
      <c r="AB139" s="63"/>
      <c r="AC139" s="63"/>
      <c r="AD139" s="63"/>
      <c r="AE139" s="63"/>
      <c r="AF139" s="63"/>
      <c r="AG139" s="63"/>
    </row>
    <row r="140" spans="2:33">
      <c r="B140" s="45"/>
      <c r="C140" s="46"/>
      <c r="D140" s="46"/>
      <c r="E140" s="45"/>
      <c r="F140" s="45"/>
      <c r="G140" s="48"/>
      <c r="H140" s="45"/>
      <c r="I140" s="49"/>
      <c r="J140" s="45"/>
      <c r="K140" s="95"/>
      <c r="L140" s="51"/>
      <c r="M140" s="49"/>
      <c r="N140" s="49"/>
      <c r="O140" s="53"/>
      <c r="P140" s="96"/>
      <c r="Q140" s="97"/>
      <c r="R140" s="97"/>
      <c r="S140" s="97"/>
      <c r="T140" s="48"/>
      <c r="U140" s="55"/>
      <c r="V140" s="98"/>
      <c r="W140" s="98"/>
      <c r="X140" s="99"/>
      <c r="Y140" s="95"/>
      <c r="Z140" s="62"/>
      <c r="AA140" s="62"/>
      <c r="AB140" s="63"/>
      <c r="AC140" s="63"/>
      <c r="AD140" s="63"/>
      <c r="AE140" s="63"/>
      <c r="AF140" s="63"/>
      <c r="AG140" s="63"/>
    </row>
    <row r="143" spans="2:33">
      <c r="E143" s="32"/>
    </row>
    <row r="144" spans="2:33">
      <c r="E144" s="32"/>
    </row>
    <row r="146" spans="5:5">
      <c r="E146" s="32"/>
    </row>
  </sheetData>
  <dataConsolidate/>
  <mergeCells count="1">
    <mergeCell ref="A1:Y1"/>
  </mergeCells>
  <conditionalFormatting sqref="L1:L1048576">
    <cfRule type="containsText" dxfId="54" priority="1" operator="containsText" text="Acautelado">
      <formula>NOT(ISERROR(SEARCH("Acautelado",L1)))</formula>
    </cfRule>
    <cfRule type="containsText" dxfId="53" priority="2" operator="containsText" text="Suspenso">
      <formula>NOT(ISERROR(SEARCH("Suspenso",L1)))</formula>
    </cfRule>
    <cfRule type="containsText" dxfId="52" priority="3" operator="containsText" text="Fase Interna">
      <formula>NOT(ISERROR(SEARCH("Fase Interna",L1)))</formula>
    </cfRule>
    <cfRule type="containsText" dxfId="51" priority="4" operator="containsText" text="Fase Externa">
      <formula>NOT(ISERROR(SEARCH("Fase Externa",L1)))</formula>
    </cfRule>
    <cfRule type="containsText" dxfId="50" priority="5" operator="containsText" text="Em Andamento">
      <formula>NOT(ISERROR(SEARCH("Em Andamento",L1)))</formula>
    </cfRule>
    <cfRule type="containsText" dxfId="49" priority="6" operator="containsText" text="Fracassada">
      <formula>NOT(ISERROR(SEARCH("Fracassada",L1)))</formula>
    </cfRule>
    <cfRule type="containsText" dxfId="48" priority="7" operator="containsText" text="Deserta">
      <formula>NOT(ISERROR(SEARCH("Deserta",L1)))</formula>
    </cfRule>
    <cfRule type="containsText" dxfId="47" priority="9" operator="containsText" text="Cancelada">
      <formula>NOT(ISERROR(SEARCH("Cancelada",L1)))</formula>
    </cfRule>
    <cfRule type="containsText" dxfId="46" priority="10" operator="containsText" text="Concluído">
      <formula>NOT(ISERROR(SEARCH("Concluído",L1)))</formula>
    </cfRule>
  </conditionalFormatting>
  <conditionalFormatting sqref="I28">
    <cfRule type="containsText" dxfId="45" priority="8" operator="containsText" text="Deserta">
      <formula>NOT(ISERROR(SEARCH("Deserta",I28)))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scale="31" orientation="landscape" r:id="rId1"/>
  <ignoredErrors>
    <ignoredError sqref="H58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Database!$G$1:$G$10</xm:f>
          </x14:formula1>
          <xm:sqref>M99:N140 L5:L140</xm:sqref>
        </x14:dataValidation>
        <x14:dataValidation type="list" allowBlank="1" showInputMessage="1" showErrorMessage="1" xr:uid="{00000000-0002-0000-0000-000001000000}">
          <x14:formula1>
            <xm:f>Database!$A$1:$A$7</xm:f>
          </x14:formula1>
          <xm:sqref>E5:E140</xm:sqref>
        </x14:dataValidation>
        <x14:dataValidation type="list" allowBlank="1" showInputMessage="1" showErrorMessage="1" xr:uid="{00000000-0002-0000-0000-000003000000}">
          <x14:formula1>
            <xm:f>Database!$E$1:$E$3</xm:f>
          </x14:formula1>
          <xm:sqref>I5:I140</xm:sqref>
        </x14:dataValidation>
        <x14:dataValidation type="list" allowBlank="1" showInputMessage="1" showErrorMessage="1" xr:uid="{00000000-0002-0000-0000-000004000000}">
          <x14:formula1>
            <xm:f>Database!$K$1:$K$2</xm:f>
          </x14:formula1>
          <xm:sqref>V5:V140</xm:sqref>
        </x14:dataValidation>
        <x14:dataValidation type="list" allowBlank="1" showInputMessage="1" showErrorMessage="1" xr:uid="{00000000-0002-0000-0000-000005000000}">
          <x14:formula1>
            <xm:f>Database!$I$5:$I$9</xm:f>
          </x14:formula1>
          <xm:sqref>J5:J140</xm:sqref>
        </x14:dataValidation>
        <x14:dataValidation type="list" allowBlank="1" showInputMessage="1" showErrorMessage="1" xr:uid="{00000000-0002-0000-0000-000002000000}">
          <x14:formula1>
            <xm:f>Database!$C$1:$C$66</xm:f>
          </x14:formula1>
          <xm:sqref>H5:H140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6"/>
  <sheetViews>
    <sheetView workbookViewId="0">
      <selection activeCell="C8" sqref="C8:C66"/>
    </sheetView>
  </sheetViews>
  <sheetFormatPr defaultRowHeight="15"/>
  <cols>
    <col min="1" max="1" width="14.42578125" customWidth="1"/>
    <col min="3" max="3" width="9.28515625" bestFit="1" customWidth="1"/>
    <col min="5" max="5" width="14.42578125" bestFit="1" customWidth="1"/>
    <col min="7" max="7" width="14.42578125" bestFit="1" customWidth="1"/>
    <col min="11" max="11" width="23.140625" bestFit="1" customWidth="1"/>
  </cols>
  <sheetData>
    <row r="1" spans="1:11">
      <c r="A1" s="100" t="s">
        <v>88</v>
      </c>
      <c r="C1" s="101" t="s">
        <v>283</v>
      </c>
      <c r="E1" s="100" t="s">
        <v>92</v>
      </c>
      <c r="G1" s="100" t="s">
        <v>43</v>
      </c>
      <c r="I1" s="100" t="s">
        <v>561</v>
      </c>
      <c r="K1" s="100" t="s">
        <v>96</v>
      </c>
    </row>
    <row r="2" spans="1:11">
      <c r="A2" s="100" t="s">
        <v>304</v>
      </c>
      <c r="C2" s="102" t="s">
        <v>562</v>
      </c>
      <c r="E2" s="100" t="s">
        <v>62</v>
      </c>
      <c r="G2" s="100" t="s">
        <v>122</v>
      </c>
      <c r="I2" s="100" t="s">
        <v>563</v>
      </c>
      <c r="K2" s="100" t="s">
        <v>45</v>
      </c>
    </row>
    <row r="3" spans="1:11">
      <c r="A3" s="100" t="s">
        <v>363</v>
      </c>
      <c r="C3" s="102" t="s">
        <v>39</v>
      </c>
      <c r="E3" s="100" t="s">
        <v>40</v>
      </c>
      <c r="G3" s="100" t="s">
        <v>442</v>
      </c>
    </row>
    <row r="4" spans="1:11">
      <c r="A4" s="100" t="s">
        <v>57</v>
      </c>
      <c r="C4" s="101" t="s">
        <v>564</v>
      </c>
      <c r="G4" s="100" t="s">
        <v>405</v>
      </c>
    </row>
    <row r="5" spans="1:11">
      <c r="A5" s="100" t="s">
        <v>36</v>
      </c>
      <c r="C5" s="102" t="s">
        <v>114</v>
      </c>
      <c r="G5" s="100" t="s">
        <v>565</v>
      </c>
      <c r="I5" s="100" t="s">
        <v>41</v>
      </c>
    </row>
    <row r="6" spans="1:11">
      <c r="A6" s="100" t="s">
        <v>566</v>
      </c>
      <c r="C6" s="102" t="s">
        <v>567</v>
      </c>
      <c r="G6" s="100" t="s">
        <v>568</v>
      </c>
      <c r="I6" s="100" t="s">
        <v>235</v>
      </c>
    </row>
    <row r="7" spans="1:11">
      <c r="A7" s="100" t="s">
        <v>569</v>
      </c>
      <c r="C7" s="102" t="s">
        <v>570</v>
      </c>
      <c r="G7" s="100" t="s">
        <v>571</v>
      </c>
      <c r="I7" s="100" t="s">
        <v>93</v>
      </c>
    </row>
    <row r="8" spans="1:11">
      <c r="A8" s="117"/>
      <c r="C8" s="101" t="s">
        <v>572</v>
      </c>
      <c r="G8" s="100" t="s">
        <v>83</v>
      </c>
      <c r="I8" s="100" t="s">
        <v>295</v>
      </c>
    </row>
    <row r="9" spans="1:11">
      <c r="C9" s="102" t="s">
        <v>127</v>
      </c>
      <c r="G9" s="100" t="s">
        <v>573</v>
      </c>
      <c r="I9" s="100" t="s">
        <v>241</v>
      </c>
    </row>
    <row r="10" spans="1:11">
      <c r="C10" s="102" t="s">
        <v>263</v>
      </c>
      <c r="G10" s="100" t="s">
        <v>366</v>
      </c>
    </row>
    <row r="11" spans="1:11">
      <c r="C11" s="102" t="s">
        <v>574</v>
      </c>
    </row>
    <row r="12" spans="1:11">
      <c r="C12" s="101" t="s">
        <v>575</v>
      </c>
    </row>
    <row r="13" spans="1:11">
      <c r="C13" s="102" t="s">
        <v>576</v>
      </c>
    </row>
    <row r="14" spans="1:11">
      <c r="C14" s="102" t="s">
        <v>577</v>
      </c>
    </row>
    <row r="15" spans="1:11">
      <c r="C15" s="101" t="s">
        <v>51</v>
      </c>
    </row>
    <row r="16" spans="1:11">
      <c r="C16" s="102" t="s">
        <v>157</v>
      </c>
    </row>
    <row r="17" spans="3:3">
      <c r="C17" s="102" t="s">
        <v>295</v>
      </c>
    </row>
    <row r="18" spans="3:3">
      <c r="C18" s="102" t="s">
        <v>161</v>
      </c>
    </row>
    <row r="19" spans="3:3">
      <c r="C19" s="102" t="s">
        <v>91</v>
      </c>
    </row>
    <row r="20" spans="3:3">
      <c r="C20" s="101" t="s">
        <v>337</v>
      </c>
    </row>
    <row r="21" spans="3:3">
      <c r="C21" s="101" t="s">
        <v>177</v>
      </c>
    </row>
    <row r="22" spans="3:3">
      <c r="C22" s="102" t="s">
        <v>578</v>
      </c>
    </row>
    <row r="23" spans="3:3">
      <c r="C23" s="102" t="s">
        <v>579</v>
      </c>
    </row>
    <row r="24" spans="3:3">
      <c r="C24" s="101" t="s">
        <v>580</v>
      </c>
    </row>
    <row r="25" spans="3:3">
      <c r="C25" s="102" t="s">
        <v>581</v>
      </c>
    </row>
    <row r="26" spans="3:3">
      <c r="C26" s="102" t="s">
        <v>582</v>
      </c>
    </row>
    <row r="27" spans="3:3">
      <c r="C27" s="102" t="s">
        <v>583</v>
      </c>
    </row>
    <row r="28" spans="3:3">
      <c r="C28" s="102" t="s">
        <v>584</v>
      </c>
    </row>
    <row r="29" spans="3:3">
      <c r="C29" s="101" t="s">
        <v>585</v>
      </c>
    </row>
    <row r="30" spans="3:3">
      <c r="C30" s="102" t="s">
        <v>586</v>
      </c>
    </row>
    <row r="31" spans="3:3">
      <c r="C31" s="102" t="s">
        <v>587</v>
      </c>
    </row>
    <row r="32" spans="3:3">
      <c r="C32" s="101" t="s">
        <v>588</v>
      </c>
    </row>
    <row r="33" spans="3:3">
      <c r="C33" s="102" t="s">
        <v>588</v>
      </c>
    </row>
    <row r="34" spans="3:3">
      <c r="C34" s="102" t="s">
        <v>589</v>
      </c>
    </row>
    <row r="35" spans="3:3">
      <c r="C35" s="102" t="s">
        <v>590</v>
      </c>
    </row>
    <row r="36" spans="3:3">
      <c r="C36" s="101" t="s">
        <v>60</v>
      </c>
    </row>
    <row r="37" spans="3:3">
      <c r="C37" s="102" t="s">
        <v>591</v>
      </c>
    </row>
    <row r="38" spans="3:3">
      <c r="C38" s="102" t="s">
        <v>592</v>
      </c>
    </row>
    <row r="39" spans="3:3">
      <c r="C39" s="102" t="s">
        <v>593</v>
      </c>
    </row>
    <row r="40" spans="3:3">
      <c r="C40" s="101" t="s">
        <v>594</v>
      </c>
    </row>
    <row r="41" spans="3:3">
      <c r="C41" s="102" t="s">
        <v>595</v>
      </c>
    </row>
    <row r="42" spans="3:3">
      <c r="C42" s="102" t="s">
        <v>596</v>
      </c>
    </row>
    <row r="43" spans="3:3">
      <c r="C43" s="102" t="s">
        <v>597</v>
      </c>
    </row>
    <row r="44" spans="3:3">
      <c r="C44" s="102" t="s">
        <v>598</v>
      </c>
    </row>
    <row r="45" spans="3:3">
      <c r="C45" s="102" t="s">
        <v>458</v>
      </c>
    </row>
    <row r="46" spans="3:3">
      <c r="C46" s="101" t="s">
        <v>324</v>
      </c>
    </row>
    <row r="47" spans="3:3">
      <c r="C47" s="102" t="s">
        <v>599</v>
      </c>
    </row>
    <row r="48" spans="3:3">
      <c r="C48" s="102" t="s">
        <v>600</v>
      </c>
    </row>
    <row r="49" spans="3:3">
      <c r="C49" s="102" t="s">
        <v>601</v>
      </c>
    </row>
    <row r="50" spans="3:3">
      <c r="C50" s="102" t="s">
        <v>602</v>
      </c>
    </row>
    <row r="51" spans="3:3">
      <c r="C51" s="102" t="s">
        <v>603</v>
      </c>
    </row>
    <row r="52" spans="3:3">
      <c r="C52" s="101" t="s">
        <v>604</v>
      </c>
    </row>
    <row r="53" spans="3:3">
      <c r="C53" s="101" t="s">
        <v>605</v>
      </c>
    </row>
    <row r="54" spans="3:3">
      <c r="C54" s="101" t="s">
        <v>101</v>
      </c>
    </row>
    <row r="55" spans="3:3">
      <c r="C55" s="102" t="s">
        <v>434</v>
      </c>
    </row>
    <row r="56" spans="3:3">
      <c r="C56" s="102" t="s">
        <v>241</v>
      </c>
    </row>
    <row r="57" spans="3:3">
      <c r="C57" s="102" t="s">
        <v>606</v>
      </c>
    </row>
    <row r="58" spans="3:3">
      <c r="C58" s="102" t="s">
        <v>385</v>
      </c>
    </row>
    <row r="59" spans="3:3">
      <c r="C59" s="102" t="s">
        <v>68</v>
      </c>
    </row>
    <row r="60" spans="3:3">
      <c r="C60" s="102" t="s">
        <v>190</v>
      </c>
    </row>
    <row r="61" spans="3:3">
      <c r="C61" s="102" t="s">
        <v>607</v>
      </c>
    </row>
    <row r="62" spans="3:3">
      <c r="C62" s="102" t="s">
        <v>608</v>
      </c>
    </row>
    <row r="63" spans="3:3">
      <c r="C63" s="102" t="s">
        <v>609</v>
      </c>
    </row>
    <row r="64" spans="3:3">
      <c r="C64" s="102" t="s">
        <v>395</v>
      </c>
    </row>
    <row r="65" spans="3:3">
      <c r="C65" s="102" t="s">
        <v>207</v>
      </c>
    </row>
    <row r="66" spans="3:3">
      <c r="C66" s="28" t="s">
        <v>234</v>
      </c>
    </row>
  </sheetData>
  <dataConsolidate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1"/>
  <sheetViews>
    <sheetView workbookViewId="0">
      <selection activeCell="F53" sqref="F53"/>
    </sheetView>
  </sheetViews>
  <sheetFormatPr defaultRowHeight="15"/>
  <cols>
    <col min="2" max="2" width="21.140625" customWidth="1"/>
    <col min="3" max="3" width="30.140625" bestFit="1" customWidth="1"/>
    <col min="4" max="4" width="19" customWidth="1"/>
    <col min="5" max="5" width="20" customWidth="1"/>
    <col min="6" max="6" width="19" customWidth="1"/>
    <col min="7" max="7" width="17.140625" customWidth="1"/>
    <col min="8" max="8" width="19" customWidth="1"/>
    <col min="9" max="9" width="19.42578125" customWidth="1"/>
    <col min="10" max="10" width="21" customWidth="1"/>
    <col min="11" max="11" width="21.85546875" customWidth="1"/>
  </cols>
  <sheetData>
    <row r="1" spans="2:11" ht="15.75" thickBot="1"/>
    <row r="2" spans="2:11" ht="21">
      <c r="B2" s="114" t="s">
        <v>610</v>
      </c>
      <c r="C2" s="115"/>
      <c r="D2" s="115"/>
      <c r="E2" s="115"/>
      <c r="F2" s="115"/>
      <c r="G2" s="115"/>
      <c r="H2" s="115"/>
      <c r="I2" s="115"/>
      <c r="J2" s="115"/>
      <c r="K2" s="116"/>
    </row>
    <row r="3" spans="2:11" ht="31.5">
      <c r="B3" s="103" t="s">
        <v>611</v>
      </c>
      <c r="C3" s="112" t="s">
        <v>612</v>
      </c>
      <c r="D3" s="112" t="s">
        <v>613</v>
      </c>
      <c r="E3" s="112" t="s">
        <v>614</v>
      </c>
      <c r="F3" s="112" t="s">
        <v>615</v>
      </c>
      <c r="G3" s="112" t="s">
        <v>616</v>
      </c>
      <c r="H3" s="112" t="s">
        <v>617</v>
      </c>
      <c r="I3" s="112" t="s">
        <v>618</v>
      </c>
      <c r="J3" s="112" t="s">
        <v>619</v>
      </c>
      <c r="K3" s="104" t="s">
        <v>620</v>
      </c>
    </row>
    <row r="4" spans="2:11" ht="22.5" customHeight="1" thickBot="1">
      <c r="B4" s="105">
        <f>COUNT('Planilha de Controle'!O119:O140)/COUNT('Planilha de Controle'!O57:O140)</f>
        <v>0</v>
      </c>
      <c r="C4" s="106">
        <f>SUM('Planilha de Controle'!O119:O140)/SUM('Planilha de Controle'!O57:O140)</f>
        <v>0</v>
      </c>
      <c r="D4" s="106">
        <f>(4669230.04-3598181.5)/4669230.04</f>
        <v>0.22938440188738271</v>
      </c>
      <c r="E4" s="107">
        <f>4669230.04-3598181.5</f>
        <v>1071048.54</v>
      </c>
      <c r="F4" s="106" t="e">
        <f>('Planilha de Controle'!#REF!+'Planilha de Controle'!#REF!+'Planilha de Controle'!#REF!+'Planilha de Controle'!#REF!+'Planilha de Controle'!#REF!)/SUM('Planilha de Controle'!O57:O140)</f>
        <v>#REF!</v>
      </c>
      <c r="G4" s="106">
        <f>SUM('Planilha de Controle'!O57:O99)/SUM('Planilha de Controle'!O57:O140)</f>
        <v>1</v>
      </c>
      <c r="H4" s="106" t="e">
        <f>SUM('Planilha de Controle'!#REF!)/SUM('Planilha de Controle'!O57:O140)</f>
        <v>#REF!</v>
      </c>
      <c r="I4" s="106">
        <f>46/76</f>
        <v>0.60526315789473684</v>
      </c>
      <c r="J4" s="106">
        <f>25/76</f>
        <v>0.32894736842105265</v>
      </c>
      <c r="K4" s="108">
        <f>5/76</f>
        <v>6.5789473684210523E-2</v>
      </c>
    </row>
    <row r="9" spans="2:11">
      <c r="J9" s="24"/>
      <c r="K9" s="24"/>
    </row>
    <row r="11" spans="2:11">
      <c r="J11" s="24"/>
    </row>
  </sheetData>
  <mergeCells count="1"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074eaa-960a-4ba2-969b-5ac5df90a8b0" xsi:nil="true"/>
    <lcf76f155ced4ddcb4097134ff3c332f xmlns="4fb9253d-f0f1-4ad4-8352-487b04edcff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5" ma:contentTypeDescription="Crie um novo documento." ma:contentTypeScope="" ma:versionID="aa84a43b1fad7fd4f23c4d13aeb43e43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e879b69893608fa5e44fb043b056a96a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e89806-556e-40a3-aa41-3f63eb318872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399EA7-5968-4733-86E1-33DEA8CEDBEE}"/>
</file>

<file path=customXml/itemProps2.xml><?xml version="1.0" encoding="utf-8"?>
<ds:datastoreItem xmlns:ds="http://schemas.openxmlformats.org/officeDocument/2006/customXml" ds:itemID="{EA9C6CE5-69DF-421D-9B41-EE30B2B6923D}"/>
</file>

<file path=customXml/itemProps3.xml><?xml version="1.0" encoding="utf-8"?>
<ds:datastoreItem xmlns:ds="http://schemas.openxmlformats.org/officeDocument/2006/customXml" ds:itemID="{8EACD6AC-ADF2-4868-B240-9253DCC3C0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Barillari, Camillo Segreto (BR - Sao Paulo)</dc:creator>
  <cp:keywords/>
  <dc:description/>
  <cp:lastModifiedBy>Thiago da Cunha e Souza</cp:lastModifiedBy>
  <cp:revision/>
  <dcterms:created xsi:type="dcterms:W3CDTF">2015-03-25T12:47:19Z</dcterms:created>
  <dcterms:modified xsi:type="dcterms:W3CDTF">2022-07-22T20:04:21Z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