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avi.souza\Desktop\"/>
    </mc:Choice>
  </mc:AlternateContent>
  <xr:revisionPtr revIDLastSave="0" documentId="13_ncr:1_{07DD817D-805D-4C9C-8D49-3033D4FBAB35}" xr6:coauthVersionLast="47" xr6:coauthVersionMax="47" xr10:uidLastSave="{00000000-0000-0000-0000-000000000000}"/>
  <bookViews>
    <workbookView xWindow="-120" yWindow="-120" windowWidth="29040" windowHeight="15840" tabRatio="500" firstSheet="5" activeTab="5" xr2:uid="{00000000-000D-0000-FFFF-FFFF00000000}"/>
  </bookViews>
  <sheets>
    <sheet name="Nacional 2022" sheetId="6" state="hidden" r:id="rId1"/>
    <sheet name="Nacional 2021" sheetId="2" state="hidden" r:id="rId2"/>
    <sheet name="Internacional" sheetId="4" state="hidden" r:id="rId3"/>
    <sheet name="Gráfico1" sheetId="1" state="hidden" r:id="rId4"/>
    <sheet name="PRAZOS" sheetId="7" state="hidden" r:id="rId5"/>
    <sheet name="CONSELHEIROS" sheetId="8" r:id="rId6"/>
    <sheet name="Cancelamentos" sheetId="9" state="hidden" r:id="rId7"/>
    <sheet name="Plan2" sheetId="3" state="hidden" r:id="rId8"/>
  </sheets>
  <externalReferences>
    <externalReference r:id="rId9"/>
  </externalReferences>
  <definedNames>
    <definedName name="_xlnm._FilterDatabase" localSheetId="1" hidden="1">'Nacional 2021'!$A$4:$W$188</definedName>
    <definedName name="_xlnm._FilterDatabase" localSheetId="0" hidden="1">'Nacional 2022'!$A$4:$T$218</definedName>
    <definedName name="_xlnm.Print_Area" localSheetId="2">Internacional!$A$12:$X$16</definedName>
    <definedName name="_xlnm.Print_Area" localSheetId="1">'Nacional 2021'!$A$1:$V$87</definedName>
    <definedName name="e" localSheetId="1">'Nacional 2021'!$1:$4</definedName>
    <definedName name="ef" localSheetId="1">'Nacional 2021'!$1:$4</definedName>
    <definedName name="gedr" localSheetId="1">'Nacional 2021'!$1:$4</definedName>
    <definedName name="grg" localSheetId="1">'Nacional 2021'!$1:$4</definedName>
    <definedName name="jm" localSheetId="1">'Nacional 2021'!$1:$4</definedName>
    <definedName name="kl" localSheetId="1">'Nacional 2021'!$1:$4</definedName>
    <definedName name="o" localSheetId="1">'Nacional 2021'!$1:$4</definedName>
    <definedName name="Print_Titles_0" localSheetId="1">'Nacional 2021'!$1:$4</definedName>
    <definedName name="Print_Titles_0_0" localSheetId="1">'Nacional 2021'!$1:$4</definedName>
    <definedName name="Print_Titles_0_0_0" localSheetId="1">'Nacional 2021'!$1:$4</definedName>
    <definedName name="Print_Titles_0_0_0_0" localSheetId="1">'Nacional 2021'!$1:$4</definedName>
    <definedName name="Print_Titles_0_0_0_0_0" localSheetId="1">'Nacional 2021'!$1:$4</definedName>
    <definedName name="Print_Titles_0_0_0_0_0_0" localSheetId="1">'Nacional 2021'!$1:$4</definedName>
    <definedName name="Print_Titles_0_0_0_0_0_0_0" localSheetId="1">'Nacional 2021'!$1:$4</definedName>
    <definedName name="Print_Titles_0_0_0_0_0_0_0_0" localSheetId="1">'Nacional 2021'!$1:$4</definedName>
    <definedName name="rfggr" localSheetId="1">'Nacional 2021'!$1:$4</definedName>
    <definedName name="rg" localSheetId="1">'Nacional 2021'!$1:$4</definedName>
    <definedName name="_xlnm.Print_Titles" localSheetId="1">'Nacional 2021'!$1:$4</definedName>
    <definedName name="w" localSheetId="1">'Nacional 2021'!$1:$4</definedName>
    <definedName name="y" localSheetId="1">'Nacional 2021'!$1:$4</definedName>
  </definedNames>
  <calcPr calcId="181029"/>
</workbook>
</file>

<file path=xl/calcChain.xml><?xml version="1.0" encoding="utf-8"?>
<calcChain xmlns="http://schemas.openxmlformats.org/spreadsheetml/2006/main">
  <c r="S81" i="8" l="1"/>
  <c r="T81" i="8" s="1"/>
  <c r="S80" i="8"/>
  <c r="T80" i="8" s="1"/>
  <c r="S79" i="8"/>
  <c r="T79" i="8" s="1"/>
  <c r="S78" i="8"/>
  <c r="T78" i="8" s="1"/>
  <c r="S77" i="8"/>
  <c r="T77" i="8" s="1"/>
  <c r="S76" i="8"/>
  <c r="T76" i="8" s="1"/>
  <c r="S75" i="8"/>
  <c r="T75" i="8" s="1"/>
  <c r="S74" i="8"/>
  <c r="T74" i="8" s="1"/>
  <c r="S73" i="8"/>
  <c r="T73" i="8" s="1"/>
  <c r="S72" i="8"/>
  <c r="T72" i="8" s="1"/>
  <c r="S71" i="8"/>
  <c r="T71" i="8" s="1"/>
  <c r="V212" i="6"/>
  <c r="V204" i="6"/>
  <c r="S204" i="6"/>
  <c r="T204" i="6" s="1"/>
  <c r="S205" i="6"/>
  <c r="T205" i="6" s="1"/>
  <c r="S206" i="6"/>
  <c r="S207" i="6"/>
  <c r="T207" i="6" s="1"/>
  <c r="S208" i="6"/>
  <c r="T208" i="6" s="1"/>
  <c r="S209" i="6"/>
  <c r="T209" i="6" s="1"/>
  <c r="S210" i="6"/>
  <c r="S211" i="6"/>
  <c r="T211" i="6" s="1"/>
  <c r="S212" i="6"/>
  <c r="T212" i="6" s="1"/>
  <c r="S213" i="6"/>
  <c r="T213" i="6" s="1"/>
  <c r="S214" i="6"/>
  <c r="T214" i="6" s="1"/>
  <c r="S215" i="6"/>
  <c r="T215" i="6" s="1"/>
  <c r="S216" i="6"/>
  <c r="T216" i="6" s="1"/>
  <c r="S217" i="6"/>
  <c r="T217" i="6" s="1"/>
  <c r="S218" i="6"/>
  <c r="T218" i="6" s="1"/>
  <c r="T206" i="6"/>
  <c r="T210" i="6"/>
  <c r="S203" i="6"/>
  <c r="T203" i="6" s="1"/>
  <c r="S70" i="8"/>
  <c r="T70" i="8" s="1"/>
  <c r="S69" i="8"/>
  <c r="T69" i="8" s="1"/>
  <c r="S68" i="8"/>
  <c r="T68" i="8" s="1"/>
  <c r="S67" i="8"/>
  <c r="T67" i="8" s="1"/>
  <c r="S66" i="8"/>
  <c r="T66" i="8" s="1"/>
  <c r="S65" i="8"/>
  <c r="T65" i="8" s="1"/>
  <c r="V201" i="6"/>
  <c r="V192" i="6"/>
  <c r="V187" i="6"/>
  <c r="S184" i="6"/>
  <c r="T184" i="6" s="1"/>
  <c r="S185" i="6"/>
  <c r="T185" i="6" s="1"/>
  <c r="S186" i="6"/>
  <c r="T186" i="6" s="1"/>
  <c r="S187" i="6"/>
  <c r="T187" i="6" s="1"/>
  <c r="S188" i="6"/>
  <c r="T188" i="6" s="1"/>
  <c r="S189" i="6"/>
  <c r="T189" i="6" s="1"/>
  <c r="S190" i="6"/>
  <c r="T190" i="6" s="1"/>
  <c r="S191" i="6"/>
  <c r="T191" i="6" s="1"/>
  <c r="S192" i="6"/>
  <c r="T192" i="6" s="1"/>
  <c r="S193" i="6"/>
  <c r="T193" i="6" s="1"/>
  <c r="S194" i="6"/>
  <c r="T194" i="6" s="1"/>
  <c r="S195" i="6"/>
  <c r="T195" i="6" s="1"/>
  <c r="S196" i="6"/>
  <c r="T196" i="6" s="1"/>
  <c r="S197" i="6"/>
  <c r="T197" i="6" s="1"/>
  <c r="S198" i="6"/>
  <c r="T198" i="6" s="1"/>
  <c r="S199" i="6"/>
  <c r="T199" i="6" s="1"/>
  <c r="S200" i="6"/>
  <c r="T200" i="6" s="1"/>
  <c r="S201" i="6"/>
  <c r="T201" i="6" s="1"/>
  <c r="S202" i="6"/>
  <c r="T202" i="6" s="1"/>
  <c r="S64" i="8"/>
  <c r="T64" i="8" s="1"/>
  <c r="S63" i="8"/>
  <c r="T63" i="8" s="1"/>
  <c r="S62" i="8"/>
  <c r="T62" i="8" s="1"/>
  <c r="S61" i="8"/>
  <c r="T61" i="8" s="1"/>
  <c r="S60" i="8"/>
  <c r="T60" i="8" s="1"/>
  <c r="S183" i="6"/>
  <c r="T183" i="6" s="1"/>
  <c r="S179" i="6"/>
  <c r="T179" i="6" s="1"/>
  <c r="S180" i="6"/>
  <c r="T180" i="6" s="1"/>
  <c r="S181" i="6"/>
  <c r="S182" i="6"/>
  <c r="T182" i="6" s="1"/>
  <c r="S177" i="6"/>
  <c r="T177" i="6" s="1"/>
  <c r="S178" i="6"/>
  <c r="T178" i="6" s="1"/>
  <c r="T181" i="6"/>
  <c r="V174" i="6"/>
  <c r="V173" i="6"/>
  <c r="S167" i="6"/>
  <c r="T167" i="6" s="1"/>
  <c r="S168" i="6"/>
  <c r="T168" i="6" s="1"/>
  <c r="S169" i="6"/>
  <c r="T169" i="6" s="1"/>
  <c r="S170" i="6"/>
  <c r="T170" i="6" s="1"/>
  <c r="S171" i="6"/>
  <c r="T171" i="6" s="1"/>
  <c r="S172" i="6"/>
  <c r="T172" i="6" s="1"/>
  <c r="S173" i="6"/>
  <c r="T173" i="6" s="1"/>
  <c r="S174" i="6"/>
  <c r="T174" i="6" s="1"/>
  <c r="S175" i="6"/>
  <c r="T175" i="6" s="1"/>
  <c r="S176" i="6"/>
  <c r="T176" i="6" s="1"/>
  <c r="Q223" i="6"/>
  <c r="S162" i="6"/>
  <c r="T162" i="6" s="1"/>
  <c r="S152" i="6"/>
  <c r="T152" i="6" s="1"/>
  <c r="S153" i="6"/>
  <c r="T153" i="6" s="1"/>
  <c r="S154" i="6"/>
  <c r="T154" i="6" s="1"/>
  <c r="S155" i="6"/>
  <c r="T155" i="6" s="1"/>
  <c r="S156" i="6"/>
  <c r="T156" i="6" s="1"/>
  <c r="S157" i="6"/>
  <c r="T157" i="6" s="1"/>
  <c r="S158" i="6"/>
  <c r="T158" i="6" s="1"/>
  <c r="S159" i="6"/>
  <c r="T159" i="6" s="1"/>
  <c r="S160" i="6"/>
  <c r="T160" i="6" s="1"/>
  <c r="S161" i="6"/>
  <c r="T161" i="6" s="1"/>
  <c r="S163" i="6"/>
  <c r="T163" i="6" s="1"/>
  <c r="S164" i="6"/>
  <c r="T164" i="6" s="1"/>
  <c r="S165" i="6"/>
  <c r="T165" i="6" s="1"/>
  <c r="S166" i="6"/>
  <c r="T166" i="6" s="1"/>
  <c r="S146" i="6"/>
  <c r="T146" i="6" s="1"/>
  <c r="S147" i="6"/>
  <c r="T147" i="6" s="1"/>
  <c r="S148" i="6"/>
  <c r="T148" i="6" s="1"/>
  <c r="S149" i="6"/>
  <c r="T149" i="6" s="1"/>
  <c r="S150" i="6"/>
  <c r="T150" i="6" s="1"/>
  <c r="S151" i="6"/>
  <c r="T151" i="6" s="1"/>
  <c r="S134" i="6"/>
  <c r="T134" i="6" s="1"/>
  <c r="S135" i="6"/>
  <c r="T135" i="6" s="1"/>
  <c r="S136" i="6"/>
  <c r="T136" i="6" s="1"/>
  <c r="S137" i="6"/>
  <c r="T137" i="6" s="1"/>
  <c r="S138" i="6"/>
  <c r="T138" i="6" s="1"/>
  <c r="S139" i="6"/>
  <c r="T139" i="6" s="1"/>
  <c r="S140" i="6"/>
  <c r="T140" i="6" s="1"/>
  <c r="S141" i="6"/>
  <c r="T141" i="6" s="1"/>
  <c r="S142" i="6"/>
  <c r="T142" i="6" s="1"/>
  <c r="S143" i="6"/>
  <c r="T143" i="6" s="1"/>
  <c r="S144" i="6"/>
  <c r="T144" i="6" s="1"/>
  <c r="S145" i="6"/>
  <c r="T145" i="6" s="1"/>
  <c r="S132" i="6"/>
  <c r="T132" i="6" s="1"/>
  <c r="S133" i="6"/>
  <c r="T133" i="6" s="1"/>
  <c r="S131" i="6"/>
  <c r="T131" i="6" s="1"/>
  <c r="S127" i="6"/>
  <c r="T127" i="6" s="1"/>
  <c r="S126" i="6"/>
  <c r="T126" i="6" s="1"/>
  <c r="S125" i="6"/>
  <c r="T125" i="6" s="1"/>
  <c r="S129" i="6"/>
  <c r="T129" i="6" s="1"/>
  <c r="S130" i="6"/>
  <c r="S116" i="6"/>
  <c r="T116" i="6" s="1"/>
  <c r="S117" i="6"/>
  <c r="T117" i="6" s="1"/>
  <c r="S118" i="6"/>
  <c r="T118" i="6" s="1"/>
  <c r="S119" i="6"/>
  <c r="T119" i="6" s="1"/>
  <c r="S120" i="6"/>
  <c r="T120" i="6" s="1"/>
  <c r="S112" i="6"/>
  <c r="T112" i="6" s="1"/>
  <c r="S108" i="6"/>
  <c r="T108" i="6" s="1"/>
  <c r="S109" i="6"/>
  <c r="T109" i="6" s="1"/>
  <c r="S110" i="6"/>
  <c r="T110" i="6" s="1"/>
  <c r="S111" i="6"/>
  <c r="T111" i="6" s="1"/>
  <c r="S113" i="6"/>
  <c r="T113" i="6" s="1"/>
  <c r="S114" i="6"/>
  <c r="T114" i="6" s="1"/>
  <c r="S115" i="6"/>
  <c r="T115" i="6" s="1"/>
  <c r="S121" i="6"/>
  <c r="T121" i="6" s="1"/>
  <c r="S122" i="6"/>
  <c r="T122" i="6" s="1"/>
  <c r="S123" i="6"/>
  <c r="T123" i="6" s="1"/>
  <c r="S124" i="6"/>
  <c r="T124" i="6" s="1"/>
  <c r="S128" i="6"/>
  <c r="T128" i="6" s="1"/>
  <c r="S106" i="6"/>
  <c r="T106" i="6" s="1"/>
  <c r="S102" i="6"/>
  <c r="T102" i="6" s="1"/>
  <c r="S103" i="6"/>
  <c r="T103" i="6" s="1"/>
  <c r="S104" i="6"/>
  <c r="T104" i="6" s="1"/>
  <c r="S105" i="6"/>
  <c r="T105" i="6" s="1"/>
  <c r="S107" i="6"/>
  <c r="T107" i="6" s="1"/>
  <c r="S100" i="6"/>
  <c r="T100" i="6" s="1"/>
  <c r="S101" i="6"/>
  <c r="T101" i="6" s="1"/>
  <c r="S99" i="6"/>
  <c r="T99" i="6" s="1"/>
  <c r="S98" i="6"/>
  <c r="T98" i="6" s="1"/>
  <c r="S97" i="6"/>
  <c r="T97" i="6" s="1"/>
  <c r="S96" i="6"/>
  <c r="T96" i="6" s="1"/>
  <c r="S95" i="6"/>
  <c r="T95" i="6" s="1"/>
  <c r="S94" i="6"/>
  <c r="T94" i="6" s="1"/>
  <c r="S93" i="6"/>
  <c r="T93" i="6" s="1"/>
  <c r="S92" i="6"/>
  <c r="T92" i="6" s="1"/>
  <c r="S91" i="6"/>
  <c r="T91" i="6" s="1"/>
  <c r="S90" i="6"/>
  <c r="T90" i="6" s="1"/>
  <c r="S89" i="6"/>
  <c r="T89" i="6" s="1"/>
  <c r="S88" i="6"/>
  <c r="T88" i="6" s="1"/>
  <c r="S87" i="6"/>
  <c r="T87" i="6" s="1"/>
  <c r="S84" i="6"/>
  <c r="T84" i="6" s="1"/>
  <c r="S83" i="6"/>
  <c r="T83" i="6" s="1"/>
  <c r="S82" i="6"/>
  <c r="T82" i="6" s="1"/>
  <c r="S5" i="9"/>
  <c r="T5" i="9" s="1"/>
  <c r="S81" i="6"/>
  <c r="T81" i="6" s="1"/>
  <c r="S51" i="6"/>
  <c r="T78" i="6"/>
  <c r="V78" i="6"/>
  <c r="S72" i="6"/>
  <c r="T72" i="6" s="1"/>
  <c r="T74" i="6"/>
  <c r="T73" i="6"/>
  <c r="S80" i="6"/>
  <c r="T80" i="6" s="1"/>
  <c r="S79" i="6"/>
  <c r="T79" i="6" s="1"/>
  <c r="S77" i="6"/>
  <c r="T77" i="6" s="1"/>
  <c r="S76" i="6"/>
  <c r="T76" i="6" s="1"/>
  <c r="S75" i="6"/>
  <c r="T75" i="6" s="1"/>
  <c r="S71" i="6"/>
  <c r="T71" i="6" s="1"/>
  <c r="S70" i="6"/>
  <c r="T70" i="6" s="1"/>
  <c r="S69" i="6"/>
  <c r="T69" i="6" s="1"/>
  <c r="S68" i="6"/>
  <c r="T68" i="6" s="1"/>
  <c r="S67" i="6"/>
  <c r="T67" i="6" s="1"/>
  <c r="S66" i="6"/>
  <c r="T66" i="6" s="1"/>
  <c r="S65" i="6"/>
  <c r="T65" i="6" s="1"/>
  <c r="S64" i="6"/>
  <c r="T64" i="6" s="1"/>
  <c r="T63" i="6"/>
  <c r="S62" i="6"/>
  <c r="T62" i="6" s="1"/>
  <c r="S61" i="6"/>
  <c r="T61" i="6" s="1"/>
  <c r="S60" i="6"/>
  <c r="T60" i="6" s="1"/>
  <c r="S59" i="6"/>
  <c r="T59" i="6" s="1"/>
  <c r="S58" i="6"/>
  <c r="T58" i="6" s="1"/>
  <c r="S57" i="6"/>
  <c r="T57" i="6" s="1"/>
  <c r="S56" i="6"/>
  <c r="T56" i="6" s="1"/>
  <c r="S55" i="6"/>
  <c r="T55" i="6" s="1"/>
  <c r="S54" i="6"/>
  <c r="T54" i="6" s="1"/>
  <c r="S53" i="6"/>
  <c r="T53" i="6" s="1"/>
  <c r="S52" i="6"/>
  <c r="T52" i="6" s="1"/>
  <c r="T130" i="6" l="1"/>
  <c r="S42" i="6"/>
  <c r="T42" i="6" s="1"/>
  <c r="T51" i="6"/>
  <c r="S44" i="6" l="1"/>
  <c r="T44" i="6" s="1"/>
  <c r="S43" i="6" l="1"/>
  <c r="T43" i="6" s="1"/>
  <c r="S50" i="6"/>
  <c r="T50" i="6" s="1"/>
  <c r="S49" i="6"/>
  <c r="T49" i="6" s="1"/>
  <c r="S48" i="6"/>
  <c r="T48" i="6" s="1"/>
  <c r="S46" i="6"/>
  <c r="T46" i="6" s="1"/>
  <c r="S47" i="6"/>
  <c r="T47" i="6" s="1"/>
  <c r="S45" i="6"/>
  <c r="T45" i="6" s="1"/>
  <c r="S40" i="6"/>
  <c r="T40" i="6" s="1"/>
  <c r="S41" i="6"/>
  <c r="T41" i="6" s="1"/>
  <c r="S39" i="6"/>
  <c r="T39" i="6" s="1"/>
  <c r="S38" i="6"/>
  <c r="T38" i="6" s="1"/>
  <c r="S36" i="6"/>
  <c r="T36" i="6" s="1"/>
  <c r="S26" i="6"/>
  <c r="S33" i="6" l="1"/>
  <c r="T33" i="6" s="1"/>
  <c r="S29" i="6"/>
  <c r="T29" i="6" s="1"/>
  <c r="S31" i="6"/>
  <c r="T31" i="6" s="1"/>
  <c r="S32" i="6"/>
  <c r="T32" i="6" s="1"/>
  <c r="S28" i="6"/>
  <c r="T28" i="6" s="1"/>
  <c r="S35" i="6"/>
  <c r="T35" i="6" s="1"/>
  <c r="S27" i="6"/>
  <c r="T27" i="6" s="1"/>
  <c r="T26" i="6"/>
  <c r="S21" i="6"/>
  <c r="T21" i="6" s="1"/>
  <c r="S20" i="6"/>
  <c r="T20" i="6" s="1"/>
  <c r="S23" i="6"/>
  <c r="T23" i="6" s="1"/>
  <c r="S34" i="6"/>
  <c r="T34" i="6" s="1"/>
  <c r="S19" i="6"/>
  <c r="T19" i="6" s="1"/>
  <c r="S37" i="6" l="1"/>
  <c r="T37" i="6" s="1"/>
  <c r="S30" i="6"/>
  <c r="T30" i="6" s="1"/>
  <c r="S22" i="6"/>
  <c r="T22" i="6" s="1"/>
  <c r="S25" i="6"/>
  <c r="T25" i="6" s="1"/>
  <c r="S24" i="6"/>
  <c r="T24" i="6" s="1"/>
  <c r="T18" i="6"/>
  <c r="S17" i="6" l="1"/>
  <c r="T17" i="6" s="1"/>
  <c r="S16" i="6"/>
  <c r="T16" i="6" s="1"/>
  <c r="S15" i="6"/>
  <c r="T15" i="6" s="1"/>
  <c r="S14" i="6"/>
  <c r="T14" i="6" s="1"/>
  <c r="S13" i="6"/>
  <c r="T13" i="6" s="1"/>
  <c r="S12" i="6"/>
  <c r="T12" i="6" s="1"/>
  <c r="Y33" i="2" l="1"/>
  <c r="Y34" i="2" s="1"/>
  <c r="S11" i="6" l="1"/>
  <c r="T11" i="6" s="1"/>
  <c r="S10" i="6" l="1"/>
  <c r="T10" i="6" s="1"/>
  <c r="S9" i="6"/>
  <c r="T9" i="6" s="1"/>
  <c r="S8" i="6"/>
  <c r="T8" i="6" s="1"/>
  <c r="S7" i="6" l="1"/>
  <c r="T7" i="6" s="1"/>
  <c r="S6" i="6"/>
  <c r="T6" i="6" s="1"/>
  <c r="S5" i="6"/>
  <c r="T5" i="6" s="1"/>
  <c r="U123" i="2"/>
  <c r="V123" i="2" s="1"/>
  <c r="U122" i="2"/>
  <c r="V122" i="2" s="1"/>
  <c r="U121" i="2"/>
  <c r="V121" i="2" s="1"/>
  <c r="T223" i="6" l="1"/>
  <c r="U93" i="2"/>
  <c r="W115" i="2" l="1"/>
  <c r="U105" i="2" l="1"/>
  <c r="V105" i="2" s="1"/>
  <c r="W108" i="2"/>
  <c r="W107" i="2"/>
  <c r="W106" i="2"/>
  <c r="W105" i="2"/>
  <c r="W104" i="2"/>
  <c r="W103" i="2"/>
  <c r="W102" i="2"/>
  <c r="W101" i="2"/>
  <c r="W100" i="2"/>
  <c r="U104" i="2"/>
  <c r="V104" i="2" s="1"/>
  <c r="U103" i="2"/>
  <c r="V103" i="2" s="1"/>
  <c r="U102" i="2"/>
  <c r="V102" i="2" s="1"/>
  <c r="U94" i="2"/>
  <c r="V94" i="2" s="1"/>
  <c r="U101" i="2"/>
  <c r="V101" i="2" s="1"/>
  <c r="U100" i="2"/>
  <c r="V100" i="2" s="1"/>
  <c r="U99" i="2" l="1"/>
  <c r="V99" i="2" s="1"/>
  <c r="W99" i="2"/>
  <c r="V90" i="2"/>
  <c r="W91" i="2"/>
  <c r="V91" i="2"/>
  <c r="V97" i="2" l="1"/>
  <c r="V96" i="2"/>
  <c r="W88" i="2"/>
  <c r="W114" i="2"/>
  <c r="W113" i="2"/>
  <c r="W112" i="2"/>
  <c r="W111" i="2"/>
  <c r="W109" i="2"/>
  <c r="W110" i="2"/>
  <c r="V108" i="2"/>
  <c r="U107" i="2"/>
  <c r="V107" i="2" s="1"/>
  <c r="U106" i="2"/>
  <c r="V106" i="2" s="1"/>
  <c r="W89" i="2" l="1"/>
  <c r="W90" i="2"/>
  <c r="W92" i="2"/>
  <c r="W93" i="2"/>
  <c r="W94" i="2"/>
  <c r="W95" i="2"/>
  <c r="W96" i="2"/>
  <c r="W97" i="2"/>
  <c r="W98" i="2"/>
  <c r="V93" i="2"/>
  <c r="U92" i="2"/>
  <c r="V92" i="2" s="1"/>
  <c r="U111" i="2" l="1"/>
  <c r="V111" i="2" s="1"/>
  <c r="U114" i="2"/>
  <c r="V114" i="2" s="1"/>
  <c r="U113" i="2"/>
  <c r="V113" i="2" s="1"/>
  <c r="U112" i="2"/>
  <c r="V112" i="2" s="1"/>
  <c r="U109" i="2"/>
  <c r="V109" i="2" s="1"/>
  <c r="U110" i="2"/>
  <c r="V110" i="2" s="1"/>
  <c r="V98" i="2"/>
  <c r="U95" i="2"/>
  <c r="V95" i="2" s="1"/>
  <c r="W87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U84" i="2" l="1"/>
  <c r="V84" i="2" s="1"/>
  <c r="U58" i="2"/>
  <c r="V58" i="2" s="1"/>
  <c r="U57" i="2"/>
  <c r="V57" i="2" s="1"/>
  <c r="U87" i="2"/>
  <c r="V87" i="2" s="1"/>
  <c r="U86" i="2" l="1"/>
  <c r="V86" i="2" s="1"/>
  <c r="U85" i="2"/>
  <c r="V85" i="2" s="1"/>
  <c r="U83" i="2"/>
  <c r="V83" i="2" s="1"/>
  <c r="U82" i="2"/>
  <c r="V82" i="2" s="1"/>
  <c r="U56" i="2"/>
  <c r="V56" i="2" s="1"/>
  <c r="U81" i="2" l="1"/>
  <c r="V81" i="2" s="1"/>
  <c r="U80" i="2"/>
  <c r="V80" i="2" s="1"/>
  <c r="U78" i="2"/>
  <c r="V78" i="2" s="1"/>
  <c r="U79" i="2"/>
  <c r="V79" i="2" s="1"/>
  <c r="U53" i="2" l="1"/>
  <c r="V53" i="2" s="1"/>
  <c r="X73" i="2" l="1"/>
  <c r="U72" i="2"/>
  <c r="V72" i="2" s="1"/>
  <c r="U71" i="2"/>
  <c r="V71" i="2" s="1"/>
  <c r="U70" i="2"/>
  <c r="V70" i="2" s="1"/>
  <c r="U69" i="2"/>
  <c r="V69" i="2" s="1"/>
  <c r="U68" i="2"/>
  <c r="V68" i="2" s="1"/>
  <c r="U67" i="2"/>
  <c r="V67" i="2" s="1"/>
  <c r="U66" i="2"/>
  <c r="V66" i="2" s="1"/>
  <c r="U65" i="2"/>
  <c r="V65" i="2" s="1"/>
  <c r="U64" i="2"/>
  <c r="V64" i="2" s="1"/>
  <c r="U63" i="2"/>
  <c r="V63" i="2" s="1"/>
  <c r="U62" i="2"/>
  <c r="V62" i="2" s="1"/>
  <c r="U61" i="2"/>
  <c r="V61" i="2" s="1"/>
  <c r="U77" i="2"/>
  <c r="V77" i="2" s="1"/>
  <c r="U76" i="2"/>
  <c r="V76" i="2" s="1"/>
  <c r="U75" i="2"/>
  <c r="V75" i="2" s="1"/>
  <c r="U74" i="2"/>
  <c r="V74" i="2" s="1"/>
  <c r="U73" i="2"/>
  <c r="V73" i="2" s="1"/>
  <c r="U60" i="2" l="1"/>
  <c r="V60" i="2" s="1"/>
  <c r="U59" i="2"/>
  <c r="V59" i="2" s="1"/>
  <c r="U55" i="2" l="1"/>
  <c r="V55" i="2" s="1"/>
  <c r="U54" i="2"/>
  <c r="V54" i="2" s="1"/>
  <c r="U52" i="2"/>
  <c r="V52" i="2" s="1"/>
  <c r="U51" i="2"/>
  <c r="V51" i="2" s="1"/>
  <c r="U50" i="2" l="1"/>
  <c r="V50" i="2" s="1"/>
  <c r="U49" i="2"/>
  <c r="V49" i="2" s="1"/>
  <c r="U48" i="2" l="1"/>
  <c r="V48" i="2" s="1"/>
  <c r="U47" i="2"/>
  <c r="V47" i="2" s="1"/>
  <c r="U46" i="2" l="1"/>
  <c r="V46" i="2" s="1"/>
  <c r="U45" i="2"/>
  <c r="V45" i="2" s="1"/>
  <c r="U44" i="2"/>
  <c r="V44" i="2" s="1"/>
  <c r="U43" i="2"/>
  <c r="V43" i="2" s="1"/>
  <c r="U42" i="2"/>
  <c r="V42" i="2" s="1"/>
  <c r="V41" i="2"/>
  <c r="V40" i="2"/>
  <c r="U32" i="2" l="1"/>
  <c r="V32" i="2" s="1"/>
  <c r="U31" i="2"/>
  <c r="V31" i="2" s="1"/>
  <c r="U30" i="2"/>
  <c r="V30" i="2" s="1"/>
  <c r="U26" i="2"/>
  <c r="V26" i="2" s="1"/>
  <c r="V39" i="2"/>
  <c r="U38" i="2"/>
  <c r="V38" i="2" s="1"/>
  <c r="U37" i="2" l="1"/>
  <c r="V37" i="2" s="1"/>
  <c r="U36" i="2"/>
  <c r="V36" i="2" s="1"/>
  <c r="U35" i="2"/>
  <c r="V35" i="2" s="1"/>
  <c r="U34" i="2"/>
  <c r="V34" i="2" s="1"/>
  <c r="U33" i="2"/>
  <c r="V33" i="2" s="1"/>
  <c r="U29" i="2"/>
  <c r="V29" i="2" s="1"/>
  <c r="U28" i="2"/>
  <c r="V28" i="2" s="1"/>
  <c r="U27" i="2"/>
  <c r="V27" i="2" s="1"/>
  <c r="U25" i="2"/>
  <c r="V25" i="2" s="1"/>
  <c r="U24" i="2"/>
  <c r="V24" i="2" s="1"/>
  <c r="U23" i="2"/>
  <c r="V23" i="2" s="1"/>
  <c r="U22" i="2"/>
  <c r="V22" i="2" s="1"/>
  <c r="U21" i="2"/>
  <c r="V21" i="2" s="1"/>
  <c r="U20" i="2"/>
  <c r="V20" i="2" s="1"/>
  <c r="U19" i="2"/>
  <c r="V19" i="2" s="1"/>
  <c r="U18" i="2"/>
  <c r="V18" i="2" s="1"/>
  <c r="Y35" i="2" l="1"/>
  <c r="U13" i="2"/>
  <c r="V13" i="2" s="1"/>
  <c r="U15" i="2"/>
  <c r="V15" i="2" s="1"/>
  <c r="U14" i="2"/>
  <c r="V14" i="2" s="1"/>
  <c r="U17" i="2"/>
  <c r="V17" i="2" s="1"/>
  <c r="U16" i="2"/>
  <c r="V16" i="2" s="1"/>
  <c r="X17" i="2" l="1"/>
  <c r="S7" i="2"/>
  <c r="R7" i="2"/>
  <c r="V10" i="2" l="1"/>
  <c r="V7" i="2" l="1"/>
  <c r="T5" i="2"/>
  <c r="U5" i="2" s="1"/>
  <c r="V5" i="2" s="1"/>
  <c r="T9" i="2"/>
  <c r="U9" i="2" s="1"/>
  <c r="V9" i="2" s="1"/>
  <c r="U6" i="2"/>
  <c r="V6" i="2" s="1"/>
  <c r="U8" i="2"/>
  <c r="V8" i="2" s="1"/>
  <c r="T12" i="2"/>
  <c r="R12" i="2"/>
  <c r="S12" i="2"/>
  <c r="T11" i="2"/>
  <c r="S11" i="2"/>
  <c r="R11" i="2"/>
  <c r="V12" i="2" l="1"/>
  <c r="V11" i="2"/>
  <c r="T138" i="2" l="1"/>
  <c r="U138" i="2" s="1"/>
  <c r="S138" i="2"/>
  <c r="R138" i="2"/>
  <c r="V138" i="2" l="1"/>
  <c r="X16" i="4" l="1"/>
  <c r="R188" i="2" l="1"/>
  <c r="S188" i="2" s="1"/>
  <c r="W188" i="2"/>
  <c r="W187" i="2"/>
  <c r="R187" i="2"/>
  <c r="S187" i="2" s="1"/>
  <c r="S186" i="2" l="1"/>
  <c r="R186" i="2"/>
  <c r="S185" i="2" l="1"/>
  <c r="R185" i="2"/>
  <c r="S184" i="2" l="1"/>
  <c r="R184" i="2"/>
  <c r="S183" i="2" l="1"/>
  <c r="R183" i="2"/>
  <c r="W183" i="2"/>
  <c r="U183" i="2"/>
  <c r="V183" i="2" l="1"/>
  <c r="S182" i="2"/>
  <c r="R182" i="2"/>
  <c r="W182" i="2"/>
  <c r="U182" i="2"/>
  <c r="V182" i="2" l="1"/>
  <c r="S181" i="2"/>
  <c r="R181" i="2"/>
  <c r="W181" i="2"/>
  <c r="U181" i="2"/>
  <c r="V181" i="2" l="1"/>
  <c r="S180" i="2"/>
  <c r="R180" i="2"/>
  <c r="W180" i="2"/>
  <c r="U180" i="2"/>
  <c r="V180" i="2" l="1"/>
  <c r="S179" i="2" l="1"/>
  <c r="R179" i="2"/>
  <c r="U179" i="2"/>
  <c r="S178" i="2"/>
  <c r="R178" i="2"/>
  <c r="W178" i="2"/>
  <c r="U178" i="2"/>
  <c r="V178" i="2" l="1"/>
  <c r="V179" i="2"/>
  <c r="S177" i="2" l="1"/>
  <c r="R177" i="2"/>
  <c r="S176" i="2" l="1"/>
  <c r="R176" i="2"/>
  <c r="W176" i="2"/>
  <c r="U176" i="2"/>
  <c r="V176" i="2" l="1"/>
  <c r="S166" i="2"/>
  <c r="R166" i="2"/>
  <c r="S165" i="2"/>
  <c r="R165" i="2"/>
  <c r="R146" i="2"/>
  <c r="S146" i="2"/>
  <c r="S163" i="2"/>
  <c r="R163" i="2"/>
  <c r="W163" i="2"/>
  <c r="U163" i="2"/>
  <c r="W174" i="2"/>
  <c r="U174" i="2"/>
  <c r="S174" i="2"/>
  <c r="R174" i="2"/>
  <c r="W173" i="2"/>
  <c r="U173" i="2"/>
  <c r="S173" i="2"/>
  <c r="R173" i="2"/>
  <c r="W172" i="2"/>
  <c r="U172" i="2"/>
  <c r="S172" i="2"/>
  <c r="R172" i="2"/>
  <c r="S171" i="2"/>
  <c r="R171" i="2"/>
  <c r="S155" i="2"/>
  <c r="R155" i="2"/>
  <c r="S157" i="2"/>
  <c r="R157" i="2"/>
  <c r="T164" i="2"/>
  <c r="U164" i="2" s="1"/>
  <c r="T160" i="2"/>
  <c r="U160" i="2" s="1"/>
  <c r="V160" i="2" s="1"/>
  <c r="T162" i="2"/>
  <c r="U162" i="2" s="1"/>
  <c r="V162" i="2" s="1"/>
  <c r="T168" i="2"/>
  <c r="T167" i="2"/>
  <c r="U167" i="2" s="1"/>
  <c r="V167" i="2" s="1"/>
  <c r="T166" i="2"/>
  <c r="U166" i="2" s="1"/>
  <c r="T165" i="2"/>
  <c r="U165" i="2" s="1"/>
  <c r="T146" i="2"/>
  <c r="U146" i="2" s="1"/>
  <c r="T153" i="2"/>
  <c r="U153" i="2" s="1"/>
  <c r="V153" i="2" s="1"/>
  <c r="T155" i="2"/>
  <c r="U155" i="2" s="1"/>
  <c r="T158" i="2"/>
  <c r="U158" i="2" s="1"/>
  <c r="V158" i="2" s="1"/>
  <c r="T157" i="2"/>
  <c r="U157" i="2" s="1"/>
  <c r="T159" i="2"/>
  <c r="U159" i="2" s="1"/>
  <c r="V159" i="2" s="1"/>
  <c r="T156" i="2"/>
  <c r="U156" i="2" s="1"/>
  <c r="V156" i="2" s="1"/>
  <c r="W160" i="2"/>
  <c r="W162" i="2"/>
  <c r="W168" i="2"/>
  <c r="W167" i="2"/>
  <c r="W166" i="2"/>
  <c r="W165" i="2"/>
  <c r="W146" i="2"/>
  <c r="W153" i="2"/>
  <c r="W155" i="2"/>
  <c r="W158" i="2"/>
  <c r="W157" i="2"/>
  <c r="W159" i="2"/>
  <c r="W156" i="2"/>
  <c r="W164" i="2"/>
  <c r="S164" i="2"/>
  <c r="R164" i="2"/>
  <c r="W148" i="2"/>
  <c r="S148" i="2"/>
  <c r="R148" i="2"/>
  <c r="U148" i="2"/>
  <c r="V164" i="2" l="1"/>
  <c r="V148" i="2"/>
  <c r="V155" i="2"/>
  <c r="V165" i="2"/>
  <c r="V146" i="2"/>
  <c r="V173" i="2"/>
  <c r="V157" i="2"/>
  <c r="V172" i="2"/>
  <c r="V174" i="2"/>
  <c r="U168" i="2"/>
  <c r="V168" i="2" s="1"/>
  <c r="V166" i="2"/>
  <c r="V163" i="2"/>
  <c r="R170" i="2" l="1"/>
  <c r="S170" i="2"/>
  <c r="S169" i="2"/>
  <c r="R169" i="2"/>
  <c r="W170" i="2"/>
  <c r="U170" i="2"/>
  <c r="V170" i="2" l="1"/>
  <c r="W171" i="2" l="1"/>
  <c r="U171" i="2"/>
  <c r="V171" i="2" s="1"/>
  <c r="S161" i="2"/>
  <c r="R161" i="2"/>
  <c r="S152" i="2" l="1"/>
  <c r="R152" i="2"/>
  <c r="S147" i="2"/>
  <c r="R147" i="2"/>
  <c r="S151" i="2" l="1"/>
  <c r="R151" i="2"/>
  <c r="S150" i="2"/>
  <c r="R150" i="2"/>
  <c r="S145" i="2" l="1"/>
  <c r="R145" i="2"/>
  <c r="S149" i="2" l="1"/>
  <c r="R149" i="2"/>
  <c r="S143" i="2"/>
  <c r="R143" i="2"/>
  <c r="S142" i="2"/>
  <c r="R142" i="2"/>
  <c r="R139" i="2"/>
  <c r="S139" i="2"/>
  <c r="S144" i="2" l="1"/>
  <c r="R144" i="2"/>
  <c r="U188" i="2" l="1"/>
  <c r="U187" i="2"/>
  <c r="W169" i="2"/>
  <c r="W152" i="2" l="1"/>
  <c r="T152" i="2"/>
  <c r="U152" i="2" s="1"/>
  <c r="V152" i="2" l="1"/>
  <c r="W177" i="2" l="1"/>
  <c r="U177" i="2"/>
  <c r="W175" i="2"/>
  <c r="U175" i="2"/>
  <c r="V175" i="2" s="1"/>
  <c r="U169" i="2"/>
  <c r="V169" i="2" s="1"/>
  <c r="W141" i="2"/>
  <c r="U141" i="2"/>
  <c r="W154" i="2"/>
  <c r="T154" i="2"/>
  <c r="U154" i="2" s="1"/>
  <c r="W161" i="2"/>
  <c r="T161" i="2"/>
  <c r="U161" i="2" s="1"/>
  <c r="W147" i="2"/>
  <c r="U147" i="2"/>
  <c r="V147" i="2" s="1"/>
  <c r="W151" i="2"/>
  <c r="T151" i="2"/>
  <c r="U151" i="2" s="1"/>
  <c r="V151" i="2" s="1"/>
  <c r="W150" i="2"/>
  <c r="T150" i="2"/>
  <c r="U150" i="2" s="1"/>
  <c r="W140" i="2"/>
  <c r="T140" i="2"/>
  <c r="U140" i="2" s="1"/>
  <c r="V140" i="2" s="1"/>
  <c r="W145" i="2"/>
  <c r="W149" i="2"/>
  <c r="T149" i="2"/>
  <c r="U149" i="2" s="1"/>
  <c r="W143" i="2"/>
  <c r="T143" i="2"/>
  <c r="U143" i="2" s="1"/>
  <c r="W142" i="2"/>
  <c r="T142" i="2"/>
  <c r="U142" i="2" s="1"/>
  <c r="W139" i="2"/>
  <c r="T139" i="2"/>
  <c r="U139" i="2" s="1"/>
  <c r="W144" i="2"/>
  <c r="T144" i="2"/>
  <c r="U144" i="2" s="1"/>
  <c r="V144" i="2" s="1"/>
  <c r="V143" i="2" l="1"/>
  <c r="V150" i="2"/>
  <c r="V177" i="2"/>
  <c r="V145" i="2"/>
  <c r="V142" i="2"/>
  <c r="V141" i="2"/>
  <c r="V139" i="2"/>
  <c r="V154" i="2"/>
  <c r="V188" i="2"/>
  <c r="V187" i="2"/>
  <c r="V161" i="2"/>
  <c r="V1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colaborador</author>
    <author>Herculano Costa Carneiro</author>
    <author>Monique de Souza Ferreira</author>
    <author>Brandow Marques de Medeiros</author>
    <author>Davi Lopes de Souza</author>
  </authors>
  <commentList>
    <comment ref="K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P6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passagem emitida, a reserva foi cancelada junto à agência de passagens, ficando o crédito do bilhete para remarcação posterior, conforme SEI 5229091</t>
        </r>
      </text>
    </comment>
    <comment ref="K7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E8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K8" authorId="1" shapeId="0" xr:uid="{00000000-0006-0000-0000-00000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E9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K9" authorId="1" shapeId="0" xr:uid="{00000000-0006-0000-0000-00000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BSB/CGH</t>
        </r>
      </text>
    </comment>
    <comment ref="K10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K11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M11" authorId="1" shapeId="0" xr:uid="{00000000-0006-0000-0000-00000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Obs1: A pedido do Diretor Jean Paulo Castro e Silva, sua passagem de volta ficará em aberto e a emissão será realizada posteriormente. 5232747</t>
        </r>
      </text>
    </comment>
    <comment ref="N11" authorId="1" shapeId="0" xr:uid="{00000000-0006-0000-0000-00000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NOTA INFORMATIVA: (5268805) "de ordem particular, o Diretor Jean Paulo Castro e Silva solicitou que a passagem do seu voo de volta fosse emitida no dia 02/03/2022 (quarta-feira)" 5268805</t>
        </r>
      </text>
    </comment>
    <comment ref="O11" authorId="1" shapeId="0" xr:uid="{00000000-0006-0000-0000-00000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Obs1: A pedido do Diretor Jean Paulo Castro e Silva, sua passagem de volta ficará em aberto e a emissão será realizada posteriormente. 5232747</t>
        </r>
      </text>
    </comment>
    <comment ref="Q11" authorId="1" shapeId="0" xr:uid="{00000000-0006-0000-0000-00000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"Diretor Jean se comprometeu em ressarcir a diferença no valor de R$ 193,00" </t>
        </r>
      </text>
    </comment>
    <comment ref="C12" authorId="1" shapeId="0" xr:uid="{00000000-0006-0000-0000-00000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Presidente do COAUD/CDRJ</t>
        </r>
      </text>
    </comment>
    <comment ref="K12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CGH/SDU</t>
        </r>
      </text>
    </comment>
    <comment ref="K13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C14" authorId="1" shapeId="0" xr:uid="{00000000-0006-0000-0000-00001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4" authorId="1" shapeId="0" xr:uid="{00000000-0006-0000-0000-00001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GRU/SDU/CGH</t>
        </r>
      </text>
    </comment>
    <comment ref="K15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J16" authorId="1" shapeId="0" xr:uid="{00000000-0006-0000-0000-00001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"Utilizar na próxima para ver se o valor fica mais próximo, se conseguirmos incluir ida e volta pela GOL."</t>
        </r>
      </text>
    </comment>
    <comment ref="K16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16" authorId="1" shapeId="0" xr:uid="{00000000-0006-0000-0000-00001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No documento (5291394) a agência informou que para utilizar o bilhete de crédito (reserva da reunião do mês de fevereiro que não foi utilizada), deverá ser feita uma nova reserva com </t>
        </r>
        <r>
          <rPr>
            <b/>
            <sz val="9"/>
            <color indexed="81"/>
            <rFont val="Segoe UI"/>
            <family val="2"/>
          </rPr>
          <t>valores iguais ou maiores</t>
        </r>
        <r>
          <rPr>
            <sz val="9"/>
            <color indexed="81"/>
            <rFont val="Segoe UI"/>
            <family val="2"/>
          </rPr>
          <t xml:space="preserve"> do que o crédito (</t>
        </r>
        <r>
          <rPr>
            <b/>
            <sz val="9"/>
            <color indexed="81"/>
            <rFont val="Segoe UI"/>
            <family val="2"/>
          </rPr>
          <t>R$2.147,06</t>
        </r>
        <r>
          <rPr>
            <sz val="9"/>
            <color indexed="81"/>
            <rFont val="Segoe UI"/>
            <family val="2"/>
          </rPr>
          <t xml:space="preserve">), não tendo sido o caso.
</t>
        </r>
      </text>
    </comment>
    <comment ref="K17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B18" authorId="1" shapeId="0" xr:uid="{00000000-0006-0000-0000-00001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DT. Emissão da APV</t>
        </r>
      </text>
    </comment>
    <comment ref="K18" authorId="1" shapeId="0" xr:uid="{00000000-0006-0000-0000-00001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Passagens aéreas emitidas pela empresa organizadora do evento (Sei nº 5280129).</t>
        </r>
      </text>
    </comment>
    <comment ref="L18" authorId="1" shapeId="0" xr:uid="{00000000-0006-0000-0000-00001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Passagens aéreas emitidas pela empresa organizadora do evento (Sei nº 5280129).</t>
        </r>
      </text>
    </comment>
    <comment ref="R18" authorId="1" shapeId="0" xr:uid="{00000000-0006-0000-0000-00001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5 (meias diárias) x 210 Dólar norte-americano
Valor total em US$:
1050 Dólar americano
Valor total em R$ 5.385,14 (Sei nº 5349528)</t>
        </r>
      </text>
    </comment>
    <comment ref="E19" authorId="0" shapeId="0" xr:uid="{00000000-0006-0000-0000-00001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K19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
</t>
        </r>
      </text>
    </comment>
    <comment ref="K20" authorId="0" shapeId="0" xr:uid="{00000000-0006-0000-0000-00001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1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P21" authorId="1" shapeId="0" xr:uid="{00000000-0006-0000-0000-00002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R$2.177,79 / 2</t>
        </r>
      </text>
    </comment>
    <comment ref="A22" authorId="1" shapeId="0" xr:uid="{00000000-0006-0000-0000-00002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SEM ENCAMINHAMENTO À GERSEG</t>
        </r>
        <r>
          <rPr>
            <sz val="9"/>
            <color indexed="81"/>
            <rFont val="Segoe UI"/>
            <family val="2"/>
          </rPr>
          <t xml:space="preserve"> PARA ANÁLISE DA FISCALIZAÇÃO.</t>
        </r>
      </text>
    </comment>
    <comment ref="C22" authorId="1" shapeId="0" xr:uid="{00000000-0006-0000-0000-00002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SEM ENCAMINHAMENTO À GERSEG</t>
        </r>
        <r>
          <rPr>
            <sz val="9"/>
            <color indexed="81"/>
            <rFont val="Segoe UI"/>
            <family val="2"/>
          </rPr>
          <t xml:space="preserve"> PARA ANÁLISE DA FISCALIZAÇÃO.</t>
        </r>
      </text>
    </comment>
    <comment ref="E22" authorId="1" shapeId="0" xr:uid="{00000000-0006-0000-0000-00002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Superintendente de Planejamento e Desenvolvimento de Negócios</t>
        </r>
      </text>
    </comment>
    <comment ref="K22" authorId="1" shapeId="0" xr:uid="{00000000-0006-0000-0000-00002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FLN/BSB/GRU/BSB/FLN</t>
        </r>
      </text>
    </comment>
    <comment ref="K23" authorId="0" shapeId="0" xr:uid="{00000000-0006-0000-0000-00002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4" authorId="0" shapeId="0" xr:uid="{00000000-0006-0000-0000-00002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5" authorId="0" shapeId="0" xr:uid="{00000000-0006-0000-0000-00002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6" authorId="0" shapeId="0" xr:uid="{00000000-0006-0000-0000-00002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7" authorId="0" shapeId="0" xr:uid="{00000000-0006-0000-0000-00002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A28" authorId="2" shapeId="0" xr:uid="{00000000-0006-0000-0000-00002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Com PCV, falta encaminhar para GERSEG</t>
        </r>
      </text>
    </comment>
    <comment ref="K28" authorId="0" shapeId="0" xr:uid="{00000000-0006-0000-0000-00002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A29" authorId="1" shapeId="0" xr:uid="{00000000-0006-0000-0000-00002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FALTA TUDO.
E-MAIL COBRANÇA EM 14/04/2022 para Fernanda.</t>
        </r>
      </text>
    </comment>
    <comment ref="K29" authorId="0" shapeId="0" xr:uid="{00000000-0006-0000-0000-00002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30" authorId="0" shapeId="0" xr:uid="{00000000-0006-0000-0000-00002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C31" authorId="1" shapeId="0" xr:uid="{00000000-0006-0000-0000-00003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"Utilizar </t>
        </r>
        <r>
          <rPr>
            <b/>
            <sz val="9"/>
            <color indexed="81"/>
            <rFont val="Segoe UI"/>
            <family val="2"/>
          </rPr>
          <t>crédito</t>
        </r>
        <r>
          <rPr>
            <sz val="9"/>
            <color indexed="81"/>
            <rFont val="Segoe UI"/>
            <family val="2"/>
          </rPr>
          <t xml:space="preserve"> de </t>
        </r>
        <r>
          <rPr>
            <b/>
            <sz val="9"/>
            <color indexed="81"/>
            <rFont val="Segoe UI"/>
            <family val="2"/>
          </rPr>
          <t>fevereiro</t>
        </r>
        <r>
          <rPr>
            <sz val="9"/>
            <color indexed="81"/>
            <rFont val="Segoe UI"/>
            <family val="2"/>
          </rPr>
          <t xml:space="preserve"> (</t>
        </r>
        <r>
          <rPr>
            <b/>
            <sz val="9"/>
            <color indexed="81"/>
            <rFont val="Segoe UI"/>
            <family val="2"/>
          </rPr>
          <t>R$2.147,06</t>
        </r>
        <r>
          <rPr>
            <sz val="9"/>
            <color indexed="81"/>
            <rFont val="Segoe UI"/>
            <family val="2"/>
          </rPr>
          <t xml:space="preserve">) na próxima para ver se o valor fica mais próximo, se conseguirmos incluir ida e volta pela </t>
        </r>
        <r>
          <rPr>
            <b/>
            <sz val="9"/>
            <color indexed="81"/>
            <rFont val="Segoe UI"/>
            <family val="2"/>
          </rPr>
          <t>GOL</t>
        </r>
        <r>
          <rPr>
            <sz val="9"/>
            <color indexed="81"/>
            <rFont val="Segoe UI"/>
            <family val="2"/>
          </rPr>
          <t>."</t>
        </r>
      </text>
    </comment>
    <comment ref="K31" authorId="0" shapeId="0" xr:uid="{00000000-0006-0000-0000-00003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32" authorId="0" shapeId="0" xr:uid="{00000000-0006-0000-0000-00003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CGH/SDU/CGH
</t>
        </r>
      </text>
    </comment>
    <comment ref="K33" authorId="0" shapeId="0" xr:uid="{00000000-0006-0000-0000-00003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34" authorId="0" shapeId="0" xr:uid="{00000000-0006-0000-0000-00003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35" authorId="1" shapeId="0" xr:uid="{00000000-0006-0000-0000-00003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A36" authorId="2" shapeId="0" xr:uid="{00000000-0006-0000-0000-00003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36" authorId="0" shapeId="0" xr:uid="{00000000-0006-0000-0000-00003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37" authorId="2" shapeId="0" xr:uid="{00000000-0006-0000-0000-000038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A38" authorId="2" shapeId="0" xr:uid="{00000000-0006-0000-0000-000039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38" authorId="2" shapeId="0" xr:uid="{00000000-0006-0000-0000-00003A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A39" authorId="2" shapeId="0" xr:uid="{00000000-0006-0000-0000-00003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39" authorId="2" shapeId="0" xr:uid="{00000000-0006-0000-0000-00003C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9" authorId="1" shapeId="0" xr:uid="{00000000-0006-0000-0000-00003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R$3.033,33 
NOVO BILHETE POR
R$2.709,23</t>
        </r>
      </text>
    </comment>
    <comment ref="A40" authorId="1" shapeId="0" xr:uid="{00000000-0006-0000-0000-00003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 IDA E VOLTA R$1517,19
</t>
        </r>
        <r>
          <rPr>
            <b/>
            <sz val="9"/>
            <color indexed="81"/>
            <rFont val="Segoe UI"/>
            <family val="2"/>
          </rPr>
          <t>ERRO NA DATA</t>
        </r>
        <r>
          <rPr>
            <sz val="9"/>
            <color indexed="81"/>
            <rFont val="Segoe UI"/>
            <family val="2"/>
          </rPr>
          <t xml:space="preserve"> DA VOLTA - </t>
        </r>
        <r>
          <rPr>
            <b/>
            <sz val="9"/>
            <color indexed="81"/>
            <rFont val="Segoe UI"/>
            <family val="2"/>
          </rPr>
          <t>REMARCAÇÃO/
DIFERENÇA DE TARÍFA</t>
        </r>
        <r>
          <rPr>
            <sz val="9"/>
            <color indexed="81"/>
            <rFont val="Segoe UI"/>
            <family val="2"/>
          </rPr>
          <t xml:space="preserve"> R$413,00
</t>
        </r>
        <r>
          <rPr>
            <b/>
            <sz val="9"/>
            <color indexed="81"/>
            <rFont val="Segoe UI"/>
            <family val="2"/>
          </rPr>
          <t>TOTAL</t>
        </r>
        <r>
          <rPr>
            <sz val="9"/>
            <color indexed="81"/>
            <rFont val="Segoe UI"/>
            <family val="2"/>
          </rPr>
          <t xml:space="preserve"> R$1.930,19
</t>
        </r>
      </text>
    </comment>
    <comment ref="K40" authorId="2" shapeId="0" xr:uid="{00000000-0006-0000-0000-00003F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41" authorId="1" shapeId="0" xr:uid="{00000000-0006-0000-0000-00004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 IDA E VOLTA R$1517,19
</t>
        </r>
        <r>
          <rPr>
            <b/>
            <sz val="9"/>
            <color indexed="81"/>
            <rFont val="Segoe UI"/>
            <family val="2"/>
          </rPr>
          <t>ERRO NA DATA</t>
        </r>
        <r>
          <rPr>
            <sz val="9"/>
            <color indexed="81"/>
            <rFont val="Segoe UI"/>
            <family val="2"/>
          </rPr>
          <t xml:space="preserve"> DA VOLTA - REMARCAÇÃO/
</t>
        </r>
        <r>
          <rPr>
            <b/>
            <sz val="9"/>
            <color indexed="81"/>
            <rFont val="Segoe UI"/>
            <family val="2"/>
          </rPr>
          <t>DIFERENÇA DE TARÍFA</t>
        </r>
        <r>
          <rPr>
            <sz val="9"/>
            <color indexed="81"/>
            <rFont val="Segoe UI"/>
            <family val="2"/>
          </rPr>
          <t xml:space="preserve"> R$413,00
TOTAL R$1.930,19
</t>
        </r>
      </text>
    </comment>
    <comment ref="K41" authorId="0" shapeId="0" xr:uid="{00000000-0006-0000-0000-00004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42" authorId="2" shapeId="0" xr:uid="{00000000-0006-0000-0000-000042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42" authorId="1" shapeId="0" xr:uid="{00000000-0006-0000-0000-00004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DIREXE 2422, deliberou que a Companhia custeará as passagens aéreas para a </t>
        </r>
        <r>
          <rPr>
            <b/>
            <sz val="9"/>
            <color indexed="81"/>
            <rFont val="Segoe UI"/>
            <family val="2"/>
          </rPr>
          <t>Espanha e Brasília</t>
        </r>
        <r>
          <rPr>
            <sz val="9"/>
            <color indexed="81"/>
            <rFont val="Segoe UI"/>
            <family val="2"/>
          </rPr>
          <t xml:space="preserve"> e as</t>
        </r>
        <r>
          <rPr>
            <b/>
            <sz val="9"/>
            <color indexed="81"/>
            <rFont val="Segoe UI"/>
            <family val="2"/>
          </rPr>
          <t xml:space="preserve"> diárias a cargo dos empregados</t>
        </r>
        <r>
          <rPr>
            <sz val="9"/>
            <color indexed="81"/>
            <rFont val="Segoe UI"/>
            <family val="2"/>
          </rPr>
          <t>.</t>
        </r>
      </text>
    </comment>
    <comment ref="K43" authorId="2" shapeId="0" xr:uid="{00000000-0006-0000-0000-000044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A44" authorId="2" shapeId="0" xr:uid="{00000000-0006-0000-0000-000045000000}">
      <text>
        <r>
          <rPr>
            <b/>
            <sz val="9"/>
            <color indexed="81"/>
            <rFont val="Segoe UI"/>
            <family val="2"/>
          </rPr>
          <t>Monique de Souza Ferreira:
Sem PCV</t>
        </r>
      </text>
    </comment>
    <comment ref="K44" authorId="2" shapeId="0" xr:uid="{00000000-0006-0000-0000-00004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N44" authorId="1" shapeId="0" xr:uid="{00000000-0006-0000-0000-00004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 A pedido do Diretor Jean, sua passagem de volta foi emitida para o dia 28/03/2022, conforme Nota Informativa (Sei nº 5367348)</t>
        </r>
      </text>
    </comment>
    <comment ref="K45" authorId="2" shapeId="0" xr:uid="{00000000-0006-0000-0000-000048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A46" authorId="2" shapeId="0" xr:uid="{00000000-0006-0000-0000-000049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46" authorId="2" shapeId="0" xr:uid="{00000000-0006-0000-0000-00004A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A47" authorId="2" shapeId="0" xr:uid="{00000000-0006-0000-0000-00004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47" authorId="2" shapeId="0" xr:uid="{00000000-0006-0000-0000-00004C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K48" authorId="2" shapeId="0" xr:uid="{00000000-0006-0000-0000-00004D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BSB/VIX</t>
        </r>
      </text>
    </comment>
    <comment ref="K49" authorId="2" shapeId="0" xr:uid="{00000000-0006-0000-0000-00004E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VIX/SDU</t>
        </r>
      </text>
    </comment>
    <comment ref="A50" authorId="2" shapeId="0" xr:uid="{00000000-0006-0000-0000-00004F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PVC</t>
        </r>
      </text>
    </comment>
    <comment ref="K50" authorId="2" shapeId="0" xr:uid="{00000000-0006-0000-0000-000050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K51" authorId="0" shapeId="0" xr:uid="{00000000-0006-0000-0000-00005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VIX/SDU/VIX</t>
        </r>
      </text>
    </comment>
    <comment ref="O51" authorId="3" shapeId="0" xr:uid="{00000000-0006-0000-0000-000052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Desistiu da viagem no mesmo dia da emissão, SEM ÔNUS.</t>
        </r>
      </text>
    </comment>
    <comment ref="K52" authorId="1" shapeId="0" xr:uid="{00000000-0006-0000-0000-00005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CGH/SSA</t>
        </r>
      </text>
    </comment>
    <comment ref="A53" authorId="3" shapeId="0" xr:uid="{00000000-0006-0000-0000-000054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28/04/2022</t>
        </r>
      </text>
    </comment>
    <comment ref="A54" authorId="3" shapeId="0" xr:uid="{00000000-0006-0000-0000-000055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</t>
        </r>
      </text>
    </comment>
    <comment ref="A55" authorId="3" shapeId="0" xr:uid="{00000000-0006-0000-0000-000056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</t>
        </r>
      </text>
    </comment>
    <comment ref="A56" authorId="3" shapeId="0" xr:uid="{00000000-0006-0000-0000-000057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
</t>
        </r>
      </text>
    </comment>
    <comment ref="A57" authorId="3" shapeId="0" xr:uid="{00000000-0006-0000-0000-000058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
</t>
        </r>
      </text>
    </comment>
    <comment ref="A58" authorId="3" shapeId="0" xr:uid="{00000000-0006-0000-0000-000059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
</t>
        </r>
      </text>
    </comment>
    <comment ref="A59" authorId="3" shapeId="0" xr:uid="{00000000-0006-0000-0000-00005A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no mesmo dia 
21/04/2022
</t>
        </r>
      </text>
    </comment>
    <comment ref="A60" authorId="3" shapeId="0" xr:uid="{00000000-0006-0000-0000-00005B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SEM PCV
</t>
        </r>
      </text>
    </comment>
    <comment ref="C60" authorId="3" shapeId="0" xr:uid="{00000000-0006-0000-0000-00005C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Usuário Externo,</t>
        </r>
      </text>
    </comment>
    <comment ref="D60" authorId="3" shapeId="0" xr:uid="{00000000-0006-0000-0000-00005D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PROCURADOR DA REPÚBLICA</t>
        </r>
      </text>
    </comment>
    <comment ref="E60" authorId="3" shapeId="0" xr:uid="{00000000-0006-0000-0000-00005E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PROCURADOR DA REPÚBLICA
</t>
        </r>
      </text>
    </comment>
    <comment ref="A61" authorId="3" shapeId="0" xr:uid="{00000000-0006-0000-0000-00005F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SEM PCV</t>
        </r>
      </text>
    </comment>
    <comment ref="A63" authorId="3" shapeId="0" xr:uid="{00000000-0006-0000-0000-000060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10 dias úteis depois 
29/04/2022
</t>
        </r>
      </text>
    </comment>
    <comment ref="A64" authorId="3" shapeId="0" xr:uid="{00000000-0006-0000-0000-000061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no mesmo dia 
04/05/2022</t>
        </r>
      </text>
    </comment>
    <comment ref="A65" authorId="3" shapeId="0" xr:uid="{00000000-0006-0000-0000-000062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no mesmo dia 
04/05/2022</t>
        </r>
      </text>
    </comment>
    <comment ref="A66" authorId="3" shapeId="0" xr:uid="{00000000-0006-0000-0000-000063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2 dias depois 
29/04/2022</t>
        </r>
      </text>
    </comment>
    <comment ref="A67" authorId="3" shapeId="0" xr:uid="{00000000-0006-0000-0000-000064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8 dias depois 
27/04/2022</t>
        </r>
      </text>
    </comment>
    <comment ref="A68" authorId="3" shapeId="0" xr:uid="{00000000-0006-0000-0000-000065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8 dias depois 
27/04/2022</t>
        </r>
      </text>
    </comment>
    <comment ref="A71" authorId="3" shapeId="0" xr:uid="{00000000-0006-0000-0000-000066000000}">
      <text>
        <r>
          <rPr>
            <b/>
            <sz val="9"/>
            <color indexed="81"/>
            <rFont val="Segoe UI"/>
            <charset val="1"/>
          </rPr>
          <t xml:space="preserve">Brandow Marques de Medeiros
</t>
        </r>
        <r>
          <rPr>
            <sz val="9"/>
            <color indexed="81"/>
            <rFont val="Segoe UI"/>
            <family val="2"/>
          </rPr>
          <t>Pcv Realizda 4 dias depois 19/04/2022</t>
        </r>
      </text>
    </comment>
    <comment ref="A72" authorId="3" shapeId="0" xr:uid="{00000000-0006-0000-0000-000067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K72" authorId="3" shapeId="0" xr:uid="{00000000-0006-0000-0000-000068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APV em 11/04/2022, dois dias antes da viagem apenas;
Há 24 dias sem PCV;
Sem comprovantes de bilhetes;
Recebeu 2,2 DIÁRIAS;
</t>
        </r>
      </text>
    </comment>
    <comment ref="O72" authorId="3" shapeId="0" xr:uid="{00000000-0006-0000-0000-000069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13/04 - ANTAQ;
14/04 - EPL e SNPTA;
18/04 - SAP/MAPA e SNPTA.
Dias 13/04/2022, 14/04/2022 e 18/04/2022.
</t>
        </r>
      </text>
    </comment>
    <comment ref="A73" authorId="3" shapeId="0" xr:uid="{00000000-0006-0000-0000-00006A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K73" authorId="3" shapeId="0" xr:uid="{00000000-0006-0000-0000-00006B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GRU/IAH/MIA/EWR/GRU 
Guarulhos
HOUSTON
MIAMI
NEWARK
Guarulhos</t>
        </r>
      </text>
    </comment>
    <comment ref="L73" authorId="3" shapeId="0" xr:uid="{00000000-0006-0000-0000-00006C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GRU/IAH/MIA/EWR/GRU</t>
        </r>
      </text>
    </comment>
    <comment ref="A74" authorId="3" shapeId="0" xr:uid="{00000000-0006-0000-0000-00006D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J74" authorId="3" shapeId="0" xr:uid="{00000000-0006-0000-0000-00006E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CORIS BRASIL TURISMO VIAGENS E ASSISTENCIA INTERNACIONAL EIRELI</t>
        </r>
      </text>
    </comment>
    <comment ref="A75" authorId="3" shapeId="0" xr:uid="{00000000-0006-0000-0000-00006F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PCV realizada no mesmo dia
27/04/2022
27/04/2022</t>
        </r>
      </text>
    </comment>
    <comment ref="K75" authorId="3" shapeId="0" xr:uid="{00000000-0006-0000-0000-000070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SDU/SSA/SDU 
</t>
        </r>
      </text>
    </comment>
    <comment ref="L75" authorId="3" shapeId="0" xr:uid="{00000000-0006-0000-0000-000071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SDU/SSA/SDU 
</t>
        </r>
      </text>
    </comment>
    <comment ref="A76" authorId="3" shapeId="0" xr:uid="{00000000-0006-0000-0000-000072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PROCESSO DE JANEIRO/2022
</t>
        </r>
        <r>
          <rPr>
            <b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charset val="1"/>
          </rPr>
          <t xml:space="preserve"> REFERE A ESTAS EMISSÕES DE </t>
        </r>
        <r>
          <rPr>
            <b/>
            <sz val="9"/>
            <color indexed="81"/>
            <rFont val="Segoe UI"/>
            <family val="2"/>
          </rPr>
          <t>MAIO.</t>
        </r>
      </text>
    </comment>
    <comment ref="K76" authorId="2" shapeId="0" xr:uid="{00000000-0006-0000-0000-000073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77" authorId="3" shapeId="0" xr:uid="{00000000-0006-0000-0000-000074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A78" authorId="3" shapeId="0" xr:uid="{00000000-0006-0000-0000-000075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A APV ESTA INDISPONIVEL (COR CARMIM).
AINDA ESTÁ EM VIAGEM</t>
        </r>
      </text>
    </comment>
    <comment ref="K78" authorId="2" shapeId="0" xr:uid="{00000000-0006-0000-0000-00007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O78" authorId="3" shapeId="0" xr:uid="{00000000-0006-0000-0000-000077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presidente
</t>
        </r>
      </text>
    </comment>
    <comment ref="A79" authorId="3" shapeId="0" xr:uid="{00000000-0006-0000-0000-000078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79" authorId="2" shapeId="0" xr:uid="{00000000-0006-0000-0000-000079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80" authorId="3" shapeId="0" xr:uid="{00000000-0006-0000-0000-00007A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K80" authorId="2" shapeId="0" xr:uid="{00000000-0006-0000-0000-00007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92" authorId="3" shapeId="0" xr:uid="{00000000-0006-0000-0000-00007C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GIG/BSB/SDU</t>
        </r>
      </text>
    </comment>
    <comment ref="S92" authorId="4" shapeId="0" xr:uid="{00000000-0006-0000-0000-00007D000000}">
      <text>
        <r>
          <rPr>
            <b/>
            <sz val="9"/>
            <color indexed="81"/>
            <rFont val="Segoe UI"/>
            <charset val="1"/>
          </rPr>
          <t>Davi Lopes de Souza:</t>
        </r>
        <r>
          <rPr>
            <sz val="9"/>
            <color indexed="81"/>
            <rFont val="Segoe UI"/>
            <charset val="1"/>
          </rPr>
          <t xml:space="preserve">
Diária paga a maior, como se fosse cargp equiparado a gerente de R$768,00
</t>
        </r>
      </text>
    </comment>
    <comment ref="K93" authorId="3" shapeId="0" xr:uid="{00000000-0006-0000-0000-00007E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CGH/SDU/CGH</t>
        </r>
      </text>
    </comment>
    <comment ref="K94" authorId="3" shapeId="0" xr:uid="{00000000-0006-0000-0000-00007F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BSB/SDU/BSB</t>
        </r>
      </text>
    </comment>
    <comment ref="K95" authorId="3" shapeId="0" xr:uid="{00000000-0006-0000-0000-000080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BSB/SDU/BSB</t>
        </r>
      </text>
    </comment>
    <comment ref="K96" authorId="3" shapeId="0" xr:uid="{00000000-0006-0000-0000-000081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SDU/BSB/SDU</t>
        </r>
      </text>
    </comment>
    <comment ref="K99" authorId="3" shapeId="0" xr:uid="{00000000-0006-0000-0000-000082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D186" authorId="4" shapeId="0" xr:uid="{00000000-0006-0000-0000-000083000000}">
      <text>
        <r>
          <rPr>
            <b/>
            <sz val="9"/>
            <color indexed="81"/>
            <rFont val="Segoe UI"/>
            <charset val="1"/>
          </rPr>
          <t>Davi Lopes de Souza:</t>
        </r>
        <r>
          <rPr>
            <sz val="9"/>
            <color indexed="81"/>
            <rFont val="Segoe UI"/>
            <charset val="1"/>
          </rPr>
          <t xml:space="preserve">
ASSISTENTE PLENO DE QSMS
</t>
        </r>
      </text>
    </comment>
    <comment ref="Q223" authorId="1" shapeId="0" xr:uid="{00000000-0006-0000-0000-00008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CONSELHEIROS</t>
        </r>
      </text>
    </comment>
    <comment ref="T223" authorId="1" shapeId="0" xr:uid="{00000000-0006-0000-0000-00008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CONSELHEIROS</t>
        </r>
      </text>
    </comment>
    <comment ref="A226" authorId="2" shapeId="0" xr:uid="{00000000-0006-0000-0000-00008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A227" authorId="2" shapeId="0" xr:uid="{00000000-0006-0000-0000-000087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PVC</t>
        </r>
      </text>
    </comment>
    <comment ref="A228" authorId="3" shapeId="0" xr:uid="{00000000-0006-0000-0000-000088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SEM PCV
</t>
        </r>
      </text>
    </comment>
    <comment ref="E228" authorId="3" shapeId="0" xr:uid="{00000000-0006-0000-0000-000089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PROCURADOR DA REPÚBLICA
</t>
        </r>
      </text>
    </comment>
    <comment ref="A229" authorId="3" shapeId="0" xr:uid="{00000000-0006-0000-0000-00008A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10 dias úteis depois 
29/04/2022
</t>
        </r>
      </text>
    </comment>
    <comment ref="A230" authorId="3" shapeId="0" xr:uid="{00000000-0006-0000-0000-00008B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A231" authorId="3" shapeId="0" xr:uid="{00000000-0006-0000-0000-00008C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A232" authorId="3" shapeId="0" xr:uid="{00000000-0006-0000-0000-00008D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A233" authorId="3" shapeId="0" xr:uid="{00000000-0006-0000-0000-00008E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A234" authorId="3" shapeId="0" xr:uid="{00000000-0006-0000-0000-00008F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A235" authorId="1" shapeId="0" xr:uid="{00000000-0006-0000-0000-00009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SEM ENCAMINHAMENTO À GERSEG</t>
        </r>
        <r>
          <rPr>
            <sz val="9"/>
            <color indexed="81"/>
            <rFont val="Segoe UI"/>
            <family val="2"/>
          </rPr>
          <t xml:space="preserve"> PARA ANÁLISE DA FISCALIZAÇÃO.</t>
        </r>
      </text>
    </comment>
    <comment ref="E235" authorId="1" shapeId="0" xr:uid="{00000000-0006-0000-0000-00009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Superintendente de Planejamento e Desenvolvimento de Negócios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colaborador</author>
    <author>Herculano Costa Carneiro</author>
  </authors>
  <commentList>
    <comment ref="G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E7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Manuela Sabóia Moura de Alencar é servidora da Anvisa, mas está cedida para o órgão chefiado pelo marido
</t>
        </r>
      </text>
    </comment>
    <comment ref="G8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Q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- Reuniões na ANTAQ e SNPTA</t>
        </r>
      </text>
    </comment>
    <comment ref="V8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R$1427,43 pago; sem uso.
CRÉDITO!!!</t>
        </r>
      </text>
    </comment>
    <comment ref="G9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F11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Coordenador-Geral de Modelagem de Arrendamentos Portuários da Secretaria Nacional de Portos e Transportes Aquaviários - SNPTA</t>
        </r>
      </text>
    </comment>
    <comment ref="G11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F12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 de Novos Negócios Portuários da Secretaria Nacional de Portos e Transportes Aquaviários - SNPTA</t>
        </r>
      </text>
    </comment>
    <comment ref="G12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D13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13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13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D14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14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14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14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15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0032100/21
Emissão: 06/05/2021
Vecto: 20/05/2021</t>
        </r>
      </text>
    </comment>
    <comment ref="G15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5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Q15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R15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R$1.118,00
IDA - VOLTA.
</t>
        </r>
      </text>
    </comment>
    <comment ref="S15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R$1.118,00
IDA - VOLTA.
</t>
        </r>
      </text>
    </comment>
    <comment ref="D16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16" authorId="0" shapeId="0" xr:uid="{00000000-0006-0000-0100-00001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16" authorId="0" shapeId="0" xr:uid="{00000000-0006-0000-0100-00001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 </t>
        </r>
      </text>
    </comment>
    <comment ref="V16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R$951,40 pago; sem uso.
CRÉDITO SOLICITADO!</t>
        </r>
      </text>
    </comment>
    <comment ref="D17" authorId="0" shapeId="0" xr:uid="{00000000-0006-0000-0100-00001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17" authorId="0" shapeId="0" xr:uid="{00000000-0006-0000-0100-00001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17" authorId="0" shapeId="0" xr:uid="{00000000-0006-0000-0100-00002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BSB/CGH </t>
        </r>
      </text>
    </comment>
    <comment ref="V17" authorId="0" shapeId="0" xr:uid="{00000000-0006-0000-0100-00002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R$1.090,72 pago; sem uso.
CRÉDITO SOLICITADO!</t>
        </r>
      </text>
    </comment>
    <comment ref="X17" authorId="0" shapeId="0" xr:uid="{00000000-0006-0000-0100-00002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CRÉDITO REGISTRADO!</t>
        </r>
      </text>
    </comment>
    <comment ref="Q18" authorId="0" shapeId="0" xr:uid="{00000000-0006-0000-0100-000023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19" authorId="0" shapeId="0" xr:uid="{00000000-0006-0000-0100-00002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19" authorId="0" shapeId="0" xr:uid="{00000000-0006-0000-0100-00002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19" authorId="0" shapeId="0" xr:uid="{00000000-0006-0000-0100-00002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19" authorId="0" shapeId="0" xr:uid="{00000000-0006-0000-0100-000027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20" authorId="0" shapeId="0" xr:uid="{00000000-0006-0000-0100-00002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20" authorId="0" shapeId="0" xr:uid="{00000000-0006-0000-0100-00002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20" authorId="0" shapeId="0" xr:uid="{00000000-0006-0000-0100-00002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20" authorId="0" shapeId="0" xr:uid="{00000000-0006-0000-0100-00002B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21" authorId="0" shapeId="0" xr:uid="{00000000-0006-0000-0100-00002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21" authorId="0" shapeId="0" xr:uid="{00000000-0006-0000-0100-00002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21" authorId="0" shapeId="0" xr:uid="{00000000-0006-0000-0100-00002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21" authorId="0" shapeId="0" xr:uid="{00000000-0006-0000-0100-00002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FR8EWK (BILHETE EMITIDO, NÃO VOADO, ficando o CRÉDITO no valor de R$ 580,45</t>
        </r>
      </text>
    </comment>
    <comment ref="V21" authorId="0" shapeId="0" xr:uid="{00000000-0006-0000-0100-00003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FR8EWK (BILHETE EMITIDO, NÃO VOADO, ficando o CRÉDITO no valor de R$ 580,45</t>
        </r>
      </text>
    </comment>
    <comment ref="D22" authorId="0" shapeId="0" xr:uid="{00000000-0006-0000-0100-00003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22" authorId="0" shapeId="0" xr:uid="{00000000-0006-0000-0100-00003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22" authorId="0" shapeId="0" xr:uid="{00000000-0006-0000-0100-00003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Q22" authorId="0" shapeId="0" xr:uid="{00000000-0006-0000-0100-00003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Novo Loc: EU73NB
</t>
        </r>
      </text>
    </comment>
    <comment ref="V22" authorId="0" shapeId="0" xr:uid="{00000000-0006-0000-0100-00003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R$200,12 pago; sem uso.
CRÉDITO SOLICITADO!</t>
        </r>
      </text>
    </comment>
    <comment ref="D23" authorId="0" shapeId="0" xr:uid="{00000000-0006-0000-0100-00003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23" authorId="0" shapeId="0" xr:uid="{00000000-0006-0000-0100-00003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23" authorId="0" shapeId="0" xr:uid="{00000000-0006-0000-0100-00003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G24" authorId="0" shapeId="0" xr:uid="{00000000-0006-0000-0100-00003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R24" authorId="0" shapeId="0" xr:uid="{00000000-0006-0000-0100-00003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R$979,43
IDA - VOLTA.
</t>
        </r>
      </text>
    </comment>
    <comment ref="S24" authorId="0" shapeId="0" xr:uid="{00000000-0006-0000-0100-00003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R$979,43
IDA - VOLTA.
</t>
        </r>
      </text>
    </comment>
    <comment ref="C25" authorId="1" shapeId="0" xr:uid="{00000000-0006-0000-0100-00003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COMPLETO: APV e PCV, 16/9/21.
INCOMPLETO
Não há comprovantes de viagem, nem encaminhamento para a GERSEG. 22/6.</t>
        </r>
      </text>
    </comment>
    <comment ref="G25" authorId="0" shapeId="0" xr:uid="{00000000-0006-0000-0100-00003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25" authorId="0" shapeId="0" xr:uid="{00000000-0006-0000-0100-00003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GIG/BSB/SDU</t>
        </r>
      </text>
    </comment>
    <comment ref="N25" authorId="0" shapeId="0" xr:uid="{00000000-0006-0000-0100-00003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GIG/BSB/SDU</t>
        </r>
      </text>
    </comment>
    <comment ref="R25" authorId="0" shapeId="0" xr:uid="{00000000-0006-0000-0100-00004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LATAM - R$2.717,21
IDA - VOLTA.</t>
        </r>
      </text>
    </comment>
    <comment ref="S25" authorId="0" shapeId="0" xr:uid="{00000000-0006-0000-0100-00004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LATAM - R$2.717,21
IDA - VOLTA.</t>
        </r>
      </text>
    </comment>
    <comment ref="C26" authorId="1" shapeId="0" xr:uid="{00000000-0006-0000-0100-00004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INCOMPLETO
Não há comprovantes dessa viagem, nem encaminhamento para a GERSEG. 22/6.</t>
        </r>
      </text>
    </comment>
    <comment ref="G26" authorId="0" shapeId="0" xr:uid="{00000000-0006-0000-0100-00004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26" authorId="0" shapeId="0" xr:uid="{00000000-0006-0000-0100-00004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27" authorId="0" shapeId="0" xr:uid="{00000000-0006-0000-0100-00004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27" authorId="0" shapeId="0" xr:uid="{00000000-0006-0000-0100-00004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C28" authorId="1" shapeId="0" xr:uid="{00000000-0006-0000-0100-00004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Falta apenas o encaminhamento da PCV para a GERSEG (despacho). 22/6.</t>
        </r>
      </text>
    </comment>
    <comment ref="G28" authorId="0" shapeId="0" xr:uid="{00000000-0006-0000-0100-00004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28" authorId="0" shapeId="0" xr:uid="{00000000-0006-0000-0100-00004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29" authorId="0" shapeId="0" xr:uid="{00000000-0006-0000-0100-00004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29" authorId="0" shapeId="0" xr:uid="{00000000-0006-0000-0100-00004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30" authorId="0" shapeId="0" xr:uid="{00000000-0006-0000-0100-00004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30" authorId="0" shapeId="0" xr:uid="{00000000-0006-0000-0100-00004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30" authorId="0" shapeId="0" xr:uid="{00000000-0006-0000-0100-00004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
reunião adiada pelo Gabinete do Ministro da Infraestrutura para o dia 04/06/2021 às 11h00. Passagens remarcadas em 28/05/2021, com diferença de tarifa de 450,00 para LATAM. ( Alteração acompanhada pela Graice Magalhães)</t>
        </r>
      </text>
    </comment>
    <comment ref="G31" authorId="0" shapeId="0" xr:uid="{00000000-0006-0000-0100-00004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31" authorId="0" shapeId="0" xr:uid="{00000000-0006-0000-0100-00005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1" authorId="0" shapeId="0" xr:uid="{00000000-0006-0000-0100-00005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
reunião adiada pelo Gabinete do Ministro da Infraestrutura para o dia 04/06/2021 às 11h00. Passagens remarcadas em 28/05/2021, com diferença de tarifa de 450,00 para LATAM. ( Alteração acompanhada pela Graice Magalhães)</t>
        </r>
      </text>
    </comment>
    <comment ref="G32" authorId="0" shapeId="0" xr:uid="{00000000-0006-0000-0100-00005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32" authorId="0" shapeId="0" xr:uid="{00000000-0006-0000-0100-00005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2" authorId="0" shapeId="0" xr:uid="{00000000-0006-0000-0100-00005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
reunião adiada pelo Gabinete do Ministro da Infraestrutura para o dia 04/06/2021 às 11h00. Passagens remarcadas em 28/05/2021, com diferença de tarifa de 450,00 para LATAM. ( Alteração acompanhada pela Graice Magalhães)</t>
        </r>
      </text>
    </comment>
    <comment ref="C33" authorId="1" shapeId="0" xr:uid="{00000000-0006-0000-0100-00005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INCOMPLETO
Não há comprovantes dessa viagem, nem encaminhamento para a GERSEG. 22/6.</t>
        </r>
      </text>
    </comment>
    <comment ref="G33" authorId="0" shapeId="0" xr:uid="{00000000-0006-0000-0100-00005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33" authorId="0" shapeId="0" xr:uid="{00000000-0006-0000-0100-00005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33" authorId="0" shapeId="0" xr:uid="{00000000-0006-0000-0100-00005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V33" authorId="0" shapeId="0" xr:uid="{00000000-0006-0000-0100-00005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R$885,96 pago; sem uso.
CRÉDITO SOLICITADO!</t>
        </r>
      </text>
    </comment>
    <comment ref="G34" authorId="0" shapeId="0" xr:uid="{00000000-0006-0000-0100-00005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34" authorId="0" shapeId="0" xr:uid="{00000000-0006-0000-0100-00005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BSB/UDI</t>
        </r>
      </text>
    </comment>
    <comment ref="Q34" authorId="0" shapeId="0" xr:uid="{00000000-0006-0000-0100-00005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</t>
        </r>
      </text>
    </comment>
    <comment ref="V34" authorId="0" shapeId="0" xr:uid="{00000000-0006-0000-0100-00005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R$781,47 pago; sem uso.
CRÉDITO SOLICITADO!</t>
        </r>
      </text>
    </comment>
    <comment ref="G35" authorId="0" shapeId="0" xr:uid="{00000000-0006-0000-0100-00005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35" authorId="0" shapeId="0" xr:uid="{00000000-0006-0000-0100-00005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UDI/SDU</t>
        </r>
      </text>
    </comment>
    <comment ref="Q35" authorId="0" shapeId="0" xr:uid="{00000000-0006-0000-0100-00006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V35" authorId="0" shapeId="0" xr:uid="{00000000-0006-0000-0100-00006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R$249,23 pago; sem uso.
CRÉDITO SOLICITADO!</t>
        </r>
      </text>
    </comment>
    <comment ref="Y35" authorId="1" shapeId="0" xr:uid="{00000000-0006-0000-0100-00006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TOTAL (Passagens + Diárias)</t>
        </r>
      </text>
    </comment>
    <comment ref="G36" authorId="0" shapeId="0" xr:uid="{00000000-0006-0000-0100-00006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6" authorId="0" shapeId="0" xr:uid="{00000000-0006-0000-0100-00006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36" authorId="0" shapeId="0" xr:uid="{00000000-0006-0000-0100-00006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G37" authorId="0" shapeId="0" xr:uid="{00000000-0006-0000-0100-00006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7" authorId="0" shapeId="0" xr:uid="{00000000-0006-0000-0100-00006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7" authorId="0" shapeId="0" xr:uid="{00000000-0006-0000-0100-00006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C38" authorId="1" shapeId="0" xr:uid="{00000000-0006-0000-0100-00006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COMPLETO
Há comprovantes de viagem, e PCV encaminhamento à GERSEG. 22/6.</t>
        </r>
      </text>
    </comment>
    <comment ref="G38" authorId="0" shapeId="0" xr:uid="{00000000-0006-0000-0100-00006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8" authorId="0" shapeId="0" xr:uid="{00000000-0006-0000-0100-00006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39" authorId="0" shapeId="0" xr:uid="{00000000-0006-0000-0100-00006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9" authorId="0" shapeId="0" xr:uid="{00000000-0006-0000-0100-00006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40" authorId="0" shapeId="0" xr:uid="{00000000-0006-0000-0100-00006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0" authorId="0" shapeId="0" xr:uid="{00000000-0006-0000-0100-00006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40" authorId="0" shapeId="0" xr:uid="{00000000-0006-0000-0100-00007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Em 31/05/2021, reunião adiada pelo Gabinete do Ministro da Infraestrutura para o dia 16/06/2021 às 11h00. Passagens canceladas em 02/07/2021, para serem utilizadas posteriormente
Em 09/06/2021, alterada passagem cancelada em 02/07/2021.  Passagem da Latam com diferença de tarifa e multa de 390,00. A passagem da GOL não pode ser utilizada, pois já havia sido remarcada em 28/05/2021, enviada assim para reembolso pela agência. Emitida nova passagem da GOL, no valor de 681,97.</t>
        </r>
      </text>
    </comment>
    <comment ref="G41" authorId="0" shapeId="0" xr:uid="{00000000-0006-0000-0100-00007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1" authorId="1" shapeId="0" xr:uid="{00000000-0006-0000-0100-00007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41" authorId="0" shapeId="0" xr:uid="{00000000-0006-0000-0100-00007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Em 15/06/2021 , reunião adiado pelo Gabinete do Ministro da Infraestrutura para o dia 16/06/2021 às 18h00. Considerando o horário, os horários precisaram ser alterados. O vôo da Latam da ida foi alterado para volta para conseguir utiliza-lo, diferença de 776,00, já o vôo da Gol que atenderia não estava com lugares disponíveis, ficou como crédito para uma nova viagem. E foi emitido vôo da GOL, com a reserva que já havia criado no valor de R$ 1.531,47. </t>
        </r>
      </text>
    </comment>
    <comment ref="G42" authorId="0" shapeId="0" xr:uid="{00000000-0006-0000-0100-00007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2" authorId="0" shapeId="0" xr:uid="{00000000-0006-0000-0100-00007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42" authorId="1" shapeId="0" xr:uid="{00000000-0006-0000-0100-00007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Considerando a excepcionalidade, que na data os diretores estavam em visita técnica e a necessidade de emissão urgente, foi solicitado a autorização pró-forma da GERSEG junto a agência.</t>
        </r>
      </text>
    </comment>
    <comment ref="G43" authorId="0" shapeId="0" xr:uid="{00000000-0006-0000-0100-00007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3" authorId="1" shapeId="0" xr:uid="{00000000-0006-0000-0100-00007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43" authorId="1" shapeId="0" xr:uid="{00000000-0006-0000-0100-00007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Considerando a excepcionalidade, que na data os diretores estavam em visita técnica e a necessidade de emissão urgente, foi solicitado a autorização pró-forma da GERSEG junto a agência.</t>
        </r>
      </text>
    </comment>
    <comment ref="G44" authorId="0" shapeId="0" xr:uid="{00000000-0006-0000-0100-00007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45" authorId="0" shapeId="0" xr:uid="{00000000-0006-0000-0100-00007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46" authorId="0" shapeId="0" xr:uid="{00000000-0006-0000-0100-00007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F47" authorId="0" shapeId="0" xr:uid="{00000000-0006-0000-0100-00007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Coordenador-Geral de Modelagem de Arrendamentos Portuários da Secretaria Nacional de Portos e Transportes Aquaviários - SNPTA</t>
        </r>
      </text>
    </comment>
    <comment ref="G47" authorId="0" shapeId="0" xr:uid="{00000000-0006-0000-0100-00007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47" authorId="0" shapeId="0" xr:uid="{00000000-0006-0000-0100-00007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F48" authorId="0" shapeId="0" xr:uid="{00000000-0006-0000-0100-00008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 de Novos Negócios Portuários da Secretaria Nacional de Portos e Transportes Aquaviários - SNPTA</t>
        </r>
      </text>
    </comment>
    <comment ref="G48" authorId="0" shapeId="0" xr:uid="{00000000-0006-0000-0100-00008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48" authorId="0" shapeId="0" xr:uid="{00000000-0006-0000-0100-00008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G49" authorId="0" shapeId="0" xr:uid="{00000000-0006-0000-0100-00008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JULIANA RODRIGUES FONSECA
Supervisora de Órgãos Colegiados</t>
        </r>
      </text>
    </comment>
    <comment ref="M49" authorId="0" shapeId="0" xr:uid="{00000000-0006-0000-0100-00008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G50" authorId="0" shapeId="0" xr:uid="{00000000-0006-0000-0100-00008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50" authorId="0" shapeId="0" xr:uid="{00000000-0006-0000-0100-00008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G51" authorId="0" shapeId="0" xr:uid="{00000000-0006-0000-0100-00008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51" authorId="0" shapeId="0" xr:uid="{00000000-0006-0000-0100-00008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CGH/BSB/SLZ</t>
        </r>
      </text>
    </comment>
    <comment ref="M52" authorId="0" shapeId="0" xr:uid="{00000000-0006-0000-0100-00008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CGH/FLN/CGH</t>
        </r>
      </text>
    </comment>
    <comment ref="R52" authorId="0" shapeId="0" xr:uid="{00000000-0006-0000-0100-00008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Trechos: 
CGH-FLN-CGH
Valor total: R$616,24</t>
        </r>
      </text>
    </comment>
    <comment ref="T52" authorId="0" shapeId="0" xr:uid="{00000000-0006-0000-0100-00008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2x 60% Diária/ 1 Diária
R$1.320,00
A inscrição no evento e a hospedagem no período de 25 a 27/08/21 foram de responsabilidade da organização do evento
</t>
        </r>
      </text>
    </comment>
    <comment ref="M54" authorId="0" shapeId="0" xr:uid="{00000000-0006-0000-0100-00008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CGH/POA</t>
        </r>
      </text>
    </comment>
    <comment ref="R54" authorId="0" shapeId="0" xr:uid="{00000000-0006-0000-0100-00008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Pagamento de diferença de R$553,00. Tendo em vista que a referida passagem sairia
por R$1.168,95 se fosse emitida no sistema, optou-se pela emissão com o crédito </t>
        </r>
        <r>
          <rPr>
            <b/>
            <sz val="9"/>
            <color indexed="81"/>
            <rFont val="Segoe UI"/>
            <family val="2"/>
          </rPr>
          <t>ERUBVW</t>
        </r>
        <r>
          <rPr>
            <sz val="9"/>
            <color indexed="81"/>
            <rFont val="Segoe UI"/>
            <family val="2"/>
          </rPr>
          <t xml:space="preserve"> em nome do passageiro.</t>
        </r>
      </text>
    </comment>
    <comment ref="T54" authorId="0" shapeId="0" xr:uid="{00000000-0006-0000-0100-00008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O voo da ida foi emitido com créditos da Latam em nome do passageiro, com cobrança da diferença de valor .
O voo que havia sido comprado foi cancelado e os créditos ficaram como crédito para utilização futura 
</t>
        </r>
        <r>
          <rPr>
            <b/>
            <sz val="9"/>
            <color indexed="81"/>
            <rFont val="Segoe UI"/>
            <family val="2"/>
          </rPr>
          <t xml:space="preserve"> 3D. + 60% Diária =  R$ 2.160,00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55" authorId="0" shapeId="0" xr:uid="{00000000-0006-0000-0100-00008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Pagamento de diferença de R$406,83. Tendo em vista que a referida passagem sairia
por R$1.182,79 se fosse emitida no sistema, optou-se pela emissão com o crédito </t>
        </r>
        <r>
          <rPr>
            <b/>
            <sz val="9"/>
            <color indexed="81"/>
            <rFont val="Segoe UI"/>
            <family val="2"/>
          </rPr>
          <t>NM41GH</t>
        </r>
        <r>
          <rPr>
            <sz val="9"/>
            <color indexed="81"/>
            <rFont val="Segoe UI"/>
            <family val="2"/>
          </rPr>
          <t xml:space="preserve"> em nome do passageiro.</t>
        </r>
      </text>
    </comment>
    <comment ref="M59" authorId="0" shapeId="0" xr:uid="{00000000-0006-0000-0100-00009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M61" authorId="0" shapeId="0" xr:uid="{00000000-0006-0000-0100-00009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1" authorId="1" shapeId="0" xr:uid="{00000000-0006-0000-0100-00009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foi cancelado e a Empregada foi realocada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M63" authorId="0" shapeId="0" xr:uid="{00000000-0006-0000-0100-00009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3" authorId="1" shapeId="0" xr:uid="{00000000-0006-0000-0100-00009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original foi cancelado e a cia aérea conseguiu encaixar a Supervisora num voo no dia seguinte. 
O início do treinamento ficou comprometido por conta do problema com o voo, pois, o treinamento da Supervisora teve inicio somente no dia 15/09  e o inicio agendado seria no  dia 14/09/2021.</t>
        </r>
      </text>
    </comment>
    <comment ref="M65" authorId="0" shapeId="0" xr:uid="{00000000-0006-0000-0100-00009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5" authorId="1" shapeId="0" xr:uid="{00000000-0006-0000-0100-00009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original foi cancelado e a cia aérea conseguiu encaixar a Supervisora num voo no dia seguinte. 
O início do treinamento ficou comprometido por conta do problema com o voo, pois, o treinamento da Supervisora teve inicio somente no dia 15/09  e o inicio agendado seria no  dia 14/09/2021.</t>
        </r>
      </text>
    </comment>
    <comment ref="M67" authorId="0" shapeId="0" xr:uid="{00000000-0006-0000-0100-00009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7" authorId="1" shapeId="0" xr:uid="{00000000-0006-0000-0100-00009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foi cancelado e a Empregada foi realocada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M69" authorId="0" shapeId="0" xr:uid="{00000000-0006-0000-0100-00009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9" authorId="1" shapeId="0" xr:uid="{00000000-0006-0000-0100-00009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Voo cancelado conforme documento anexo (4625811), somente sendo possível embarque no dia posterior.
O Empregado foi realocado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M71" authorId="0" shapeId="0" xr:uid="{00000000-0006-0000-0100-00009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71" authorId="1" shapeId="0" xr:uid="{00000000-0006-0000-0100-00009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Despacho decisório em favor do empregado e manutenção da diária.
Voo cancelado conforme documento anexo (4625811), somente sendo possível embarque no dia posterior.
O Empregado foi realocado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G73" authorId="0" shapeId="0" xr:uid="{00000000-0006-0000-0100-00009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73" authorId="0" shapeId="0" xr:uid="{00000000-0006-0000-0100-00009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74" authorId="0" shapeId="0" xr:uid="{00000000-0006-0000-0100-00009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74" authorId="1" shapeId="0" xr:uid="{00000000-0006-0000-0100-0000A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75" authorId="0" shapeId="0" xr:uid="{00000000-0006-0000-0100-0000A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5" authorId="0" shapeId="0" xr:uid="{00000000-0006-0000-0100-0000A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G76" authorId="0" shapeId="0" xr:uid="{00000000-0006-0000-0100-0000A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6" authorId="0" shapeId="0" xr:uid="{00000000-0006-0000-0100-0000A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P76" authorId="0" shapeId="0" xr:uid="{00000000-0006-0000-0100-0000A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01/09/2021 a 03/09/2021.
De ordem pessoal, o passageiro solicitou retornar no dia 08/09/2021</t>
        </r>
      </text>
    </comment>
    <comment ref="G77" authorId="0" shapeId="0" xr:uid="{00000000-0006-0000-0100-0000A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7" authorId="0" shapeId="0" xr:uid="{00000000-0006-0000-0100-0000A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78" authorId="0" shapeId="0" xr:uid="{00000000-0006-0000-0100-0000A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8" authorId="0" shapeId="0" xr:uid="{00000000-0006-0000-0100-0000A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R78" authorId="1" shapeId="0" xr:uid="{00000000-0006-0000-0100-0000A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IDA/VOLTA-R$2.032,00
</t>
        </r>
      </text>
    </comment>
    <comment ref="G79" authorId="0" shapeId="0" xr:uid="{00000000-0006-0000-0100-0000A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
Fernanda Sasaoka
</t>
        </r>
      </text>
    </comment>
    <comment ref="M79" authorId="0" shapeId="0" xr:uid="{00000000-0006-0000-0100-0000A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79" authorId="1" shapeId="0" xr:uid="{00000000-0006-0000-0100-0000A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IDA/VOLTA-R$3.050,29
</t>
        </r>
      </text>
    </comment>
    <comment ref="T79" authorId="1" shapeId="0" xr:uid="{00000000-0006-0000-0100-0000A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 O evento contempla as reservas no hotel, desta forma foi calculado somente (60%*3) considerando despesas com alimentação previstas no normativo de passagens.</t>
        </r>
      </text>
    </comment>
    <comment ref="F80" authorId="1" shapeId="0" xr:uid="{00000000-0006-0000-0100-0000A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Acompanhou o diretor no evento e percebeu mesmo valor de diária.</t>
        </r>
      </text>
    </comment>
    <comment ref="M80" authorId="0" shapeId="0" xr:uid="{00000000-0006-0000-0100-0000B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FLN/BSB</t>
        </r>
      </text>
    </comment>
    <comment ref="T80" authorId="1" shapeId="0" xr:uid="{00000000-0006-0000-0100-0000B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 O evento contempla as reservas no hotel, desta forma considera despesas com alimentação previstas no normativo.
Este PAX deverá </t>
        </r>
        <r>
          <rPr>
            <b/>
            <sz val="9"/>
            <color indexed="81"/>
            <rFont val="Segoe UI"/>
            <family val="2"/>
          </rPr>
          <t>restituir,</t>
        </r>
        <r>
          <rPr>
            <sz val="9"/>
            <color indexed="81"/>
            <rFont val="Segoe UI"/>
            <family val="2"/>
          </rPr>
          <t xml:space="preserve"> efetuar o </t>
        </r>
        <r>
          <rPr>
            <b/>
            <sz val="9"/>
            <color indexed="81"/>
            <rFont val="Segoe UI"/>
            <family val="2"/>
          </rPr>
          <t>estorno no valor de R$ 216,00</t>
        </r>
        <r>
          <rPr>
            <sz val="9"/>
            <color indexed="81"/>
            <rFont val="Segoe UI"/>
            <family val="2"/>
          </rPr>
          <t xml:space="preserve"> referentes à diferença pago a maior, para o caixa da empresa. (Quantidade: 2*60% +60% = R$864,00, e não o valor total de R$1.080,00. </t>
        </r>
        <r>
          <rPr>
            <b/>
            <sz val="9"/>
            <color indexed="81"/>
            <rFont val="Segoe UI"/>
            <family val="2"/>
          </rPr>
          <t>Uma diferença de R$216,00.</t>
        </r>
        <r>
          <rPr>
            <sz val="9"/>
            <color indexed="81"/>
            <rFont val="Segoe UI"/>
            <family val="2"/>
          </rPr>
          <t>)</t>
        </r>
      </text>
    </comment>
    <comment ref="M81" authorId="1" shapeId="0" xr:uid="{00000000-0006-0000-0100-0000B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BSB/VCP/FLN
</t>
        </r>
      </text>
    </comment>
    <comment ref="G82" authorId="0" shapeId="0" xr:uid="{00000000-0006-0000-0100-0000B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82" authorId="0" shapeId="0" xr:uid="{00000000-0006-0000-0100-0000B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T82" authorId="0" shapeId="0" xr:uid="{00000000-0006-0000-0100-0000B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a quantidade de diárias desta APV está sendo calculada para indenização de despesas apenas com alimentação, com base no item 4.1.3. "a" da Instrução de Trabalho 15.006</t>
        </r>
      </text>
    </comment>
    <comment ref="G83" authorId="0" shapeId="0" xr:uid="{00000000-0006-0000-0100-0000B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83" authorId="0" shapeId="0" xr:uid="{00000000-0006-0000-0100-0000B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P83" authorId="0" shapeId="0" xr:uid="{00000000-0006-0000-0100-0000B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Por motivo de ordem pessoal, o Diretor Jean Paulo solicitou retornar no dia 13/10/2021, conforme Nota Informativa constante neste processo (Sei nº 4635171)</t>
        </r>
      </text>
    </comment>
    <comment ref="G84" authorId="0" shapeId="0" xr:uid="{00000000-0006-0000-0100-0000B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84" authorId="0" shapeId="0" xr:uid="{00000000-0006-0000-0100-0000B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CGH/BSB/CGH</t>
        </r>
      </text>
    </comment>
    <comment ref="N84" authorId="0" shapeId="0" xr:uid="{00000000-0006-0000-0100-0000B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CGH/BSB/CGH</t>
        </r>
      </text>
    </comment>
    <comment ref="R84" authorId="0" shapeId="0" xr:uid="{00000000-0006-0000-0100-0000B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As passagens foram custeadas pelo requisitante.</t>
        </r>
      </text>
    </comment>
    <comment ref="S84" authorId="0" shapeId="0" xr:uid="{00000000-0006-0000-0100-0000B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As passagens foram custeadas pelo requisitante.</t>
        </r>
      </text>
    </comment>
    <comment ref="M85" authorId="0" shapeId="0" xr:uid="{00000000-0006-0000-0100-0000B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85" authorId="0" shapeId="0" xr:uid="{00000000-0006-0000-0100-0000B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IDA/VOLTA - R$1.733,55</t>
        </r>
      </text>
    </comment>
    <comment ref="U85" authorId="0" shapeId="0" xr:uid="{00000000-0006-0000-0100-0000C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conforme Portarias DIRPRE Nº 462, DE 19 DE OUTUBRO DE 2021, e Nº 486, DE 26 DE OUTUBRO DE 2021, a atual Gerente de Operações de Soluções – GERSOL, Juliana de Araújo de Toledo, reg.9529, esteve como titular da Superintendência de Tecnologia da Informação - SUPTIN no período de 01/09 até 31/10/2021.
Solicitado à GERARH, se haveria no relatório DESIGNAÇÕES as Portarias de designações e dispensas do Empregado ALESSANDRO JORGE BARROS RIBEIRO, TSP, reg.09624, que cobrisse sua substituição de chefia no período de 01/09 até 31/10/2021. (Pois, elas não foram encontradas.)
Então, de acordo com a Gerência de Administração de Recursos Humanos – GERARH, por e-mail em 5/11/2021 (4808355): 
"Com a exoneração do titular da SUPTIN - Portaria nº 397, de 27 de agosto de 2021, com vigência a partir de 30/08/2021, a titular da GERSOL passou a responder pela SUPTIN, no modelo de exercício de chefia e consequentemente o empregado Alessandro Jorge Barros Ribeiro - Reg. 09624, respondeu pela GERSOL.
O exercício de chefia foi até o dia 31/10/2021 - quando houve a nomeação de outro titular na SUPTIN - Portaria nº 486, de 26 de outubro de 2021</t>
        </r>
      </text>
    </comment>
    <comment ref="M86" authorId="0" shapeId="0" xr:uid="{00000000-0006-0000-0100-0000C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86" authorId="0" shapeId="0" xr:uid="{00000000-0006-0000-0100-0000C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IDA/VOLTA - R$1.878,19</t>
        </r>
      </text>
    </comment>
    <comment ref="G87" authorId="0" shapeId="0" xr:uid="{00000000-0006-0000-0100-0000C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L87" authorId="1" shapeId="0" xr:uid="{00000000-0006-0000-0100-0000C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IDA: LATAM AIRLINES BRASIL
VOLTA: GOL</t>
        </r>
      </text>
    </comment>
    <comment ref="R87" authorId="1" shapeId="0" xr:uid="{00000000-0006-0000-0100-0000C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de ida foi custeado pelo requisitante.</t>
        </r>
      </text>
    </comment>
    <comment ref="G88" authorId="0" shapeId="0" xr:uid="{00000000-0006-0000-0100-0000C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88" authorId="1" shapeId="0" xr:uid="{00000000-0006-0000-0100-0000C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GIG/PTY/SDQ/PTY/GIG</t>
        </r>
      </text>
    </comment>
    <comment ref="T88" authorId="1" shapeId="0" xr:uid="{00000000-0006-0000-0100-0000C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Quantidade, conforme Nota Informativa 8 (Sei nº 4740914):​
4 diárias (100% de 270 Dólares norte-americanos) + 1 diária (50% de 270 Dólares norte-americanos)
Valor total em US$:
1215 Dólares norte-americanos
</t>
        </r>
        <r>
          <rPr>
            <b/>
            <sz val="9"/>
            <color indexed="81"/>
            <rFont val="Segoe UI"/>
            <family val="2"/>
          </rPr>
          <t>NÃO HOUVE PGTO DE DIÁRIAS</t>
        </r>
      </text>
    </comment>
    <comment ref="M89" authorId="1" shapeId="0" xr:uid="{00000000-0006-0000-0100-0000C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GIG/PTY/SDQ/PTY/GIG</t>
        </r>
      </text>
    </comment>
    <comment ref="T89" authorId="1" shapeId="0" xr:uid="{00000000-0006-0000-0100-0000C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Quantidade, conforme Nota Informativa 8 (Sei nº 4740914):​
4 diárias (100% de 270 Dólares norte-americanos) + 1 diária (50% de 270 Dólares norte-americanos)
Valor total em US$:
1215 Dólares norte-americanos
</t>
        </r>
        <r>
          <rPr>
            <b/>
            <sz val="9"/>
            <color indexed="81"/>
            <rFont val="Segoe UI"/>
            <family val="2"/>
          </rPr>
          <t>NÃO HOUVE PGTO DE DIÁRIAS</t>
        </r>
      </text>
    </comment>
    <comment ref="G90" authorId="0" shapeId="0" xr:uid="{00000000-0006-0000-0100-0000C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90" authorId="1" shapeId="0" xr:uid="{00000000-0006-0000-0100-0000C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SDU/GRU/DXB/GRU/SDU</t>
        </r>
      </text>
    </comment>
    <comment ref="R90" authorId="1" shapeId="0" xr:uid="{00000000-0006-0000-0100-0000C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 X VOLTA (DUBAI) : R$ 9.136,88 +
SEGURO VIAGEM INTERNAC: R$ 395,28 + 
DIÁRIAS 50%(8) Total (US$)1.320, 
R$7.316,00
Taxa de Câmbio: 5.5097 BRL</t>
        </r>
      </text>
    </comment>
    <comment ref="S90" authorId="1" shapeId="0" xr:uid="{00000000-0006-0000-0100-0000C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 X VOLTA (DUBAI) : R$ 9.136,88 +
SEGURO VIAGEM INTERNAC: R$ 395,28 + 
DIÁRIAS 50%(8) Total (US$)1.320, 
R$7.316,00
Taxa de Câmbio: 5.5097 BRL</t>
        </r>
      </text>
    </comment>
    <comment ref="T90" authorId="1" shapeId="0" xr:uid="{00000000-0006-0000-0100-0000C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"1320 dólares americanos"
8X50%(=1320)
Valor de 1 diária = 330dólares.</t>
        </r>
      </text>
    </comment>
    <comment ref="R91" authorId="1" shapeId="0" xr:uid="{00000000-0006-0000-0100-0000D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Valor Total : BRL R$7.642.66 (AEROTUR)
Valor total da viagem R$ 9.136,88 +
SEGURO VIAGEM INTERNAC R$395,28
NOTA INFORMATIVA9 (SEI4814533) 
Valor Total : R$9.532,16
</t>
        </r>
      </text>
    </comment>
    <comment ref="V91" authorId="1" shapeId="0" xr:uid="{00000000-0006-0000-0100-0000D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 X VOLTA (DUBAI) : R$ 9.136,88 +
SEGURO VIAGEM INTERNAC: R$ 395,28 + 
DIÁRIAS 50%(8) Total (US$)1.320, 
R$7.316,00
Taxa de Câmbio: 5.5097 BRL
</t>
        </r>
      </text>
    </comment>
    <comment ref="M92" authorId="1" shapeId="0" xr:uid="{00000000-0006-0000-0100-0000D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C93" authorId="1" shapeId="0" xr:uid="{00000000-0006-0000-0100-0000D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50905.006860/2021-74, PROCESSO SEM APV E PCV
esse processo é o da indicação da reunião, porém o processo da APV desta viagem é o   50905.007229/2021-92, que já consta com APV/PCV. Então solicito desconsiderar o 1º processo indicado. </t>
        </r>
      </text>
    </comment>
    <comment ref="M93" authorId="1" shapeId="0" xr:uid="{00000000-0006-0000-0100-0000D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O93" authorId="1" shapeId="0" xr:uid="{00000000-0006-0000-0100-0000D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LATAM</t>
        </r>
      </text>
    </comment>
    <comment ref="P93" authorId="1" shapeId="0" xr:uid="{00000000-0006-0000-0100-0000D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</t>
        </r>
      </text>
    </comment>
    <comment ref="M94" authorId="1" shapeId="0" xr:uid="{00000000-0006-0000-0100-0000D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G95" authorId="0" shapeId="0" xr:uid="{00000000-0006-0000-0100-0000D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95" authorId="1" shapeId="0" xr:uid="{00000000-0006-0000-0100-0000D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96" authorId="1" shapeId="0" xr:uid="{00000000-0006-0000-0100-0000D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R$9.958,23
Fatura 42.101/21
2ª Q.DEZ.</t>
        </r>
      </text>
    </comment>
    <comment ref="U96" authorId="1" shapeId="0" xr:uid="{00000000-0006-0000-0100-0000D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Taxa de Câmbio:5.5584 BRL
</t>
        </r>
      </text>
    </comment>
    <comment ref="R97" authorId="1" shapeId="0" xr:uid="{00000000-0006-0000-0100-0000D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R$ 10.562,53 
Fatura 42.101/21
2ª Q.DEZ.</t>
        </r>
      </text>
    </comment>
    <comment ref="U97" authorId="1" shapeId="0" xr:uid="{00000000-0006-0000-0100-0000D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Taxa de Câmbio:5.5584 BRL
</t>
        </r>
      </text>
    </comment>
    <comment ref="U98" authorId="1" shapeId="0" xr:uid="{00000000-0006-0000-0100-0000D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Taxa de Câmbio:5.5584 BRL
</t>
        </r>
      </text>
    </comment>
    <comment ref="G99" authorId="0" shapeId="0" xr:uid="{00000000-0006-0000-0100-0000D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99" authorId="1" shapeId="0" xr:uid="{00000000-0006-0000-0100-0000E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O99" authorId="1" shapeId="0" xr:uid="{00000000-0006-0000-0100-0000E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APV: "A passagem da ida foi custeada pelo requisitante (dia 05/12/21)"</t>
        </r>
      </text>
    </comment>
    <comment ref="R99" authorId="1" shapeId="0" xr:uid="{00000000-0006-0000-0100-0000E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APV: "A passagem da ida foi custeada pelo requisitante (dia 05/12/21)"
IDA: R$1.413,96 LATAM, 
VOLTA: R$786,23
</t>
        </r>
      </text>
    </comment>
    <comment ref="G100" authorId="0" shapeId="0" xr:uid="{00000000-0006-0000-0100-0000E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100" authorId="1" shapeId="0" xr:uid="{00000000-0006-0000-0100-0000E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CGH-BSB-SDU
Valor total em R$:
 2.466,43</t>
        </r>
      </text>
    </comment>
    <comment ref="N100" authorId="1" shapeId="0" xr:uid="{00000000-0006-0000-0100-0000E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O100" authorId="1" shapeId="0" xr:uid="{00000000-0006-0000-0100-0000E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LATAM</t>
        </r>
      </text>
    </comment>
    <comment ref="P100" authorId="1" shapeId="0" xr:uid="{00000000-0006-0000-0100-0000E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GOL</t>
        </r>
      </text>
    </comment>
    <comment ref="G101" authorId="0" shapeId="0" xr:uid="{00000000-0006-0000-0100-0000E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101" authorId="1" shapeId="0" xr:uid="{00000000-0006-0000-0100-0000E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M102" authorId="1" shapeId="0" xr:uid="{00000000-0006-0000-0100-0000E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CGH-BSB-SDU
</t>
        </r>
      </text>
    </comment>
    <comment ref="N102" authorId="1" shapeId="0" xr:uid="{00000000-0006-0000-0100-0000E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 BSB</t>
        </r>
      </text>
    </comment>
    <comment ref="M103" authorId="0" shapeId="0" xr:uid="{00000000-0006-0000-0100-0000E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N103" authorId="1" shapeId="0" xr:uid="{00000000-0006-0000-0100-0000E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 BSB</t>
        </r>
      </text>
    </comment>
    <comment ref="M104" authorId="0" shapeId="0" xr:uid="{00000000-0006-0000-0100-0000E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N104" authorId="1" shapeId="0" xr:uid="{00000000-0006-0000-0100-0000E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 BSB</t>
        </r>
      </text>
    </comment>
    <comment ref="M105" authorId="1" shapeId="0" xr:uid="{00000000-0006-0000-0100-0000F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M106" authorId="1" shapeId="0" xr:uid="{00000000-0006-0000-0100-0000F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GIG/BSB/SDU</t>
        </r>
      </text>
    </comment>
    <comment ref="G107" authorId="0" shapeId="0" xr:uid="{00000000-0006-0000-0100-0000F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07" authorId="0" shapeId="0" xr:uid="{00000000-0006-0000-0100-0000F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108" authorId="0" shapeId="0" xr:uid="{00000000-0006-0000-0100-0000F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108" authorId="0" shapeId="0" xr:uid="{00000000-0006-0000-0100-0000F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109" authorId="0" shapeId="0" xr:uid="{00000000-0006-0000-0100-0000F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09" authorId="0" shapeId="0" xr:uid="{00000000-0006-0000-0100-0000F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110" authorId="0" shapeId="0" xr:uid="{00000000-0006-0000-0100-0000F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10" authorId="0" shapeId="0" xr:uid="{00000000-0006-0000-0100-0000F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UDI/SDU</t>
        </r>
      </text>
    </comment>
    <comment ref="P110" authorId="1" shapeId="0" xr:uid="{00000000-0006-0000-0100-0000F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Conforme justificativa apresentada em Nota Informativa 14 (Sei nº 4996691), Sr. Jean Paulo Castro e Silva, Diretor de Negócios e Sustentabilidade, por necessidade de ordem particular, solicitou que a passagem do seu voo de volta fosse emitida no dia 27/12/2021 e partisse de Uberlândia/Rio de Janeiro, desde que não houvesse ônus para a CDRJ, ficando a despesa com diária não correspondente ao período em serviço por conta própria</t>
        </r>
      </text>
    </comment>
    <comment ref="M111" authorId="1" shapeId="0" xr:uid="{00000000-0006-0000-0100-0000F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FLN/CGH/BSB/FLN</t>
        </r>
      </text>
    </comment>
    <comment ref="N111" authorId="1" shapeId="0" xr:uid="{00000000-0006-0000-0100-0000F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FLN/CGH/BSB/FLN</t>
        </r>
      </text>
    </comment>
    <comment ref="R111" authorId="1" shapeId="0" xr:uid="{00000000-0006-0000-0100-0000F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R$2.261,71/2 = 1.130,90</t>
        </r>
      </text>
    </comment>
    <comment ref="S111" authorId="1" shapeId="0" xr:uid="{00000000-0006-0000-0100-0000F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R$2.261,71/2 = 1.130,90</t>
        </r>
      </text>
    </comment>
    <comment ref="M112" authorId="0" shapeId="0" xr:uid="{00000000-0006-0000-0100-0000F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R112" authorId="1" shapeId="0" xr:uid="{00000000-0006-0000-0100-000000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S112" authorId="1" shapeId="0" xr:uid="{00000000-0006-0000-0100-000001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M113" authorId="0" shapeId="0" xr:uid="{00000000-0006-0000-0100-00000201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R113" authorId="1" shapeId="0" xr:uid="{00000000-0006-0000-0100-000003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S113" authorId="1" shapeId="0" xr:uid="{00000000-0006-0000-0100-000004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M114" authorId="1" shapeId="0" xr:uid="{00000000-0006-0000-0100-000005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R114" authorId="1" shapeId="0" xr:uid="{00000000-0006-0000-0100-000006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R$ 1215,92 /2 = 607,96
</t>
        </r>
      </text>
    </comment>
    <comment ref="S114" authorId="1" shapeId="0" xr:uid="{00000000-0006-0000-0100-000007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R$ 1215,92 /2 = 607,96
</t>
        </r>
      </text>
    </comment>
    <comment ref="M121" authorId="0" shapeId="0" xr:uid="{00000000-0006-0000-0100-00000801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M122" authorId="0" shapeId="0" xr:uid="{00000000-0006-0000-0100-00000901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M123" authorId="1" shapeId="0" xr:uid="{00000000-0006-0000-0100-00000A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colaborador</author>
  </authors>
  <commentList>
    <comment ref="G5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Herculano Costa Carneiro</author>
  </authors>
  <commentList>
    <comment ref="A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Pela GERFIN.</t>
        </r>
      </text>
    </comment>
    <comment ref="E1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Prazo de até </t>
        </r>
        <r>
          <rPr>
            <b/>
            <sz val="9"/>
            <color indexed="81"/>
            <rFont val="Segoe UI"/>
            <family val="2"/>
          </rPr>
          <t>3 dias úteis</t>
        </r>
        <r>
          <rPr>
            <sz val="9"/>
            <color indexed="81"/>
            <rFont val="Segoe UI"/>
            <family val="2"/>
          </rPr>
          <t xml:space="preserve"> do recebimento do E-MAIL com as faturas até o envio para GERSEG.</t>
        </r>
      </text>
    </comment>
    <comment ref="I1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prazo de pagamento, conforme normativo interno, é de até 5 dias úteis a partir da entrada do processo aprovado pela Diretoria na Superintendência de Finanças</t>
        </r>
      </text>
    </comment>
    <comment ref="A4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Bianca.</t>
        </r>
      </text>
    </comment>
    <comment ref="C4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1ªvez</t>
        </r>
      </text>
    </comment>
    <comment ref="I4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Prazo se esgotou em 01/03/2022 - 5 dias úteis.</t>
        </r>
      </text>
    </comment>
    <comment ref="K4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Emissão do DARF em 04/03/22.
Resumo Contábil por Priscila Barcellos De Deus Baptista.</t>
        </r>
      </text>
    </comment>
    <comment ref="C5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2ªvez!!!</t>
        </r>
      </text>
    </comment>
    <comment ref="A6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Flávia.</t>
        </r>
      </text>
    </comment>
    <comment ref="C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9 DIAS ÚTEIS ATÉ O VENCIMENTO.
2ªvez!!!</t>
        </r>
      </text>
    </comment>
    <comment ref="I6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Prazo se esgotou em 21/03/2022 - 5 dias úteis.</t>
        </r>
      </text>
    </comment>
    <comment ref="K6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Resumo Contábil GERCOT.</t>
        </r>
      </text>
    </comment>
    <comment ref="A7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Bianka</t>
        </r>
      </text>
    </comment>
    <comment ref="C7" authorId="0" shapeId="0" xr:uid="{00000000-0006-0000-0400-00000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3ªvez!!!</t>
        </r>
      </text>
    </comment>
    <comment ref="E7" authorId="0" shapeId="0" xr:uid="{00000000-0006-0000-0400-00000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Recebimento do processo 000426 em 24/03/2022. </t>
        </r>
      </text>
    </comment>
    <comment ref="H7" authorId="0" shapeId="0" xr:uid="{00000000-0006-0000-0400-00001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às 18:21</t>
        </r>
      </text>
    </comment>
    <comment ref="I7" authorId="0" shapeId="0" xr:uid="{00000000-0006-0000-0400-00001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10:13 
"prazo de pagamento expirado 28/03/2022 (5387515), entrada nesta SUPFIN 30/03/2022."</t>
        </r>
      </text>
    </comment>
    <comment ref="A8" authorId="0" shapeId="0" xr:uid="{00000000-0006-0000-0400-00001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Bianka </t>
        </r>
      </text>
    </comment>
    <comment ref="C8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01 6ª 17:22</t>
        </r>
        <r>
          <rPr>
            <sz val="9"/>
            <color indexed="81"/>
            <rFont val="Segoe UI"/>
            <family val="2"/>
          </rPr>
          <t xml:space="preserve"> - Enviado </t>
        </r>
        <r>
          <rPr>
            <b/>
            <sz val="9"/>
            <color indexed="81"/>
            <rFont val="Segoe UI"/>
            <family val="2"/>
          </rPr>
          <t>SEM</t>
        </r>
        <r>
          <rPr>
            <sz val="9"/>
            <color indexed="81"/>
            <rFont val="Segoe UI"/>
            <family val="2"/>
          </rPr>
          <t xml:space="preserve"> o relatório. 
</t>
        </r>
        <r>
          <rPr>
            <b/>
            <sz val="9"/>
            <color indexed="81"/>
            <rFont val="Segoe UI"/>
            <family val="2"/>
          </rPr>
          <t>04 2ª 10:12</t>
        </r>
        <r>
          <rPr>
            <sz val="9"/>
            <color indexed="81"/>
            <rFont val="Segoe UI"/>
            <family val="2"/>
          </rPr>
          <t xml:space="preserve"> - 
Reenviado OK,
Recebimento OK.
Vcto.</t>
        </r>
        <r>
          <rPr>
            <b/>
            <sz val="9"/>
            <color indexed="81"/>
            <rFont val="Segoe UI"/>
            <family val="2"/>
          </rPr>
          <t>18/4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4ªvez!!! HOUVE FERIADO.</t>
        </r>
      </text>
    </comment>
    <comment ref="E8" authorId="0" shapeId="0" xr:uid="{00000000-0006-0000-0400-00001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Recebimento do processo 000426 em 08/04/2022. </t>
        </r>
      </text>
    </comment>
    <comment ref="K8" authorId="0" shapeId="0" xr:uid="{00000000-0006-0000-0400-00001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13/4 -</t>
        </r>
        <r>
          <rPr>
            <sz val="9"/>
            <color indexed="81"/>
            <rFont val="Segoe UI"/>
            <family val="2"/>
          </rPr>
          <t xml:space="preserve"> "Restituo o processo à GERSEG para atendimento ao item 5.2.5 da IN.GERCOT.09.007."
Ciência GERSEG no documento 5464306 (Despacho 255)
</t>
        </r>
        <r>
          <rPr>
            <b/>
            <sz val="9"/>
            <color indexed="81"/>
            <rFont val="Segoe UI"/>
            <family val="2"/>
          </rPr>
          <t xml:space="preserve">18/4 - </t>
        </r>
        <r>
          <rPr>
            <sz val="9"/>
            <color indexed="81"/>
            <rFont val="Segoe UI"/>
            <family val="2"/>
          </rPr>
          <t>GERCOT prossegue..</t>
        </r>
      </text>
    </comment>
    <comment ref="L8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19/04 - SUTCOR (Despacho900)
20/04 - GERSEG (Despacho309)
</t>
        </r>
      </text>
    </comment>
    <comment ref="A9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Flávia Maria.</t>
        </r>
      </text>
    </comment>
    <comment ref="E9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Recebimento do processo 000426 em 02/05/2022. </t>
        </r>
      </text>
    </comment>
    <comment ref="F9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03/05 - GERSEG (Despacho386)
"Juliane Dirafi devolve com prazo expirado."
04/05 - GERSEG/SUPADM p Fiscal. (Despacho394)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colaborador</author>
    <author>Herculano Costa Carneiro</author>
    <author>Monique de Souza Ferreira</author>
    <author>Brandow Marques de Medeiros</author>
  </authors>
  <commentList>
    <comment ref="K5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6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P6" authorId="1" shapeId="0" xr:uid="{00000000-0006-0000-0500-00000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passagem emitida, a reserva foi cancelada junto à agência de passagens, ficando o crédito do bilhete para remarcação posterior, conforme SEI 5229091</t>
        </r>
      </text>
    </comment>
    <comment ref="K7" authorId="1" shapeId="0" xr:uid="{00000000-0006-0000-0500-00000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C8" authorId="1" shapeId="0" xr:uid="{00000000-0006-0000-0500-00000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Presidente do COAUD/CDRJ</t>
        </r>
      </text>
    </comment>
    <comment ref="K8" authorId="0" shapeId="0" xr:uid="{00000000-0006-0000-0500-00000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CGH/SDU</t>
        </r>
      </text>
    </comment>
    <comment ref="K9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C10" authorId="1" shapeId="0" xr:uid="{00000000-0006-0000-0500-00000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0" authorId="1" shapeId="0" xr:uid="{00000000-0006-0000-0500-00000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GRU/SDU/CGH</t>
        </r>
      </text>
    </comment>
    <comment ref="K11" authorId="0" shapeId="0" xr:uid="{00000000-0006-0000-0500-00000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J12" authorId="1" shapeId="0" xr:uid="{00000000-0006-0000-0500-00000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"Utilizar na próxima para ver se o valor fica mais próximo, se conseguirmos incluir ida e volta pela GOL."</t>
        </r>
      </text>
    </comment>
    <comment ref="K12" authorId="0" shapeId="0" xr:uid="{00000000-0006-0000-0500-00000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12" authorId="1" shapeId="0" xr:uid="{00000000-0006-0000-0500-00000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No documento (5291394) a agência informou que para utilizar o bilhete de crédito (reserva da reunião do mês de fevereiro que não foi utilizada), deverá ser feita uma nova reserva com </t>
        </r>
        <r>
          <rPr>
            <b/>
            <sz val="9"/>
            <color indexed="81"/>
            <rFont val="Segoe UI"/>
            <family val="2"/>
          </rPr>
          <t>valores iguais ou maiores</t>
        </r>
        <r>
          <rPr>
            <sz val="9"/>
            <color indexed="81"/>
            <rFont val="Segoe UI"/>
            <family val="2"/>
          </rPr>
          <t xml:space="preserve"> do que o crédito (</t>
        </r>
        <r>
          <rPr>
            <b/>
            <sz val="9"/>
            <color indexed="81"/>
            <rFont val="Segoe UI"/>
            <family val="2"/>
          </rPr>
          <t>R$2.147,06</t>
        </r>
        <r>
          <rPr>
            <sz val="9"/>
            <color indexed="81"/>
            <rFont val="Segoe UI"/>
            <family val="2"/>
          </rPr>
          <t xml:space="preserve">), não tendo sido o caso.
</t>
        </r>
      </text>
    </comment>
    <comment ref="C13" authorId="1" shapeId="0" xr:uid="{00000000-0006-0000-0500-00000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"Utilizar </t>
        </r>
        <r>
          <rPr>
            <b/>
            <sz val="9"/>
            <color indexed="81"/>
            <rFont val="Segoe UI"/>
            <family val="2"/>
          </rPr>
          <t>crédito</t>
        </r>
        <r>
          <rPr>
            <sz val="9"/>
            <color indexed="81"/>
            <rFont val="Segoe UI"/>
            <family val="2"/>
          </rPr>
          <t xml:space="preserve"> de </t>
        </r>
        <r>
          <rPr>
            <b/>
            <sz val="9"/>
            <color indexed="81"/>
            <rFont val="Segoe UI"/>
            <family val="2"/>
          </rPr>
          <t>fevereiro</t>
        </r>
        <r>
          <rPr>
            <sz val="9"/>
            <color indexed="81"/>
            <rFont val="Segoe UI"/>
            <family val="2"/>
          </rPr>
          <t xml:space="preserve"> (</t>
        </r>
        <r>
          <rPr>
            <b/>
            <sz val="9"/>
            <color indexed="81"/>
            <rFont val="Segoe UI"/>
            <family val="2"/>
          </rPr>
          <t>R$2.147,06</t>
        </r>
        <r>
          <rPr>
            <sz val="9"/>
            <color indexed="81"/>
            <rFont val="Segoe UI"/>
            <family val="2"/>
          </rPr>
          <t xml:space="preserve">) na próxima para ver se o valor fica mais próximo, se conseguirmos incluir ida e volta pela </t>
        </r>
        <r>
          <rPr>
            <b/>
            <sz val="9"/>
            <color indexed="81"/>
            <rFont val="Segoe UI"/>
            <family val="2"/>
          </rPr>
          <t>GOL</t>
        </r>
        <r>
          <rPr>
            <sz val="9"/>
            <color indexed="81"/>
            <rFont val="Segoe UI"/>
            <family val="2"/>
          </rPr>
          <t>."</t>
        </r>
      </text>
    </comment>
    <comment ref="K13" authorId="0" shapeId="0" xr:uid="{00000000-0006-0000-0500-00000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14" authorId="0" shapeId="0" xr:uid="{00000000-0006-0000-0500-00001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CGH/SDU/CGH
</t>
        </r>
      </text>
    </comment>
    <comment ref="K15" authorId="0" shapeId="0" xr:uid="{00000000-0006-0000-0500-00001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16" authorId="2" shapeId="0" xr:uid="{00000000-0006-0000-0500-000012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16" authorId="0" shapeId="0" xr:uid="{00000000-0006-0000-0500-00001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A17" authorId="1" shapeId="0" xr:uid="{00000000-0006-0000-0500-00001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 IDA E VOLTA R$1517,19
</t>
        </r>
        <r>
          <rPr>
            <b/>
            <sz val="9"/>
            <color indexed="81"/>
            <rFont val="Segoe UI"/>
            <family val="2"/>
          </rPr>
          <t>ERRO NA DATA</t>
        </r>
        <r>
          <rPr>
            <sz val="9"/>
            <color indexed="81"/>
            <rFont val="Segoe UI"/>
            <family val="2"/>
          </rPr>
          <t xml:space="preserve"> DA VOLTA - </t>
        </r>
        <r>
          <rPr>
            <b/>
            <sz val="9"/>
            <color indexed="81"/>
            <rFont val="Segoe UI"/>
            <family val="2"/>
          </rPr>
          <t>REMARCAÇÃO/
DIFERENÇA DE TARÍFA</t>
        </r>
        <r>
          <rPr>
            <sz val="9"/>
            <color indexed="81"/>
            <rFont val="Segoe UI"/>
            <family val="2"/>
          </rPr>
          <t xml:space="preserve"> R$413,00
</t>
        </r>
        <r>
          <rPr>
            <b/>
            <sz val="9"/>
            <color indexed="81"/>
            <rFont val="Segoe UI"/>
            <family val="2"/>
          </rPr>
          <t>TOTAL</t>
        </r>
        <r>
          <rPr>
            <sz val="9"/>
            <color indexed="81"/>
            <rFont val="Segoe UI"/>
            <family val="2"/>
          </rPr>
          <t xml:space="preserve"> R$1.930,19
</t>
        </r>
      </text>
    </comment>
    <comment ref="K17" authorId="2" shapeId="0" xr:uid="{00000000-0006-0000-0500-000015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18" authorId="1" shapeId="0" xr:uid="{00000000-0006-0000-0500-00001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 IDA E VOLTA R$1517,19
</t>
        </r>
        <r>
          <rPr>
            <b/>
            <sz val="9"/>
            <color indexed="81"/>
            <rFont val="Segoe UI"/>
            <family val="2"/>
          </rPr>
          <t>ERRO NA DATA</t>
        </r>
        <r>
          <rPr>
            <sz val="9"/>
            <color indexed="81"/>
            <rFont val="Segoe UI"/>
            <family val="2"/>
          </rPr>
          <t xml:space="preserve"> DA VOLTA - REMARCAÇÃO/
</t>
        </r>
        <r>
          <rPr>
            <b/>
            <sz val="9"/>
            <color indexed="81"/>
            <rFont val="Segoe UI"/>
            <family val="2"/>
          </rPr>
          <t>DIFERENÇA DE TARÍFA</t>
        </r>
        <r>
          <rPr>
            <sz val="9"/>
            <color indexed="81"/>
            <rFont val="Segoe UI"/>
            <family val="2"/>
          </rPr>
          <t xml:space="preserve"> R$413,00
TOTAL R$1.930,19
</t>
        </r>
      </text>
    </comment>
    <comment ref="K18" authorId="0" shapeId="0" xr:uid="{00000000-0006-0000-0500-00001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19" authorId="2" shapeId="0" xr:uid="{00000000-0006-0000-0500-000018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K20" authorId="2" shapeId="0" xr:uid="{00000000-0006-0000-0500-000019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BSB/VIX</t>
        </r>
      </text>
    </comment>
    <comment ref="K21" authorId="2" shapeId="0" xr:uid="{00000000-0006-0000-0500-00001A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VIX/SDU</t>
        </r>
      </text>
    </comment>
    <comment ref="A22" authorId="2" shapeId="0" xr:uid="{00000000-0006-0000-0500-00001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PVC</t>
        </r>
      </text>
    </comment>
    <comment ref="K22" authorId="2" shapeId="0" xr:uid="{00000000-0006-0000-0500-00001C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K23" authorId="0" shapeId="0" xr:uid="{00000000-0006-0000-0500-00001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VIX/SDU/VIX</t>
        </r>
      </text>
    </comment>
    <comment ref="A28" authorId="3" shapeId="0" xr:uid="{00000000-0006-0000-0500-00001E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PROCESSO DE JANEIRO/2022
</t>
        </r>
        <r>
          <rPr>
            <b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charset val="1"/>
          </rPr>
          <t xml:space="preserve"> REFERE A ESTAS EMISSÕES DE </t>
        </r>
        <r>
          <rPr>
            <b/>
            <sz val="9"/>
            <color indexed="81"/>
            <rFont val="Segoe UI"/>
            <family val="2"/>
          </rPr>
          <t>MAIO.</t>
        </r>
      </text>
    </comment>
    <comment ref="K28" authorId="2" shapeId="0" xr:uid="{00000000-0006-0000-0500-00001F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29" authorId="3" shapeId="0" xr:uid="{00000000-0006-0000-0500-000020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A APV ESTA INDISPONIVEL (COR CARMIM).
AINDA ESTÁ EM VIAGEM</t>
        </r>
      </text>
    </comment>
    <comment ref="K29" authorId="2" shapeId="0" xr:uid="{00000000-0006-0000-0500-000021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O29" authorId="3" shapeId="0" xr:uid="{00000000-0006-0000-0500-000022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presidente
</t>
        </r>
      </text>
    </comment>
    <comment ref="K30" authorId="2" shapeId="0" xr:uid="{00000000-0006-0000-0500-000023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31" authorId="2" shapeId="0" xr:uid="{00000000-0006-0000-0500-000024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</commentList>
</comments>
</file>

<file path=xl/sharedStrings.xml><?xml version="1.0" encoding="utf-8"?>
<sst xmlns="http://schemas.openxmlformats.org/spreadsheetml/2006/main" count="6912" uniqueCount="1216">
  <si>
    <t>COMPANHIA DOCAS DO RIO DE JANEIRO</t>
  </si>
  <si>
    <t>CONTROLE DE DIÁRIAS E PASSAGENS</t>
  </si>
  <si>
    <t>2022</t>
  </si>
  <si>
    <t>N. SEI</t>
  </si>
  <si>
    <t>EMISSÃO</t>
  </si>
  <si>
    <t>EMPREGADO</t>
  </si>
  <si>
    <t>CARGO</t>
  </si>
  <si>
    <t>SETOR</t>
  </si>
  <si>
    <t>REG.</t>
  </si>
  <si>
    <t>CPF</t>
  </si>
  <si>
    <t>Meio Transp.</t>
  </si>
  <si>
    <t>Categoria passagem</t>
  </si>
  <si>
    <t>Cia/Forn</t>
  </si>
  <si>
    <t>ORIGEM</t>
  </si>
  <si>
    <t>DESTINO</t>
  </si>
  <si>
    <t>IDA</t>
  </si>
  <si>
    <t>VOLTA</t>
  </si>
  <si>
    <t>MOTIVO DA VIAGEM</t>
  </si>
  <si>
    <t>R$ IDA</t>
  </si>
  <si>
    <t>R$ VOLTA</t>
  </si>
  <si>
    <t>DIÁRIAS</t>
  </si>
  <si>
    <t>R$ DIÁRIAS</t>
  </si>
  <si>
    <t>VALOR TOTAL DA VIAGEM</t>
  </si>
  <si>
    <t>50905.000430/2022-20</t>
  </si>
  <si>
    <t>CARLOS ROBERTO FORTNER</t>
  </si>
  <si>
    <t>CONSELHEIRO</t>
  </si>
  <si>
    <t>DIRPRE</t>
  </si>
  <si>
    <t>N/A</t>
  </si>
  <si>
    <t>***.974.788-**</t>
  </si>
  <si>
    <t>AÉREO</t>
  </si>
  <si>
    <t>ECONÔMICA</t>
  </si>
  <si>
    <t>GOL</t>
  </si>
  <si>
    <t>BRASÍLIA</t>
  </si>
  <si>
    <t>RIO DE JANEIRO</t>
  </si>
  <si>
    <t>reunião mensal do COAUD/CDRJ</t>
  </si>
  <si>
    <t>-</t>
  </si>
  <si>
    <t>50905.000432/2022-19</t>
  </si>
  <si>
    <t>HEBERT MARCUSE LEAL</t>
  </si>
  <si>
    <t>***.952.917-**</t>
  </si>
  <si>
    <t>0</t>
  </si>
  <si>
    <t>50905.000435/2022-52</t>
  </si>
  <si>
    <t>MAURICIO AUGUSTO SOUZA LOPES</t>
  </si>
  <si>
    <t>***.159.278-**</t>
  </si>
  <si>
    <t>LATAM AIRLINES BRASIL/ GOL</t>
  </si>
  <si>
    <t>CONGONHAS</t>
  </si>
  <si>
    <t>50905.000446/2022-32</t>
  </si>
  <si>
    <t>MARIO POVIA</t>
  </si>
  <si>
    <t>DIRETOR</t>
  </si>
  <si>
    <t>DIRGEP</t>
  </si>
  <si>
    <t>***.***.918-**</t>
  </si>
  <si>
    <t>ANTAQ, Reunião Porto Gente - Cabotagem; do CAP/ITAGUAÍ, INPH, DIREXE</t>
  </si>
  <si>
    <t>50905.000446/2022-33</t>
  </si>
  <si>
    <t>50905.000734/2022-97</t>
  </si>
  <si>
    <t>JEAN PAULO CASTRO E SILVA</t>
  </si>
  <si>
    <t>DIRNES</t>
  </si>
  <si>
    <t>9914</t>
  </si>
  <si>
    <t>***.428.456-**</t>
  </si>
  <si>
    <t>17 - Lançamento do Brasil Export 2022; 18 - Reunião na ANTAQ.</t>
  </si>
  <si>
    <t>50905.000709/2022-11</t>
  </si>
  <si>
    <t>50905.000802/2022-18</t>
  </si>
  <si>
    <t>50905.000803/2022-62</t>
  </si>
  <si>
    <t>50905.000881/2022-67</t>
  </si>
  <si>
    <t>RAFAEL MARQUES DE PINA</t>
  </si>
  <si>
    <t>GERENTE</t>
  </si>
  <si>
    <t>GERPLA DIRNES</t>
  </si>
  <si>
    <t>9524</t>
  </si>
  <si>
    <t>***.077.413.**</t>
  </si>
  <si>
    <t>AZUL AIRLINES</t>
  </si>
  <si>
    <t xml:space="preserve"> Programa Master em Logística Portuária - Mestrado da Univ. de Valência - 50905.000296/2020-03</t>
  </si>
  <si>
    <t>50905.000997/2022-04</t>
  </si>
  <si>
    <t>PORTUGAL</t>
  </si>
  <si>
    <t>Visita aos Portos de Portugal - Missão Brasil Export</t>
  </si>
  <si>
    <t>50905.001052/2022-00</t>
  </si>
  <si>
    <t>15/03/2022</t>
  </si>
  <si>
    <t>" Intermodal South America. A passagem da volta foi custeada pelo requisitante."</t>
  </si>
  <si>
    <t>50905.001078/2022-40</t>
  </si>
  <si>
    <t>08/03/2022</t>
  </si>
  <si>
    <t>JOAO PAULO LIMENZO</t>
  </si>
  <si>
    <t>GERFOP</t>
  </si>
  <si>
    <t>9418</t>
  </si>
  <si>
    <t xml:space="preserve"> ***.448.717-**</t>
  </si>
  <si>
    <t>LATAM AIRLINES BRASIL</t>
  </si>
  <si>
    <t>17/03/2022</t>
  </si>
  <si>
    <t xml:space="preserve">Intermodal South America. </t>
  </si>
  <si>
    <t>50905.001079/2022-94</t>
  </si>
  <si>
    <t>MARCELO S. VILLAS BOAS</t>
  </si>
  <si>
    <t>CONRIO</t>
  </si>
  <si>
    <t>9713</t>
  </si>
  <si>
    <t>***.848.757-**</t>
  </si>
  <si>
    <t>50905.001082/2022-16</t>
  </si>
  <si>
    <t>PABLO DE ALMEIDA DA FONSECA</t>
  </si>
  <si>
    <t>SUPERINTENDENTE</t>
  </si>
  <si>
    <t>SUPDEN</t>
  </si>
  <si>
    <t>09721</t>
  </si>
  <si>
    <t>***.221.576-**</t>
  </si>
  <si>
    <t>FLORIANÓPOLIS/ BRASÍLIA</t>
  </si>
  <si>
    <t>18/03/2022</t>
  </si>
  <si>
    <t>50905.001083/2022-52</t>
  </si>
  <si>
    <t>CLAUDIO CESAR GOULART JUNIOR</t>
  </si>
  <si>
    <t>SUPERVISOR</t>
  </si>
  <si>
    <t>SUPROC</t>
  </si>
  <si>
    <t>9593</t>
  </si>
  <si>
    <t>***.973.377-**</t>
  </si>
  <si>
    <t>14/03/2022</t>
  </si>
  <si>
    <t>50905.001084/2022-05</t>
  </si>
  <si>
    <t>EDUARDO CORREIA MIGUEZ</t>
  </si>
  <si>
    <t>GERDEN</t>
  </si>
  <si>
    <t>9449</t>
  </si>
  <si>
    <t>***.437.957-**</t>
  </si>
  <si>
    <t>AZUL LINHAS AEREAS</t>
  </si>
  <si>
    <t>50905.001085/2022-41</t>
  </si>
  <si>
    <t>GEPLAN</t>
  </si>
  <si>
    <t>***.077.413-**</t>
  </si>
  <si>
    <t>50905.001089/2022-20</t>
  </si>
  <si>
    <t>09/03/2022</t>
  </si>
  <si>
    <t>LEANDRO LIMA</t>
  </si>
  <si>
    <t>SUPRIO</t>
  </si>
  <si>
    <t>9535</t>
  </si>
  <si>
    <t>***.378.622-**</t>
  </si>
  <si>
    <t>50905.001100/2022-51</t>
  </si>
  <si>
    <t>LUIZ FERNANDO ALMEIDA</t>
  </si>
  <si>
    <t>ASSESSOR</t>
  </si>
  <si>
    <t>9725</t>
  </si>
  <si>
    <t>***.832.307-**</t>
  </si>
  <si>
    <t>50905.001113/2022-21</t>
  </si>
  <si>
    <t>FRANCISCO A. DE M. LARANJEIRA</t>
  </si>
  <si>
    <t>9913</t>
  </si>
  <si>
    <t>***.852,767-**</t>
  </si>
  <si>
    <t>50905.001124/2022-19</t>
  </si>
  <si>
    <t>10/03/2022</t>
  </si>
  <si>
    <t>INGRID DE FREITAS MEDEIROS</t>
  </si>
  <si>
    <t>9710</t>
  </si>
  <si>
    <t>***.503.547-**</t>
  </si>
  <si>
    <t>50905.001140/2022-01</t>
  </si>
  <si>
    <t>16/03/2022</t>
  </si>
  <si>
    <t>50905.001141/2022-48</t>
  </si>
  <si>
    <t>HERBERT MARCUSE LEAL</t>
  </si>
  <si>
    <t>Participar da Reunião Extraordinária do COAUD dias 17 e 18/03/2022</t>
  </si>
  <si>
    <t>50905.001142/2022-92</t>
  </si>
  <si>
    <t>MAURICIO A. SOUZA LOPES</t>
  </si>
  <si>
    <t>Participar da Reunião Extraordinária do COAUD/CDRJ dias 17 e 18/03/2022</t>
  </si>
  <si>
    <t>50905.001169/2022-85</t>
  </si>
  <si>
    <t>11/03/2022</t>
  </si>
  <si>
    <t>Presidir Reunião Extraordinária do COAUD nos dias 17 e 18/03/2022</t>
  </si>
  <si>
    <t>50905.001186/2022-12</t>
  </si>
  <si>
    <t>Reunião na Secretaria Nacional de Portos.</t>
  </si>
  <si>
    <t>50905.001203/2022-11</t>
  </si>
  <si>
    <t>9916</t>
  </si>
  <si>
    <t>***.473.918-**</t>
  </si>
  <si>
    <t>22/03/2022</t>
  </si>
  <si>
    <t>23/03/2022</t>
  </si>
  <si>
    <t>Participação na Cerimônia de comemoração dos 20 anos de criação da ANTAQ</t>
  </si>
  <si>
    <t>50905.001223/2022-92</t>
  </si>
  <si>
    <t>CLAUDIO DE JESUS MARQUES SOARES</t>
  </si>
  <si>
    <t>CONSAD</t>
  </si>
  <si>
    <t>07142</t>
  </si>
  <si>
    <t>***.842.587-**</t>
  </si>
  <si>
    <t>LATAM AIRLIN</t>
  </si>
  <si>
    <t>Participação na Intermodal 2022.</t>
  </si>
  <si>
    <t>50905.001252/2022-54</t>
  </si>
  <si>
    <t>ESPECIALISTA PORTUÁRIO</t>
  </si>
  <si>
    <t>SUMANU</t>
  </si>
  <si>
    <t>AZUL LINHAS</t>
  </si>
  <si>
    <t>CERIMÔNIA DE ANIVERSÁRIO 20 ANOS ANTAQ.</t>
  </si>
  <si>
    <t>50905.001259/2022-76</t>
  </si>
  <si>
    <t>FRANCISCO LARANJEIRA</t>
  </si>
  <si>
    <t>9917</t>
  </si>
  <si>
    <t>***852.767-**</t>
  </si>
  <si>
    <t>***.852.767-**</t>
  </si>
  <si>
    <t>50905.001264/2022-89</t>
  </si>
  <si>
    <t>Presidir a reunião mensal do COAUD/CDRJ</t>
  </si>
  <si>
    <t>50905.001265/2022-23</t>
  </si>
  <si>
    <t>Participar da reunião mensal do COAUD/CDRJ.</t>
  </si>
  <si>
    <t>50905.001315/2022-72</t>
  </si>
  <si>
    <t>***077.413-**</t>
  </si>
  <si>
    <t>Aula presencial Mestrado da Universidade de Valência - Espanha.</t>
  </si>
  <si>
    <t>50905.001326/2022-52</t>
  </si>
  <si>
    <t>***428.456-**</t>
  </si>
  <si>
    <t>SNPTA, EPL, ANTAQ - Dias 24 e 25.</t>
  </si>
  <si>
    <t>Reunião - SNPTA</t>
  </si>
  <si>
    <t>50905.001334/2022-07</t>
  </si>
  <si>
    <t>MAURICIO LOPES</t>
  </si>
  <si>
    <t>Participar da reunião mensal do COAUD.</t>
  </si>
  <si>
    <t>50905.001422/2022-09</t>
  </si>
  <si>
    <t>28/03/2022</t>
  </si>
  <si>
    <t>Transmissão de pasta MINFRA</t>
  </si>
  <si>
    <t xml:space="preserve">GOL </t>
  </si>
  <si>
    <t>50905.001455/2022-41</t>
  </si>
  <si>
    <t>30/03/2022</t>
  </si>
  <si>
    <t>VITÓRIA</t>
  </si>
  <si>
    <t>SUDESTE EXPORT 2022; Reunião do CONSAD/CDRJ</t>
  </si>
  <si>
    <t>50905.001502/2022-56</t>
  </si>
  <si>
    <t>BERITH SANTANA</t>
  </si>
  <si>
    <t>***.XXX.XXX-**</t>
  </si>
  <si>
    <t>VIAGEM CANCELADA - 'SUDESTE EXPORT'</t>
  </si>
  <si>
    <t>50905.001485/2022-57</t>
  </si>
  <si>
    <t>01/04/2022</t>
  </si>
  <si>
    <t>SALVADOR</t>
  </si>
  <si>
    <t>Nordeste Export</t>
  </si>
  <si>
    <t>958,43</t>
  </si>
  <si>
    <t>3,6</t>
  </si>
  <si>
    <t>27/04/2022</t>
  </si>
  <si>
    <t>50905.001388/2022-64</t>
  </si>
  <si>
    <t>FABIA CAROLINE FERRAZ MONTEIRO SILVA</t>
  </si>
  <si>
    <t>SUPREC</t>
  </si>
  <si>
    <t>9726</t>
  </si>
  <si>
    <t>***.165.217-**</t>
  </si>
  <si>
    <t xml:space="preserve">SÃO PAULO </t>
  </si>
  <si>
    <t>18/04/2022</t>
  </si>
  <si>
    <t>20/04/2022</t>
  </si>
  <si>
    <t xml:space="preserve"> CONARH 2022</t>
  </si>
  <si>
    <t>2,6</t>
  </si>
  <si>
    <t>50905.001387/2022-10</t>
  </si>
  <si>
    <t>07/04/2022</t>
  </si>
  <si>
    <t>ENIO CARLOS AQUINO</t>
  </si>
  <si>
    <t>TÉC. SERV. PORTUÁRIOS</t>
  </si>
  <si>
    <t>GERARH</t>
  </si>
  <si>
    <t>9570</t>
  </si>
  <si>
    <t>***.578.557-**</t>
  </si>
  <si>
    <t>18/04/2023</t>
  </si>
  <si>
    <t>20/04/2023</t>
  </si>
  <si>
    <t xml:space="preserve"> CONARH 2023</t>
  </si>
  <si>
    <t>R$1630,15</t>
  </si>
  <si>
    <t>50905.001386/2022-75</t>
  </si>
  <si>
    <t>SUSANA MUNIZ COIFMAN</t>
  </si>
  <si>
    <t>SUBENE</t>
  </si>
  <si>
    <t>9702</t>
  </si>
  <si>
    <t>***.237.597-**</t>
  </si>
  <si>
    <t>50905.001384/2022-86</t>
  </si>
  <si>
    <t>CARLA CRISTINA RIBEIRO DE FREITAS</t>
  </si>
  <si>
    <t>GERCAR</t>
  </si>
  <si>
    <t>9559</t>
  </si>
  <si>
    <t>***.800.147-**</t>
  </si>
  <si>
    <t>17/04/2022</t>
  </si>
  <si>
    <t>50905.001385/2022-21</t>
  </si>
  <si>
    <t>VLADIMIR FEITOSA DE SIQUEIRA</t>
  </si>
  <si>
    <t>9497</t>
  </si>
  <si>
    <t xml:space="preserve"> ***.972.707-**</t>
  </si>
  <si>
    <t>17/04/2023</t>
  </si>
  <si>
    <t>50905.001593/2022-20</t>
  </si>
  <si>
    <t>08/04/2022</t>
  </si>
  <si>
    <t>INDALECIO CASTILHO VILLA ALVAREZ</t>
  </si>
  <si>
    <t>DIRAFI</t>
  </si>
  <si>
    <t>9915</t>
  </si>
  <si>
    <t>***.592.387-**</t>
  </si>
  <si>
    <t>21/04/2022</t>
  </si>
  <si>
    <t>50905.001573/2022-59</t>
  </si>
  <si>
    <t>DANIEL PRADO</t>
  </si>
  <si>
    <t>COLABORADOR EVENTUAL</t>
  </si>
  <si>
    <t>***.715.231-**</t>
  </si>
  <si>
    <t>AGO na sede da CDRJ em 28/04/2022</t>
  </si>
  <si>
    <t>1,6</t>
  </si>
  <si>
    <t>50905.001580/2022-51</t>
  </si>
  <si>
    <t>INGRID FREITAS DE MEDEIROS</t>
  </si>
  <si>
    <t>CONARH 2022</t>
  </si>
  <si>
    <t>50905.001578/2022-81</t>
  </si>
  <si>
    <t>FRANCISCO ANTONIO DE MAGALHAES LARANJEIRA</t>
  </si>
  <si>
    <t>11/04/2022</t>
  </si>
  <si>
    <t>PARTICIPAÇÃO NO BRASIL EXPORT 2022</t>
  </si>
  <si>
    <t>12/04/2022</t>
  </si>
  <si>
    <t>PARTICIPAÇÃO NO BRASIL EXPORT 2023</t>
  </si>
  <si>
    <t>50905.001720/2022-91</t>
  </si>
  <si>
    <t>14/04/2022</t>
  </si>
  <si>
    <t>SÃO PAULO</t>
  </si>
  <si>
    <t>Participar da reunião mensal do COAUD, dias 02 e 03/05/2022
Visita aos Portos do Rio de Janeiro e de Niterói, dias 03 e 04/05/2022</t>
  </si>
  <si>
    <t>50905.001719/2022-66</t>
  </si>
  <si>
    <t>CARLOS FORTNER</t>
  </si>
  <si>
    <t>Presidir Reunião mensal do COAUD, dias 02 e 03/05/2022
Visita aos Portos do Rio de Janeiro e de Niterói, dias 03 e 04/05/2022</t>
  </si>
  <si>
    <t>50905.001711/2022-08</t>
  </si>
  <si>
    <t>DEBORA TORRES ISOLA</t>
  </si>
  <si>
    <t>9300</t>
  </si>
  <si>
    <t>***.569.157-**</t>
  </si>
  <si>
    <t>CURITIBA</t>
  </si>
  <si>
    <t>24/04/2022</t>
  </si>
  <si>
    <t>Participação 2º Seminário Nacional Processo Administrativo Disciplinar</t>
  </si>
  <si>
    <t>50905.001495/2022-92</t>
  </si>
  <si>
    <t>06/04/2022</t>
  </si>
  <si>
    <t>Participação na "SUDESTE EXPORT 2022", na cidade de Vitória/ES</t>
  </si>
  <si>
    <t>articipação na "SUDESTE EXPORT 2022", na cidade de Vitória/ES</t>
  </si>
  <si>
    <t>50905.001449/2022-93</t>
  </si>
  <si>
    <t>***.428.456- **</t>
  </si>
  <si>
    <t>Participação no evento Sudeste Export 2022:</t>
  </si>
  <si>
    <t>10/04/2022</t>
  </si>
  <si>
    <t>50905.001625/2022-97</t>
  </si>
  <si>
    <t>13/04/2022</t>
  </si>
  <si>
    <t>13/04 - ANTAQ;
14/04 - EPL e SNPTA;
18/04 - SAP/MAPA e SNPTA.</t>
  </si>
  <si>
    <t>2,2</t>
  </si>
  <si>
    <t>50905.001759/2022-16</t>
  </si>
  <si>
    <t>23/04/2022</t>
  </si>
  <si>
    <t>UNITED AIRLINES</t>
  </si>
  <si>
    <t>GUARULHOS</t>
  </si>
  <si>
    <t>MIAMI</t>
  </si>
  <si>
    <t>30/04/2022</t>
  </si>
  <si>
    <r>
      <t>Evento </t>
    </r>
    <r>
      <rPr>
        <i/>
        <sz val="12"/>
        <color rgb="FF000000"/>
        <rFont val="Calibri"/>
        <family val="2"/>
      </rPr>
      <t>Seatrade Cruise Global</t>
    </r>
    <r>
      <rPr>
        <sz val="12"/>
        <color rgb="FF000000"/>
        <rFont val="Calibri"/>
        <family val="2"/>
      </rPr>
      <t> 2022</t>
    </r>
  </si>
  <si>
    <t>NO SHOW</t>
  </si>
  <si>
    <t xml:space="preserve">50905.001759/2022-16
</t>
  </si>
  <si>
    <t>23/04/2023</t>
  </si>
  <si>
    <t xml:space="preserve">CORIS BRASIL
</t>
  </si>
  <si>
    <t>29/04/2022</t>
  </si>
  <si>
    <r>
      <t>Evento </t>
    </r>
    <r>
      <rPr>
        <i/>
        <sz val="12"/>
        <color rgb="FF000000"/>
        <rFont val="Calibri"/>
        <family val="2"/>
      </rPr>
      <t>Seatrade Cruise Global</t>
    </r>
    <r>
      <rPr>
        <sz val="12"/>
        <color rgb="FF000000"/>
        <rFont val="Calibri"/>
        <family val="2"/>
      </rPr>
      <t> 2023</t>
    </r>
    <r>
      <rPr>
        <sz val="11"/>
        <color theme="1"/>
        <rFont val="Calibri"/>
        <family val="2"/>
        <scheme val="minor"/>
      </rPr>
      <t/>
    </r>
  </si>
  <si>
    <t>50905.001744/2022-40</t>
  </si>
  <si>
    <t>Participação no evento Nordeste Export 2022.</t>
  </si>
  <si>
    <t>19/04/2022</t>
  </si>
  <si>
    <t>COUAD</t>
  </si>
  <si>
    <t>01/05/2022</t>
  </si>
  <si>
    <t>04/05/2022</t>
  </si>
  <si>
    <t>Participar da reunião mensal do COAUD/CDRJ</t>
  </si>
  <si>
    <t>50905.001713/2022-99</t>
  </si>
  <si>
    <t>26/04/2022</t>
  </si>
  <si>
    <t>JOSE TADEU DINIZ</t>
  </si>
  <si>
    <t>SUPGUA</t>
  </si>
  <si>
    <t>***.532.767-**</t>
  </si>
  <si>
    <t>14/05/2022</t>
  </si>
  <si>
    <t>XVI Curso de Gerenciamento e Negociação em Crise</t>
  </si>
  <si>
    <t>13,6</t>
  </si>
  <si>
    <t>50905.001811/2022-26</t>
  </si>
  <si>
    <t>28/04/2022</t>
  </si>
  <si>
    <t>JESUALDO SILVA</t>
  </si>
  <si>
    <t>?</t>
  </si>
  <si>
    <t>09/05/2022</t>
  </si>
  <si>
    <t>11/05/2022</t>
  </si>
  <si>
    <t>Comitê de Pessoas, Elegibilidade, sucessão e remuneração,</t>
  </si>
  <si>
    <t>2,,6</t>
  </si>
  <si>
    <t>50905.001810/2022-81</t>
  </si>
  <si>
    <t>08/05/2022</t>
  </si>
  <si>
    <t>10/05/2022</t>
  </si>
  <si>
    <t>Participar da Reunião Ordinária do CONSAD nos dias 09 e 10/05/2022 na CDRJ.</t>
  </si>
  <si>
    <t>50905.001807/2022-68</t>
  </si>
  <si>
    <t>DINO BATISTA</t>
  </si>
  <si>
    <t>***.656.438-**</t>
  </si>
  <si>
    <t xml:space="preserve">Presidir a reunião ordinária do CONSAD que será realizada nos dias 09 e 10/05/2022 na CDRJ.
 </t>
  </si>
  <si>
    <t>50905.001845/2022-11</t>
  </si>
  <si>
    <t>FLORIANÓPOLIS</t>
  </si>
  <si>
    <t>15/05/2022</t>
  </si>
  <si>
    <t>18/05/2022</t>
  </si>
  <si>
    <t>Participação no evento Sul Export 2022.</t>
  </si>
  <si>
    <t>50905.001842/2022-87</t>
  </si>
  <si>
    <t>06/05/2022</t>
  </si>
  <si>
    <t>Participação no evento Sul Export - Fórum Regional de Logística e Infraestrutura Portuária</t>
  </si>
  <si>
    <t xml:space="preserve">    </t>
  </si>
  <si>
    <t>50905.002063/2022-07</t>
  </si>
  <si>
    <t>50905.001930/2022-89</t>
  </si>
  <si>
    <t>02/05/2022</t>
  </si>
  <si>
    <t>CLAUDIO DE JESUS MARQUES DE SOUZA</t>
  </si>
  <si>
    <t>05/05/2022</t>
  </si>
  <si>
    <t>Participar de Reunião na SPNTA/Minfra, em Brasília/DF no dia 05/05/2022.</t>
  </si>
  <si>
    <t>50905.001943/2022-58</t>
  </si>
  <si>
    <t>ALESSANDRO MARQUES</t>
  </si>
  <si>
    <r>
      <t> </t>
    </r>
    <r>
      <rPr>
        <b/>
        <sz val="11"/>
        <color rgb="FF000000"/>
        <rFont val="Calibri"/>
        <family val="2"/>
      </rPr>
      <t>Colaborador Eventual</t>
    </r>
  </si>
  <si>
    <t>SNPTA</t>
  </si>
  <si>
    <t>***.016.754-**</t>
  </si>
  <si>
    <t>13/05/2022</t>
  </si>
  <si>
    <t xml:space="preserve"> visita técnica ao Porto de Itaguaí</t>
  </si>
  <si>
    <t>50905.002167/2022-11</t>
  </si>
  <si>
    <t xml:space="preserve">MINAS GERAIS </t>
  </si>
  <si>
    <t>20/05/2022</t>
  </si>
  <si>
    <t>24/05/2022</t>
  </si>
  <si>
    <t>Sindicato da Indústria do Ferro no Estado de Minas Gerais</t>
  </si>
  <si>
    <t>50905.002284/2022-77</t>
  </si>
  <si>
    <t>23/05/2022</t>
  </si>
  <si>
    <t>25/05/2022</t>
  </si>
  <si>
    <t>Reuniões na ANTAQ nos dias 25, 26 e 27/05/22.</t>
  </si>
  <si>
    <t>50905.002284/2022-77.</t>
  </si>
  <si>
    <t>27/05/2022</t>
  </si>
  <si>
    <t>50905.002391/2022-03.</t>
  </si>
  <si>
    <t>30/05/2022</t>
  </si>
  <si>
    <t xml:space="preserve">LUIZ FERNANDO ALMEIDA </t>
  </si>
  <si>
    <t>02/06/2022</t>
  </si>
  <si>
    <t>03/06/2022</t>
  </si>
  <si>
    <t>Participação em evento no MINFRA - Homenagem ao Secretário Nacional de Portos e Transportes Aquaviários.</t>
  </si>
  <si>
    <t>50905.002199/2022-17</t>
  </si>
  <si>
    <t>17/05/2022</t>
  </si>
  <si>
    <t xml:space="preserve">MAURICIO LOPES </t>
  </si>
  <si>
    <t>LATAM</t>
  </si>
  <si>
    <t>05/06/2022</t>
  </si>
  <si>
    <t>08/06/2022</t>
  </si>
  <si>
    <t>Reunião mensal do COAUD, 06 e 07/06 
Visita a Itaguaí, dia 08</t>
  </si>
  <si>
    <t>50905.002192/2022-97</t>
  </si>
  <si>
    <t>AZUL</t>
  </si>
  <si>
    <t>Reunião mensal do COAUD, 06 e 07/06 
Visita a Itaguaí, dia 09</t>
  </si>
  <si>
    <t>50905.002197/2022-10</t>
  </si>
  <si>
    <t xml:space="preserve">HERBERT MARCUSE LEAL </t>
  </si>
  <si>
    <t>Reunião mensal do COAUD, 06 e 07/06 
Visita a Itaguaí, dia 10</t>
  </si>
  <si>
    <t>50905.002407/2022-70</t>
  </si>
  <si>
    <t xml:space="preserve">FRANCISCO ANTONIO DE MAGALHAES LARANJEIRA </t>
  </si>
  <si>
    <t>02/06 - Apresentação de Novos Secretários do MINFRA
03/06 - Reunião com Secretário SNPTA</t>
  </si>
  <si>
    <t>50905.002267/2022-30</t>
  </si>
  <si>
    <t xml:space="preserve">CARLOS FORTNER </t>
  </si>
  <si>
    <t>12/06/2022</t>
  </si>
  <si>
    <t xml:space="preserve">Participar da reunião ordinária do CONSAD que será realizada no dia 13/06 na CDRJ. </t>
  </si>
  <si>
    <t>14/06/2022</t>
  </si>
  <si>
    <t>50905.002268/2022-84</t>
  </si>
  <si>
    <t>13/06/2022</t>
  </si>
  <si>
    <t xml:space="preserve">Presidir a reunião ordinária do CONSAD que será realizada no dia 13/06 na CDRJ. </t>
  </si>
  <si>
    <t>50905.002354/2022-97</t>
  </si>
  <si>
    <t xml:space="preserve">RUI GOMES DA SILVA JUNIOR </t>
  </si>
  <si>
    <t>***.828.197-**</t>
  </si>
  <si>
    <t>11/06/2022</t>
  </si>
  <si>
    <t>Participar da Reunião Ordinária do CONSAD/CDRJ no dia 13/07</t>
  </si>
  <si>
    <t>Participar da Reunião Ordinária do CONSAD/CDRJ no dia 13/06</t>
  </si>
  <si>
    <t>50905.002648/2022-19</t>
  </si>
  <si>
    <t>FERNANDA MACHADO</t>
  </si>
  <si>
    <t>30/06/2022</t>
  </si>
  <si>
    <t>01/07/2022</t>
  </si>
  <si>
    <t>Reunião CAP 01/07/2022</t>
  </si>
  <si>
    <t>50905.002591/2022-58</t>
  </si>
  <si>
    <t>ADRIANO JOSE COSTA</t>
  </si>
  <si>
    <t>GERCOL</t>
  </si>
  <si>
    <t>09286</t>
  </si>
  <si>
    <t>***.204.777-**</t>
  </si>
  <si>
    <t>15/06/2022</t>
  </si>
  <si>
    <t>Acompanhará algum Diretor</t>
  </si>
  <si>
    <t>01/06/2022</t>
  </si>
  <si>
    <t xml:space="preserve">02/06/22- Apresentação de Novos Secretários do MINFRA
03/06/22 - Reunião com Secretário SNPTA </t>
  </si>
  <si>
    <t>50905.002514/2022-06</t>
  </si>
  <si>
    <t>06/06/2022</t>
  </si>
  <si>
    <t>03/07/2022</t>
  </si>
  <si>
    <t>Reunião do COAUD - presencial JULHO/2022</t>
  </si>
  <si>
    <t>DIPRE</t>
  </si>
  <si>
    <t>05/07/2022</t>
  </si>
  <si>
    <t>50905.002515/2022-42</t>
  </si>
  <si>
    <t>50905.002581/2022-12</t>
  </si>
  <si>
    <t>09/06/2022</t>
  </si>
  <si>
    <t>50905.002484/2022-20</t>
  </si>
  <si>
    <t>DAYANE LOPES LOBO</t>
  </si>
  <si>
    <t>29/06/2022</t>
  </si>
  <si>
    <t>50905.002586/2022-45</t>
  </si>
  <si>
    <t>23/06/2022</t>
  </si>
  <si>
    <t>24/06/2022</t>
  </si>
  <si>
    <t>Convite para participação no evento Portos + Brasil</t>
  </si>
  <si>
    <t>50905.002653/2022-21</t>
  </si>
  <si>
    <t>ASSIND</t>
  </si>
  <si>
    <t>21/06/2022</t>
  </si>
  <si>
    <t>Evento relacionados a CGU</t>
  </si>
  <si>
    <t>50905.002503/2022-18</t>
  </si>
  <si>
    <t>RAFAEL MAGALHÃES FURTADO</t>
  </si>
  <si>
    <t>50905.002497/2022-07</t>
  </si>
  <si>
    <t>07/06/2022</t>
  </si>
  <si>
    <t>Participação no evento Think Tank Export 2022</t>
  </si>
  <si>
    <t>50905.002370/2022-80</t>
  </si>
  <si>
    <t>WILLIAN LOBOSCO DE LIMA</t>
  </si>
  <si>
    <t>GERSAM</t>
  </si>
  <si>
    <t>9424</t>
  </si>
  <si>
    <t>***304.527-**</t>
  </si>
  <si>
    <t>Participação no evento "V Simpósio Internacional de Gestão Portuária e do II Fórum Latino-Americano de Cidades Portuárias"</t>
  </si>
  <si>
    <t>50905.002590/2022-11</t>
  </si>
  <si>
    <t>10/06/2022</t>
  </si>
  <si>
    <t>Reunião na ANTAQ
Reunião com a SNPTA</t>
  </si>
  <si>
    <t>19/06/2022</t>
  </si>
  <si>
    <t>50905.002624/2022-60</t>
  </si>
  <si>
    <t>9721</t>
  </si>
  <si>
    <t>50905.002624/2022-61</t>
  </si>
  <si>
    <t>16/06/2022</t>
  </si>
  <si>
    <t>17/06/2022</t>
  </si>
  <si>
    <t>Participação no evento Portos + Brasil</t>
  </si>
  <si>
    <t>50905.002732/2022-32</t>
  </si>
  <si>
    <t>20/06/2022</t>
  </si>
  <si>
    <t>Participação no Evento Portos Mais Brasil 2022</t>
  </si>
  <si>
    <t>50905.002822/2022-23</t>
  </si>
  <si>
    <t>27/06/2022</t>
  </si>
  <si>
    <t>Reunião na Secretaria Nacional de Portos e Transportes Aquaviários</t>
  </si>
  <si>
    <t>50905.002837/2022-91</t>
  </si>
  <si>
    <t>28/06/2022</t>
  </si>
  <si>
    <t>DAVILA MARCELO</t>
  </si>
  <si>
    <t>50905.002835/2022-01</t>
  </si>
  <si>
    <t xml:space="preserve">FRANCISCO ANTONIO DE MAGALHÃES LARANJEIRAS </t>
  </si>
  <si>
    <t xml:space="preserve"> Reunião com Ministro da Infraestrutura</t>
  </si>
  <si>
    <t>50905.002969/2022-13</t>
  </si>
  <si>
    <t>07/07/2022</t>
  </si>
  <si>
    <t>ALEXANDRE DAS NEVES PEREIRA</t>
  </si>
  <si>
    <t>SUPITA</t>
  </si>
  <si>
    <t>7385</t>
  </si>
  <si>
    <t>***.941.997-**</t>
  </si>
  <si>
    <t>25/07/22</t>
  </si>
  <si>
    <t>EVENTO</t>
  </si>
  <si>
    <t>50905.002969/2022-14</t>
  </si>
  <si>
    <t>7386</t>
  </si>
  <si>
    <t xml:space="preserve">EVENTO </t>
  </si>
  <si>
    <t>50905.003190/2022-15</t>
  </si>
  <si>
    <t>21/07/2022</t>
  </si>
  <si>
    <t>24/07/2022</t>
  </si>
  <si>
    <t>25/07/2022</t>
  </si>
  <si>
    <t>Reunião na SNPTA</t>
  </si>
  <si>
    <t>50905.003187/2022-00</t>
  </si>
  <si>
    <t>***.825.767-**</t>
  </si>
  <si>
    <t>50905.003189/2022-91</t>
  </si>
  <si>
    <t xml:space="preserve">JULIO MARCELO DAVILA COSTA </t>
  </si>
  <si>
    <t>SUPJUR</t>
  </si>
  <si>
    <t>9723</t>
  </si>
  <si>
    <t>***.618.127-**</t>
  </si>
  <si>
    <t>50905.003180/2023-80</t>
  </si>
  <si>
    <t>22/07/2022</t>
  </si>
  <si>
    <t>COAUD</t>
  </si>
  <si>
    <t>31/07/2022</t>
  </si>
  <si>
    <t>03/08/2022</t>
  </si>
  <si>
    <t>Reunião mensal do COAUD</t>
  </si>
  <si>
    <t>50905.003181/2022-24</t>
  </si>
  <si>
    <t>HERBERT MARCUSE MEGEREDO LEAL</t>
  </si>
  <si>
    <t>50905.003182/2022-79</t>
  </si>
  <si>
    <t>MAURICUI LOPES</t>
  </si>
  <si>
    <t>50905.003188/2022-46</t>
  </si>
  <si>
    <t>07/08/2022</t>
  </si>
  <si>
    <t>09/08/2022</t>
  </si>
  <si>
    <t>Reunião do CONSAD</t>
  </si>
  <si>
    <t>50905.003186/2022-57</t>
  </si>
  <si>
    <t xml:space="preserve">RAFAEL FURTADO </t>
  </si>
  <si>
    <t xml:space="preserve">COAUD </t>
  </si>
  <si>
    <t>***.420.593-**</t>
  </si>
  <si>
    <t>08/08/2022</t>
  </si>
  <si>
    <t>Runião do CONSAD</t>
  </si>
  <si>
    <t>50905.003192/2022-12</t>
  </si>
  <si>
    <t>50905.003216/2022-25</t>
  </si>
  <si>
    <t>26/07/2022</t>
  </si>
  <si>
    <t>27/07/2022</t>
  </si>
  <si>
    <t>Reunião do SNPTA</t>
  </si>
  <si>
    <t>CANCELADO</t>
  </si>
  <si>
    <t>23/07/2022</t>
  </si>
  <si>
    <t>01/08/2022</t>
  </si>
  <si>
    <t>50905.003150/2022-73</t>
  </si>
  <si>
    <t>18/08/2022</t>
  </si>
  <si>
    <t>20/08/2022</t>
  </si>
  <si>
    <t>Visita Técnica às empresa RFCOM, SIATT e ALTAVE</t>
  </si>
  <si>
    <t>REMARCADO</t>
  </si>
  <si>
    <t>29/07/2022</t>
  </si>
  <si>
    <t>50905.003183/2022-13</t>
  </si>
  <si>
    <t>Reunião de CONSAD</t>
  </si>
  <si>
    <t>50905.003194/2022-01</t>
  </si>
  <si>
    <t>***.421.816-**</t>
  </si>
  <si>
    <t>50905.003510/2022-37</t>
  </si>
  <si>
    <t>10/08/2022</t>
  </si>
  <si>
    <t xml:space="preserve">Reunião com o Ministro </t>
  </si>
  <si>
    <t>50905.003279/2022-81</t>
  </si>
  <si>
    <t>16/08/2022</t>
  </si>
  <si>
    <t>21/08/2022</t>
  </si>
  <si>
    <t>Participação no 3º Seminário Nacional de Estatais</t>
  </si>
  <si>
    <t>PARANÁ</t>
  </si>
  <si>
    <t>25/08/2022</t>
  </si>
  <si>
    <t>LEONARDO TEXEIRA</t>
  </si>
  <si>
    <t>9387</t>
  </si>
  <si>
    <t>***.714.927-**</t>
  </si>
  <si>
    <t>0905.003626/2022-76</t>
  </si>
  <si>
    <t>GABRIEL OLIVEIRA</t>
  </si>
  <si>
    <t>GECOMP</t>
  </si>
  <si>
    <t>9691</t>
  </si>
  <si>
    <t>***.980.827-**</t>
  </si>
  <si>
    <t>50905.003622/2022-98</t>
  </si>
  <si>
    <t>GUSTAVO SILVA</t>
  </si>
  <si>
    <t>9454</t>
  </si>
  <si>
    <t>***.176.467-**</t>
  </si>
  <si>
    <t>50905.003628/2022-65</t>
  </si>
  <si>
    <t>17/08/2022</t>
  </si>
  <si>
    <t>MARIANA GIRALD DANTAS DA SILVA</t>
  </si>
  <si>
    <t>GERINC</t>
  </si>
  <si>
    <t>9453</t>
  </si>
  <si>
    <t>***.331.797-**</t>
  </si>
  <si>
    <t>50905.003649/2022-81</t>
  </si>
  <si>
    <t>LUCIANO DAMIAO VIEIRA DE ALMEIDA</t>
  </si>
  <si>
    <t>AUDINT</t>
  </si>
  <si>
    <t>9499</t>
  </si>
  <si>
    <t>***.497.827-**</t>
  </si>
  <si>
    <t>50905.003632/2022-23</t>
  </si>
  <si>
    <t>***.001.897-**</t>
  </si>
  <si>
    <t>26/08/2022</t>
  </si>
  <si>
    <t>Reunião do CAP 26/08/2022</t>
  </si>
  <si>
    <t>07385</t>
  </si>
  <si>
    <t>30/08/2022</t>
  </si>
  <si>
    <t>50905.003860/2022-01</t>
  </si>
  <si>
    <t>04/09/2022</t>
  </si>
  <si>
    <t>06/09/2022</t>
  </si>
  <si>
    <t xml:space="preserve"> Reunião mensal do COAUD</t>
  </si>
  <si>
    <t>50905.003863/2022-37</t>
  </si>
  <si>
    <t>50905.003862/2022-92</t>
  </si>
  <si>
    <t>50905.003740/2022-04</t>
  </si>
  <si>
    <t>01/09/2022</t>
  </si>
  <si>
    <t>LUIZ FERNANDO WALTHER DE ALMEIDA</t>
  </si>
  <si>
    <t>RONDÔNIA</t>
  </si>
  <si>
    <t>11/09/2022</t>
  </si>
  <si>
    <t>Participação no evento Norte Export</t>
  </si>
  <si>
    <t xml:space="preserve">RONDÔNIA </t>
  </si>
  <si>
    <t>14/09/2022</t>
  </si>
  <si>
    <t>Participação no 4° Fórum CLIA Brasil 2022</t>
  </si>
  <si>
    <t>15/09/2022</t>
  </si>
  <si>
    <t>50905.003990/2022-36</t>
  </si>
  <si>
    <t>02/09/2022</t>
  </si>
  <si>
    <t>LUIS SILVEIRA DA FONSECA</t>
  </si>
  <si>
    <t>SUPGES</t>
  </si>
  <si>
    <t>9445</t>
  </si>
  <si>
    <t>***.346.857-**</t>
  </si>
  <si>
    <t>Participação no Programa Master Gestão Portuária</t>
  </si>
  <si>
    <t>18/09/2022</t>
  </si>
  <si>
    <t>50905.004070/2022-35</t>
  </si>
  <si>
    <t>GABRIELA ADRIANA PINELL CAMPAGNA</t>
  </si>
  <si>
    <t>SUPSUN</t>
  </si>
  <si>
    <t>9724</t>
  </si>
  <si>
    <t>***.262.037-**</t>
  </si>
  <si>
    <t>16/09/2022</t>
  </si>
  <si>
    <t>Participação no evento "4º Fórum CLIA Brasil 2022 Reunião na Subsecretaria de Sustentabilidade do MInfra - SUST</t>
  </si>
  <si>
    <t>50905.004069/2022-19</t>
  </si>
  <si>
    <t>JOÃO TORRES NETO</t>
  </si>
  <si>
    <t>SUPGEN</t>
  </si>
  <si>
    <t>9629</t>
  </si>
  <si>
    <t>***.602.137-**</t>
  </si>
  <si>
    <t>13/09/2022</t>
  </si>
  <si>
    <t>Participação no evento "4º Fórum CLIA Brasil 2022" Reunião com a Diretora</t>
  </si>
  <si>
    <t>50905.004073/2022-79</t>
  </si>
  <si>
    <t>08/09/2022</t>
  </si>
  <si>
    <t>12/09/2022</t>
  </si>
  <si>
    <t xml:space="preserve">Reunião com o Diretor do Departamento de Novas Outorgas e Políticas Regulatórias Portuárias </t>
  </si>
  <si>
    <t>50905.003684/2022-08</t>
  </si>
  <si>
    <t>50905.004204/2022-18</t>
  </si>
  <si>
    <t>27/09/2022</t>
  </si>
  <si>
    <t xml:space="preserve">Reunião das Autoridades Portuárias e visita aos portos </t>
  </si>
  <si>
    <t>30/09/2022</t>
  </si>
  <si>
    <t>Presidir a reunião do CAP do Porto de Itaguaí</t>
  </si>
  <si>
    <t>50905.004207/2022-51</t>
  </si>
  <si>
    <t>02/10/2022</t>
  </si>
  <si>
    <t>Reunião mensal do COAUD/CDRJ</t>
  </si>
  <si>
    <t>04/10/2022</t>
  </si>
  <si>
    <t>50905.004209/2022-41</t>
  </si>
  <si>
    <t>0905.004178/2022-28</t>
  </si>
  <si>
    <t> </t>
  </si>
  <si>
    <t>50905.004122/2022-73</t>
  </si>
  <si>
    <t>LUIS CESAR SILVEIRA</t>
  </si>
  <si>
    <t>07/10/2022</t>
  </si>
  <si>
    <t>Encontro de benchmarking das áreas de Governança na CDP</t>
  </si>
  <si>
    <t>50905.004251/2022-61</t>
  </si>
  <si>
    <t>19/09/2022</t>
  </si>
  <si>
    <t>GABRIELA ADRIANA PINELL</t>
  </si>
  <si>
    <t>SUPERITENDENTE</t>
  </si>
  <si>
    <t>05/10/2022</t>
  </si>
  <si>
    <t>Participação de Visita Técnica programada à EMAP e Vale</t>
  </si>
  <si>
    <t>BRASILIA</t>
  </si>
  <si>
    <t>08/10/2022</t>
  </si>
  <si>
    <t xml:space="preserve">50905.004270/2022-98 </t>
  </si>
  <si>
    <t>FREDERICO BEZERRA GERLACH</t>
  </si>
  <si>
    <t>GERIQS / SUPSUN</t>
  </si>
  <si>
    <t>9317</t>
  </si>
  <si>
    <t>***.251.297-**</t>
  </si>
  <si>
    <t>Participação do Programa Imersão ESG Portuário</t>
  </si>
  <si>
    <t>50905.004272/2022-87</t>
  </si>
  <si>
    <t>ANA CLAUDIA ALVES</t>
  </si>
  <si>
    <t>9455</t>
  </si>
  <si>
    <t>***.375.867-**</t>
  </si>
  <si>
    <t>Visita técnica do Programa Imersão ESG Portuário</t>
  </si>
  <si>
    <t>50905.004266/2022-20</t>
  </si>
  <si>
    <t xml:space="preserve">JUSSARA NETO MENDES </t>
  </si>
  <si>
    <t>GERIQS</t>
  </si>
  <si>
    <t>9718</t>
  </si>
  <si>
    <t>***.631.288-**</t>
  </si>
  <si>
    <t>50905.004271/2022-32</t>
  </si>
  <si>
    <t>***.304.527-**</t>
  </si>
  <si>
    <t>50905.003754/2022-10</t>
  </si>
  <si>
    <t>20/09/2022</t>
  </si>
  <si>
    <t>9286</t>
  </si>
  <si>
    <t>15/11/2022</t>
  </si>
  <si>
    <t>CONGRESSO BRASILEIRO DE CUSTO</t>
  </si>
  <si>
    <t>JOÃO PESSOA</t>
  </si>
  <si>
    <t>18/11/2022</t>
  </si>
  <si>
    <t>50905.003774/2022-91</t>
  </si>
  <si>
    <t>21/09/2022</t>
  </si>
  <si>
    <t>JULIANA TOLEDO</t>
  </si>
  <si>
    <t>GERSOL</t>
  </si>
  <si>
    <t>9529</t>
  </si>
  <si>
    <t>***.953.087-**</t>
  </si>
  <si>
    <t>18/10/2022</t>
  </si>
  <si>
    <t>20/10/2022</t>
  </si>
  <si>
    <t xml:space="preserve"> Evento de tecnologia da América Latina</t>
  </si>
  <si>
    <t>EDUARDO SILVA</t>
  </si>
  <si>
    <t>GERCOS</t>
  </si>
  <si>
    <t>9522</t>
  </si>
  <si>
    <t>***.985.183-**</t>
  </si>
  <si>
    <t>CARLOS RODRIGO CERVEIRA</t>
  </si>
  <si>
    <t>SUPTIN</t>
  </si>
  <si>
    <t>9729</t>
  </si>
  <si>
    <t>50905.004374/2022-01</t>
  </si>
  <si>
    <t>23/09/2022</t>
  </si>
  <si>
    <t>FELIPE NOGUEIRA FERNANDES</t>
  </si>
  <si>
    <t>***.618.493-**</t>
  </si>
  <si>
    <t>Participar da reunião mensal do CONFIS</t>
  </si>
  <si>
    <t>19/10/2022</t>
  </si>
  <si>
    <t>50905.004375/2022-47</t>
  </si>
  <si>
    <t>RAFAEL SOUZA PENA</t>
  </si>
  <si>
    <t xml:space="preserve">***.262.471-** </t>
  </si>
  <si>
    <t>50905.004373/2022-58</t>
  </si>
  <si>
    <t>FELIPE QUEIROZ</t>
  </si>
  <si>
    <t>***.111.231-**</t>
  </si>
  <si>
    <t>50905.004208/2022-04</t>
  </si>
  <si>
    <t>28/09/2022</t>
  </si>
  <si>
    <t xml:space="preserve"> reunião mensal do COAUD</t>
  </si>
  <si>
    <t>50905.004531/2022-70</t>
  </si>
  <si>
    <t xml:space="preserve">LUDMILA MAIA VALENTE </t>
  </si>
  <si>
    <t>9421</t>
  </si>
  <si>
    <t>***.096.336-**</t>
  </si>
  <si>
    <t>07/11/2022</t>
  </si>
  <si>
    <t>Participação no 5º Encontro Nacional das Estatais</t>
  </si>
  <si>
    <t>10/11/2022</t>
  </si>
  <si>
    <t>50905.004571/2022-11</t>
  </si>
  <si>
    <t>03/10/2022</t>
  </si>
  <si>
    <t>21/10/2022</t>
  </si>
  <si>
    <t>Participação no Brasil Export 2022</t>
  </si>
  <si>
    <t>50905.004569/2022-42</t>
  </si>
  <si>
    <t>50905.004505/2022-41</t>
  </si>
  <si>
    <t>50905.004389/2022-61</t>
  </si>
  <si>
    <t>ADRIANA FERNANDES DA SILVA</t>
  </si>
  <si>
    <t>23/10/2022</t>
  </si>
  <si>
    <t>28/10/2022</t>
  </si>
  <si>
    <t>50905.004518/2022-11</t>
  </si>
  <si>
    <t xml:space="preserve">Almoço  Brasil Export com Ministro da Infraestrutura </t>
  </si>
  <si>
    <t>50905.004533/2022-69</t>
  </si>
  <si>
    <t>ESTEFANO PONTES SALES</t>
  </si>
  <si>
    <t>50905.004668/2022-24</t>
  </si>
  <si>
    <t>BAHIA</t>
  </si>
  <si>
    <t>24/10/2022</t>
  </si>
  <si>
    <t>25/10/2022</t>
  </si>
  <si>
    <t>50905.003775/2022-35</t>
  </si>
  <si>
    <t>13/10/2022</t>
  </si>
  <si>
    <t>EDUARDO MOREIRA DA SILVA</t>
  </si>
  <si>
    <t>50905.004604/2022-23</t>
  </si>
  <si>
    <t>14/10/2022</t>
  </si>
  <si>
    <t xml:space="preserve"> Participação no Fórum Brasil Export 2022</t>
  </si>
  <si>
    <t xml:space="preserve">GOIANIA </t>
  </si>
  <si>
    <t>50905.004788/2022-21</t>
  </si>
  <si>
    <t>Inauguração do Novo Centro Nacional de Gerenciamento de Emergência Nuclear</t>
  </si>
  <si>
    <t>PCV</t>
  </si>
  <si>
    <t>DT PCV</t>
  </si>
  <si>
    <t>DT VOLTA</t>
  </si>
  <si>
    <t>Nº DE DIAS</t>
  </si>
  <si>
    <t>SEM PCV</t>
  </si>
  <si>
    <t>10 dias</t>
  </si>
  <si>
    <t>Sem encaminhamento a GERSEG</t>
  </si>
  <si>
    <t xml:space="preserve">48 dias </t>
  </si>
  <si>
    <t>PASSAGEM CANCELADA 02/05/2022</t>
  </si>
  <si>
    <t>15 DIAS</t>
  </si>
  <si>
    <t>2021</t>
  </si>
  <si>
    <t>INTRANET</t>
  </si>
  <si>
    <t>N. SIED</t>
  </si>
  <si>
    <t>Atende IN nº 40/17?</t>
  </si>
  <si>
    <t>APV 50905.000238/2021-52</t>
  </si>
  <si>
    <t>REUNIÃO NA SNPTA (18) e NA SNAIC (19)</t>
  </si>
  <si>
    <t>APV 50905.000238/2021-53</t>
  </si>
  <si>
    <t>Passagem volta ficou em aberto, APV inicial</t>
  </si>
  <si>
    <t>50905.000529/2021-41</t>
  </si>
  <si>
    <t>MANUELA SABOIA MOURA DE ALENCAR</t>
  </si>
  <si>
    <t>***.902.063-**</t>
  </si>
  <si>
    <t>FORTALEZA</t>
  </si>
  <si>
    <t>PERÍCIA MÉDICA REALIZADA, ÀS 15H, EM EMPREGADO DA CDRJ, CONFORME  SEI nº 50905.004011/2020-03.</t>
  </si>
  <si>
    <t>50905.001227/2021-90</t>
  </si>
  <si>
    <t>Cancelada, medidas restritivas lockdown. CRÉDITO REGISTRADO!</t>
  </si>
  <si>
    <t>50905.001203/2021-31</t>
  </si>
  <si>
    <t>Brasil Export 2021;  SNAIC; ANTAQ;  SNPTA.</t>
  </si>
  <si>
    <t>50905.001203/2021-32</t>
  </si>
  <si>
    <t>50905.001090/2021-73</t>
  </si>
  <si>
    <t>DISNEY BARROCA NETO</t>
  </si>
  <si>
    <t>Colaborador Eventual SNPTA</t>
  </si>
  <si>
    <t>CAP/ DIRNES</t>
  </si>
  <si>
    <t>***.563.274-**</t>
  </si>
  <si>
    <t>Visita técnica aos portos do Rio de Janeiro e Itaguaí; "Kick off"arrendamento terminais TGS 2, TGL ITG e TGL RJZ; EVTEA na SNPTA;</t>
  </si>
  <si>
    <t>50905.001201/2021-41</t>
  </si>
  <si>
    <t>GILSON FREITAS GALVAO</t>
  </si>
  <si>
    <t>CAP/ DIRMEP</t>
  </si>
  <si>
    <t>***.395.934-**</t>
  </si>
  <si>
    <t>1917/2020</t>
  </si>
  <si>
    <t>APV 50905.002400/2021-77</t>
  </si>
  <si>
    <t>FRANCISCO ANTONIO DE M. LARANJEIRA</t>
  </si>
  <si>
    <t>Reunião no MInfra dia 26/04/21.</t>
  </si>
  <si>
    <t>Reunião da DIREXE da CDRJ no MINFRA</t>
  </si>
  <si>
    <t>50905.002418/2021-79</t>
  </si>
  <si>
    <t>50905.002404/2021-55</t>
  </si>
  <si>
    <t>Cancelada, Adiamento de reunião MINFRA CRÉDITO REGISTRADO!</t>
  </si>
  <si>
    <t>APV 50905.002404/2021-55</t>
  </si>
  <si>
    <t>50905.002509/2021-12</t>
  </si>
  <si>
    <t>CRÉDITO REGISTRADO!</t>
  </si>
  <si>
    <t xml:space="preserve"> 50905.002680/2021 </t>
  </si>
  <si>
    <t>MARCELO SANTIAGO VILLAS BOAS</t>
  </si>
  <si>
    <t>CANCELADO COVID-19 CÔNJUGE,         CRÉDITO REGISTRADO!</t>
  </si>
  <si>
    <t xml:space="preserve"> 50905.002042/2021 </t>
  </si>
  <si>
    <t>JESUINO GUILHERMINO ALVES</t>
  </si>
  <si>
    <t>GERQUA</t>
  </si>
  <si>
    <t>***.143.087-**</t>
  </si>
  <si>
    <t>SIMULAÇÃO COMPUTACIONAL DE MANOBRAS DE NAVIOS CONTAINEIRES (335M DE LOA E 51M DE BOCA)</t>
  </si>
  <si>
    <t>50905.002893/2021-45</t>
  </si>
  <si>
    <t>Reuniões no MINFRA, na SNPTA e ANTAQ.</t>
  </si>
  <si>
    <t>50905.003042/2021-10</t>
  </si>
  <si>
    <t>17/05/2021</t>
  </si>
  <si>
    <t>Reunião no Palácio do Planalto.</t>
  </si>
  <si>
    <t>50905.003033/2021-29</t>
  </si>
  <si>
    <t>24/05/2021</t>
  </si>
  <si>
    <t>Reunião convocada pelo MINFRA para tratar sobre o Arrendamento CSN.</t>
  </si>
  <si>
    <t>50905.002905/2021-31</t>
  </si>
  <si>
    <t>Reuniões na SNPTA e na ABTP (Associação Brasileira dos Terminais Portuários).</t>
  </si>
  <si>
    <t>Arrendamento CSN                                                           - CANCELADO - CRÉDITO REGISTRADO!</t>
  </si>
  <si>
    <t>50905.003296/2021-38</t>
  </si>
  <si>
    <t>UBERLÂNDIA</t>
  </si>
  <si>
    <t>50905.003355/2021-78.</t>
  </si>
  <si>
    <t>50905.003355/2021-78</t>
  </si>
  <si>
    <t>09/06/2021</t>
  </si>
  <si>
    <t>11/06/2021</t>
  </si>
  <si>
    <t>15/06/2021</t>
  </si>
  <si>
    <t>18/06/2021</t>
  </si>
  <si>
    <t>14/06/2021</t>
  </si>
  <si>
    <t>21/06/2021</t>
  </si>
  <si>
    <t>50905.003755/2021-83</t>
  </si>
  <si>
    <t>Visita equipe CGMP/DNOP/SNPTA/MInfra à Itaguaí; a área CSN (granel
mineral) entrou em análise para priorização com vistas à licitação; viabilizar a elaboração de EVTEA;</t>
  </si>
  <si>
    <t>50905.003756/2021-28</t>
  </si>
  <si>
    <t>50905.003929/2021-16</t>
  </si>
  <si>
    <t>Participou de visita técnica aos Portos da CDRJ, de 12/07/2021 a 14/07/2021</t>
  </si>
  <si>
    <t>50905.004347/2021-49</t>
  </si>
  <si>
    <t>Posse de Flávia Takafashi na Diretoria da Agência Nacional de Transportes Aquaviários (ANTAQ)</t>
  </si>
  <si>
    <t>50905.004241/2021-45</t>
  </si>
  <si>
    <t>Nordeste Export - (02 e 03/08/2021), em São Luís/MA.
Visita ao Terminal "Pátio de Triagem de Veículos do porto de Suape" (04/08/2021).
*(Vôo de retorno custeado pelo Terminal).</t>
  </si>
  <si>
    <t>*</t>
  </si>
  <si>
    <t>50905.004199/2021-62</t>
  </si>
  <si>
    <t>IX Congresso Nacional de Direito Marítimo, Portuário e Aduaneiro.
Hospedagem no período de 25 a 27/08/21 por conta da organização do evento. Diária somente no dia 28/08, uma vez que não há voo após o término.</t>
  </si>
  <si>
    <t>50905.004445/2021-86</t>
  </si>
  <si>
    <t>Santos Export - Fórum Regional de Logística e Infraestrutura Portuária. O deslocamento foi custeado pelo requisitante, não houve emissão de aéreo.</t>
  </si>
  <si>
    <t>50905.004446/2021-21</t>
  </si>
  <si>
    <t>PORTO ALEGRE</t>
  </si>
  <si>
    <t>Sul Export - Fórum Regional de Logística e Infraestrutura Portuária</t>
  </si>
  <si>
    <t>50905.004831/2021-78</t>
  </si>
  <si>
    <t>SUPDEN/ DIRNES</t>
  </si>
  <si>
    <t>IX Congresso Nacional de Direito Marítimo, Portuário e Aduaneiro - Florianólis</t>
  </si>
  <si>
    <t>50905.004974/2021-80</t>
  </si>
  <si>
    <t>27/08/2021</t>
  </si>
  <si>
    <t>Participação no Prêmio Portos + Brasil.</t>
  </si>
  <si>
    <t>Retorno do Prêmio Portos + Brasil.</t>
  </si>
  <si>
    <t>50905.004879/2021-86</t>
  </si>
  <si>
    <t>***.985.183-01</t>
  </si>
  <si>
    <t>RIBEIRÃO PRETO</t>
  </si>
  <si>
    <t>Participação no treinamento de tecnologia do sistema de RH Benner, recém-implantado na CDRJ.</t>
  </si>
  <si>
    <t>PASSAREDO TRANSPORTES AEREOS AS</t>
  </si>
  <si>
    <t>50905.004900/2021-43</t>
  </si>
  <si>
    <t xml:space="preserve"> MILENE SALLES DE OLIVEIRA</t>
  </si>
  <si>
    <t>9521</t>
  </si>
  <si>
    <t>***.320.027-81</t>
  </si>
  <si>
    <t>50905.004901/2021-98</t>
  </si>
  <si>
    <t>BRENO LUIZ LUNGA BATISTA</t>
  </si>
  <si>
    <t>9498</t>
  </si>
  <si>
    <t>***.485.147-84</t>
  </si>
  <si>
    <t>50905.004920/2021-14</t>
  </si>
  <si>
    <t>FRANCISCA TERESA DA SILVA ALMEIDA</t>
  </si>
  <si>
    <t>6806</t>
  </si>
  <si>
    <t>***.334.167-72</t>
  </si>
  <si>
    <t>50905.004925/2021-47</t>
  </si>
  <si>
    <t>JULIANE GONÇALVES DA SILVA</t>
  </si>
  <si>
    <t>9538</t>
  </si>
  <si>
    <t>***.226.057-96</t>
  </si>
  <si>
    <t>50905.004940/2021-95</t>
  </si>
  <si>
    <t>LEONARDO PECENE TEIXEIRA</t>
  </si>
  <si>
    <t>***.714.927-29</t>
  </si>
  <si>
    <t>50905.004943/2021-29</t>
  </si>
  <si>
    <t>50905.004896/2021-13</t>
  </si>
  <si>
    <t>10h30 - Reunião ABEPH - Assembleia Geral 
15h - Reunião com Diogo Piloni - Autoridades Portuárias
18h - Evento Portos + Brasil</t>
  </si>
  <si>
    <t>REGRESSO</t>
  </si>
  <si>
    <t>50905.004819/2021-63</t>
  </si>
  <si>
    <t>19/08/2021</t>
  </si>
  <si>
    <t>Participação no evento Santos Export 2021</t>
  </si>
  <si>
    <t>50905.004923/2021-58</t>
  </si>
  <si>
    <t>Participação no Evento Prêmio Portos Mais Brasil, e outras reuniões  constantes neste processo.</t>
  </si>
  <si>
    <t>31/08/2021</t>
  </si>
  <si>
    <t>Por motivo de ordem pessoal, o passageiro solicitou retornar no dia 08/09/2021, conforme Nota Informativa constante neste processo</t>
  </si>
  <si>
    <t>50905.005218/2021-78</t>
  </si>
  <si>
    <t>10/09/2021</t>
  </si>
  <si>
    <t>Reunião presencial com Sr. Diogo Piloni e Silva, Secretário Nacional de Portos e Transportes Aquaviários; Tratativas sobre arrendamentos da CDRJ: renovações e novos negócios, e Reescalonamento do cronograma investimento - CSN.</t>
  </si>
  <si>
    <t>50905.005442/2021-60</t>
  </si>
  <si>
    <t>BRASIL EXPORT - 28/09 E 29/08</t>
  </si>
  <si>
    <t>50905.005460/2021-41</t>
  </si>
  <si>
    <t>BRASIL EXPORT - 28/09 E 29/09</t>
  </si>
  <si>
    <t>BRASÍLIA/VCP</t>
  </si>
  <si>
    <t>BRASIL EXPORT - 28/09 E 29/10</t>
  </si>
  <si>
    <t>50905.005237/2021-02</t>
  </si>
  <si>
    <t>BRASIL EXPORT - 28/09 E 29/11</t>
  </si>
  <si>
    <t>BRASIL EXPORT - 28/09 E 29/12</t>
  </si>
  <si>
    <t>50905.005500/2021-55</t>
  </si>
  <si>
    <t xml:space="preserve">27/09/2021: Reunião na ANTAQ Brasília;
28 e 29/09/2021: Evento Brasil Export - Fórum Regional de Logística e Infraestrutura Portuária. </t>
  </si>
  <si>
    <t>50905.005515/2021-13</t>
  </si>
  <si>
    <t>ALESSANDRO JORGE BARROS RIBEIRO</t>
  </si>
  <si>
    <t>9624</t>
  </si>
  <si>
    <t>***.068.767.**</t>
  </si>
  <si>
    <t>PARTICIPAÇÃO NO EVENTO "EXERCÍCIO GUARDIÃO CIBERNÉTICO 3.0"</t>
  </si>
  <si>
    <t>50905.005519/2021-00</t>
  </si>
  <si>
    <t>JULIANA ARAUJO DE TOLEDO</t>
  </si>
  <si>
    <t>50905.005736/2021-91</t>
  </si>
  <si>
    <t>14/10/21: Participação no Prêmio ANTAQ 2021.
13 e 15/10/21: Reuniões na ANTAQ e SNPTA.
O voo de ia foi custeado pelo requisitante.</t>
  </si>
  <si>
    <t>50905.005746/2021-27</t>
  </si>
  <si>
    <t>DIRMEP</t>
  </si>
  <si>
    <t>COPA AIRLINES</t>
  </si>
  <si>
    <t>SÃO DOMINGO</t>
  </si>
  <si>
    <r>
      <t>Foro Latinoamericano de Ciudades Portuarias FLC, 2021 (Lecturas Inter-conexas), </t>
    </r>
    <r>
      <rPr>
        <sz val="12"/>
        <color rgb="FF000000"/>
        <rFont val="Calibri"/>
        <family val="2"/>
      </rPr>
      <t>que acontecerá em Santo Domingo (Republica Dominicana)</t>
    </r>
  </si>
  <si>
    <t>50905.005767/2021-42</t>
  </si>
  <si>
    <t>50905.005676/2021-15</t>
  </si>
  <si>
    <t>EMIRATES</t>
  </si>
  <si>
    <t>DUBAI</t>
  </si>
  <si>
    <t>Missão Internacional do Brasil Export 2021, de 13 a 19/11/2021, em Dubai – Emirados Árabes Unidos.</t>
  </si>
  <si>
    <t>11/11/2021</t>
  </si>
  <si>
    <t xml:space="preserve">Emirates </t>
  </si>
  <si>
    <t>50905.005818/2021-36</t>
  </si>
  <si>
    <t>GABRIELA A PINELL CAMPAGNA</t>
  </si>
  <si>
    <t>SUPSAN</t>
  </si>
  <si>
    <r>
      <t>Cerimônia de entrega </t>
    </r>
    <r>
      <rPr>
        <sz val="11"/>
        <color rgb="FF000000"/>
        <rFont val="Times New Roman"/>
        <family val="1"/>
      </rPr>
      <t>Prêmio ANTAQ 2021.</t>
    </r>
  </si>
  <si>
    <t>50905.007229/2021-92</t>
  </si>
  <si>
    <t>LUIS CESAR S. DA FONSECA FILHO</t>
  </si>
  <si>
    <t>09445</t>
  </si>
  <si>
    <t>LATAM /AZUL</t>
  </si>
  <si>
    <t>Cerimônia de divulgação dos resultados do 5º ciclo do Indicador de Governança Sest (SEI50905.006860/21-74).</t>
  </si>
  <si>
    <t>50905.007146/2021-01</t>
  </si>
  <si>
    <t>AZUL /LATAM</t>
  </si>
  <si>
    <t xml:space="preserve">10h30 - Reunião sobre a Supervisão Ministerial  - SE/MINFRA
16h- Reunião na SNPTA  </t>
  </si>
  <si>
    <t>50905.007156/2021-39</t>
  </si>
  <si>
    <t>Acompanhar o Diretor-Presidente em reunião na SNPTA; 10h30 sobre a Supervisão Ministerial; 16h - sobre Portus.</t>
  </si>
  <si>
    <t>50905.007176/2021-18</t>
  </si>
  <si>
    <t>CORIS BRASIL TURISMO</t>
  </si>
  <si>
    <t>BOGOTA/ CARTAGENA</t>
  </si>
  <si>
    <t>Congresso Latino Americano</t>
  </si>
  <si>
    <t>50905.007200/2021-19</t>
  </si>
  <si>
    <t>50905.007177/2021-54</t>
  </si>
  <si>
    <t>26/11/2021</t>
  </si>
  <si>
    <t>AVIANCA/ CORIS BRASIL TURISMO</t>
  </si>
  <si>
    <t>50905.007267/2021-45</t>
  </si>
  <si>
    <t>06/12: Reunião SNPTA
07/12: Reuniões ANTAQ</t>
  </si>
  <si>
    <t>50905.007287/2021-16</t>
  </si>
  <si>
    <t>CONGONHAS/ BRASÍLIA</t>
  </si>
  <si>
    <t>50905.007618/2021-18</t>
  </si>
  <si>
    <t>Reunião na SNPTA - Portus.</t>
  </si>
  <si>
    <t>50905.007262/2021-12</t>
  </si>
  <si>
    <t>50905.007260/2021-23</t>
  </si>
  <si>
    <t>50905.007263/2021-67</t>
  </si>
  <si>
    <t>50905.007599/2021-20</t>
  </si>
  <si>
    <t>14h- Reunião com Diogo Piloni sobre Portus</t>
  </si>
  <si>
    <t>50905.008381/2021-92</t>
  </si>
  <si>
    <t>Reunião com Diogo Piloni - Autoridades Portuárias e PORTUS</t>
  </si>
  <si>
    <t>50905.008359/2021-42</t>
  </si>
  <si>
    <t>Reunião no Minfra acerca da aprovação do plano de investimentos propostos para renovação do prazo do contrato de arrendamento do Sepetiba Tecon.</t>
  </si>
  <si>
    <t>IDEM</t>
  </si>
  <si>
    <t>50905.008477/2021-51</t>
  </si>
  <si>
    <t>16/12/2021</t>
  </si>
  <si>
    <t>20/12/2021</t>
  </si>
  <si>
    <t>Diversas reuniões SNPTA</t>
  </si>
  <si>
    <t>27/12/2021</t>
  </si>
  <si>
    <t>50905.008659/2021-21</t>
  </si>
  <si>
    <t>FLORIANÓPOLIS/CONGONHAS</t>
  </si>
  <si>
    <t>Apresentação EVTEA TGS - Porto de Itaguaí na na Empresa de Planejamento e Logísticas - EPL: DF.</t>
  </si>
  <si>
    <t>50905.008516/2021-10</t>
  </si>
  <si>
    <t>50905.008512/2021-31</t>
  </si>
  <si>
    <t>50905.008519/2021-53</t>
  </si>
  <si>
    <t>23/12/2021</t>
  </si>
  <si>
    <t>351/2020</t>
  </si>
  <si>
    <t>EDUARDO PIRES SOARES</t>
  </si>
  <si>
    <t>GERCOT</t>
  </si>
  <si>
    <t>***.022.657-**</t>
  </si>
  <si>
    <t>BELO HORIZONTE</t>
  </si>
  <si>
    <t>REUNIÃO SOBRE CONTABILIZAÇÃO DO DÉFICT DO PORTUS</t>
  </si>
  <si>
    <t>626/2020</t>
  </si>
  <si>
    <t>CAP</t>
  </si>
  <si>
    <t>REUNIÃO CAP RIO DE JANEIRO</t>
  </si>
  <si>
    <t>1163/2020</t>
  </si>
  <si>
    <t>REUNIÕES "PROJETO ORLA" E NA SNPTA</t>
  </si>
  <si>
    <t>1809/2020</t>
  </si>
  <si>
    <t>386/2020</t>
  </si>
  <si>
    <t>REUNIÕES NA SNPTA e ANTAQ</t>
  </si>
  <si>
    <t>149/2020</t>
  </si>
  <si>
    <t>MARIANA PESCATORI CANDIDO DA SILVA</t>
  </si>
  <si>
    <t>***.113.121-**</t>
  </si>
  <si>
    <t>REUNIÃO CONSAD</t>
  </si>
  <si>
    <t>155/2020</t>
  </si>
  <si>
    <t>JULIO CESAR BARBOSA MELO</t>
  </si>
  <si>
    <t>***.012.405-**</t>
  </si>
  <si>
    <t>1562/2020</t>
  </si>
  <si>
    <t>RAFAEL DA SILVA MENDES</t>
  </si>
  <si>
    <t>***.858.027-**</t>
  </si>
  <si>
    <t>REUNIÃO NA SEST E NO MINISTÉRIO DA INFRAESTRUTURA</t>
  </si>
  <si>
    <t>157/2020</t>
  </si>
  <si>
    <t>DAVI EMERY CADE</t>
  </si>
  <si>
    <t>***.874.727-**</t>
  </si>
  <si>
    <t>1198/2020</t>
  </si>
  <si>
    <t>ALECSSANDER PEREIRA DA CRUZ</t>
  </si>
  <si>
    <t>***.330.997-**</t>
  </si>
  <si>
    <t>REUNIÃO COM A SEST</t>
  </si>
  <si>
    <t>1611/2020</t>
  </si>
  <si>
    <t>REUNIÃO NA SNPTA</t>
  </si>
  <si>
    <t>1395/2020</t>
  </si>
  <si>
    <t>HANDLEY ABREU CORREA</t>
  </si>
  <si>
    <t>SUPMAM</t>
  </si>
  <si>
    <t>***.912.027-**</t>
  </si>
  <si>
    <t>VISITA TÉCNICA PORTO DE VITÓRIA</t>
  </si>
  <si>
    <t>1495/2020</t>
  </si>
  <si>
    <t>HELIO SZMAJSER</t>
  </si>
  <si>
    <t>***.615.367-**</t>
  </si>
  <si>
    <t>1577/2020</t>
  </si>
  <si>
    <t>ADRIANO JOSÉ DA COSTA</t>
  </si>
  <si>
    <t>REUNIÃO NO MINISTÉRIO DA INFRAESTRUTURA</t>
  </si>
  <si>
    <t>1864/2020</t>
  </si>
  <si>
    <t>MARCOS BARRETO FERNANDES</t>
  </si>
  <si>
    <t>***.574.547-**</t>
  </si>
  <si>
    <t>1623/2020</t>
  </si>
  <si>
    <t>CARLOS EDUARDO AUGUSTO</t>
  </si>
  <si>
    <t>SUPENG</t>
  </si>
  <si>
    <t>***.072.007-**</t>
  </si>
  <si>
    <t>REUNIÃO PORTUS</t>
  </si>
  <si>
    <t>2190/2020</t>
  </si>
  <si>
    <t>395/2020</t>
  </si>
  <si>
    <t>REUNIÕES NA SNPTA</t>
  </si>
  <si>
    <t>1626/2020</t>
  </si>
  <si>
    <t>SOLENIDADE NA ANTAQ E ASSEMBLÉIA ABEPH</t>
  </si>
  <si>
    <t>2492/2020</t>
  </si>
  <si>
    <t>REUNIÃO NA SeinfraPort</t>
  </si>
  <si>
    <t>1075/2020</t>
  </si>
  <si>
    <t>ALEX DE SOUZA ARAUJO</t>
  </si>
  <si>
    <t>CONFIS</t>
  </si>
  <si>
    <t>***.980.751-**</t>
  </si>
  <si>
    <t>REUNIÃO ORDINÁRIA CONFIS</t>
  </si>
  <si>
    <t>1077/2020</t>
  </si>
  <si>
    <t>2493/2020</t>
  </si>
  <si>
    <t>LUIS ANTÔNIO DA COSTA KREMER</t>
  </si>
  <si>
    <t>***.794.827-**</t>
  </si>
  <si>
    <t>2567/2020</t>
  </si>
  <si>
    <t>MARIANA GIRALDI DANTAS DA SILVA</t>
  </si>
  <si>
    <t>GERCON</t>
  </si>
  <si>
    <t>REUNIÃO TCU</t>
  </si>
  <si>
    <t>2712/2020</t>
  </si>
  <si>
    <t>396/2020</t>
  </si>
  <si>
    <t>1913/2020</t>
  </si>
  <si>
    <t>CARLOS ANDRÉ PULHEZ DE PAULA</t>
  </si>
  <si>
    <t>***.185.587-**</t>
  </si>
  <si>
    <t>CAPACITAÇÃO AUDITORIA CGU</t>
  </si>
  <si>
    <t>1071/2020</t>
  </si>
  <si>
    <t>VLADIMIR REIS JOAQUIM LOPES</t>
  </si>
  <si>
    <t>***.653.617-**</t>
  </si>
  <si>
    <t>2124/2020</t>
  </si>
  <si>
    <t>1430/2020</t>
  </si>
  <si>
    <t>1436/2020</t>
  </si>
  <si>
    <t>1438/2020</t>
  </si>
  <si>
    <t>1856/2020</t>
  </si>
  <si>
    <t>FERNANDA DE SOUZA MACHADO</t>
  </si>
  <si>
    <t>REUNIÃO CAP ITAGUAÍ</t>
  </si>
  <si>
    <t>3655/2020</t>
  </si>
  <si>
    <t>479/2020</t>
  </si>
  <si>
    <t>LEANDRO RODRIGO ALVES LIMA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</si>
  <si>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GOL. KS44SH</t>
    </r>
  </si>
  <si>
    <t>3654/2020</t>
  </si>
  <si>
    <t>651/2020</t>
  </si>
  <si>
    <t xml:space="preserve">JOÃO PAULO S. DE MIRANDA LIMENZO </t>
  </si>
  <si>
    <t>***.448.717-**</t>
  </si>
  <si>
    <t>3835/2020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</si>
  <si>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GOL. DST9RR</t>
    </r>
  </si>
  <si>
    <t>3525/2020</t>
  </si>
  <si>
    <t>GABRIEL RICHA OLIVEIRA</t>
  </si>
  <si>
    <t>FOZ DO IGUAÇU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</si>
  <si>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IBNKLI</t>
    </r>
  </si>
  <si>
    <t>3526/2020</t>
  </si>
  <si>
    <t>AMAPOLA ANGEL DE CARVALHO</t>
  </si>
  <si>
    <t>***.723.237-**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</si>
  <si>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ACFWPH</t>
    </r>
  </si>
  <si>
    <t>3509/2020</t>
  </si>
  <si>
    <t>SUPADM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</si>
  <si>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QCTAXN</t>
    </r>
  </si>
  <si>
    <t>3684/2020</t>
  </si>
  <si>
    <t>1432/2020</t>
  </si>
  <si>
    <t>RIO / BRASÍLIA</t>
  </si>
  <si>
    <r>
      <t xml:space="preserve">REUNIÃO CAP / </t>
    </r>
    <r>
      <rPr>
        <b/>
        <sz val="11"/>
        <color rgb="FFFF0000"/>
        <rFont val="Calibri"/>
        <family val="2"/>
        <charset val="1"/>
      </rPr>
      <t>Loc's. GOL. GRBGJH e ZKFVXS</t>
    </r>
  </si>
  <si>
    <t>3582/2020</t>
  </si>
  <si>
    <t>1407/2020</t>
  </si>
  <si>
    <t>***.839.237-**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</si>
  <si>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LNHBPV</t>
    </r>
  </si>
  <si>
    <t>3672/2020</t>
  </si>
  <si>
    <t>1409/2020</t>
  </si>
  <si>
    <t>FRANCISCO ANTONIO DE MAGALHÃES LARANJEIRA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</si>
  <si>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GOL. GMJ33T</t>
    </r>
  </si>
  <si>
    <t>3715/2020</t>
  </si>
  <si>
    <t>1406/2020</t>
  </si>
  <si>
    <r>
      <t xml:space="preserve">REUNIÃO CONSAD / </t>
    </r>
    <r>
      <rPr>
        <b/>
        <sz val="11"/>
        <color rgb="FFFF0000"/>
        <rFont val="Calibri"/>
        <family val="2"/>
        <charset val="1"/>
      </rPr>
      <t>Loc. LATAM. VDIYFZ</t>
    </r>
  </si>
  <si>
    <t>3713/2020</t>
  </si>
  <si>
    <t>1405/2020</t>
  </si>
  <si>
    <t>DINO ANTUNES DIAS BATISTA</t>
  </si>
  <si>
    <r>
      <t xml:space="preserve">REUNIÃO CONSAD / </t>
    </r>
    <r>
      <rPr>
        <b/>
        <sz val="11"/>
        <color rgb="FFFF0000"/>
        <rFont val="Calibri"/>
        <family val="2"/>
        <charset val="1"/>
      </rPr>
      <t>Loc. LATAM. XRMKTT</t>
    </r>
  </si>
  <si>
    <t>2890/2020</t>
  </si>
  <si>
    <t>50905.001516/2020-16</t>
  </si>
  <si>
    <r>
      <t xml:space="preserve">INTERMODAL / </t>
    </r>
    <r>
      <rPr>
        <b/>
        <sz val="11"/>
        <color rgb="FFFF0000"/>
        <rFont val="Calibri"/>
        <family val="2"/>
        <charset val="1"/>
      </rPr>
      <t xml:space="preserve">Loc. LATAM. JCMXQG  </t>
    </r>
  </si>
  <si>
    <t>2881/2020</t>
  </si>
  <si>
    <t>50905.001515/2020-63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</si>
  <si>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LATAM. RZKWJY</t>
    </r>
  </si>
  <si>
    <t>2901/2020</t>
  </si>
  <si>
    <t>50905.001818/2020-86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</si>
  <si>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 TQJM7K</t>
    </r>
  </si>
  <si>
    <t>2903/2020</t>
  </si>
  <si>
    <t>50905.001819/2020-21</t>
  </si>
  <si>
    <t>SUZANA FIGUEIREDO PADILLA</t>
  </si>
  <si>
    <t>***.945.441-**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</si>
  <si>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LATAM. IMWZRI</t>
    </r>
  </si>
  <si>
    <t>1049/2020</t>
  </si>
  <si>
    <t>50905.000910/2020-29</t>
  </si>
  <si>
    <t>GUILHERME CARVALHO DE SOUZA</t>
  </si>
  <si>
    <t>GERATE</t>
  </si>
  <si>
    <t>***.374.887-**</t>
  </si>
  <si>
    <t>Loc. LATAM. HPJYRI - novo loc. GCDATY</t>
  </si>
  <si>
    <t>3799/2020</t>
  </si>
  <si>
    <t>50905.002612/2020-73</t>
  </si>
  <si>
    <t>MARCELO SANTIAGO VILLAS-BÔAS</t>
  </si>
  <si>
    <t>Loc. GOL. EWEUUQ</t>
  </si>
  <si>
    <t>3766/2020</t>
  </si>
  <si>
    <t>50905.002690/2020-78</t>
  </si>
  <si>
    <t>ERNERSO ALVES DE BRITO FILHO</t>
  </si>
  <si>
    <t>***.271.807-**</t>
  </si>
  <si>
    <t>Loc. GOL. QFR9WB</t>
  </si>
  <si>
    <t>2894/2020</t>
  </si>
  <si>
    <t>50905.003460/2020-26</t>
  </si>
  <si>
    <t>FABIO LUIZ LIMA DE FREITAS</t>
  </si>
  <si>
    <t>***.516.475-**</t>
  </si>
  <si>
    <t>Loc. GOL. RAKTCQ</t>
  </si>
  <si>
    <t>3022/2020</t>
  </si>
  <si>
    <t>50905.003461/2020-71</t>
  </si>
  <si>
    <t>Loc. GOL. AIMPQS</t>
  </si>
  <si>
    <t>2020</t>
  </si>
  <si>
    <t>2549/2020</t>
  </si>
  <si>
    <t>50905.004468/2020-18</t>
  </si>
  <si>
    <t>REINO UNIDO E ALEMANHA</t>
  </si>
  <si>
    <t>Convite recebido da Embaixada Britânica para uma Missão aos Portos de Felixstowe, Southampton e Hamburgo.</t>
  </si>
  <si>
    <t>Dólar</t>
  </si>
  <si>
    <t>RESTITUIÇÃO À GERSEG</t>
  </si>
  <si>
    <t>FATURAS</t>
  </si>
  <si>
    <t>ENVIO E RECEBIMENTO E-MAIL</t>
  </si>
  <si>
    <t>VENCIMENTO</t>
  </si>
  <si>
    <t>ENVIO DO FISCAL AO GERSEG</t>
  </si>
  <si>
    <t>ENVIO DA GERSEG</t>
  </si>
  <si>
    <t>ENVIO SUPADM</t>
  </si>
  <si>
    <t>ENVIO DIRAFI</t>
  </si>
  <si>
    <t>RECEBE/ ENVIO SUPFIN</t>
  </si>
  <si>
    <t>GERCOL/ ASSCOL</t>
  </si>
  <si>
    <t>SUTCOR/ GERFIN</t>
  </si>
  <si>
    <t>PAGAMENTO</t>
  </si>
  <si>
    <t>ENVIO DA GERFIN À GERSEG</t>
  </si>
  <si>
    <t>OBS</t>
  </si>
  <si>
    <t>43742  43743/22</t>
  </si>
  <si>
    <t>04 e 06/01/2022</t>
  </si>
  <si>
    <t xml:space="preserve"> 46233  46234/22</t>
  </si>
  <si>
    <t>3 Reclamações s/ pagamento: 03, 04, e 07/03/2022</t>
  </si>
  <si>
    <t>46.835 46.835/22</t>
  </si>
  <si>
    <t>47246  47247 47211/22</t>
  </si>
  <si>
    <t>18/03/2022 21/03/2022</t>
  </si>
  <si>
    <t>1 Reclamação s/ pagamento: 21/03/2022</t>
  </si>
  <si>
    <t>48008 48009 48010/22</t>
  </si>
  <si>
    <t>16 e 17/03/2022</t>
  </si>
  <si>
    <t>30/03 19:47 31/03 18:50</t>
  </si>
  <si>
    <t>06/04/2022 08/04/2022</t>
  </si>
  <si>
    <t>50905.001598/2022-52 08/04/2022</t>
  </si>
  <si>
    <t xml:space="preserve">49023 49023 49023/22 </t>
  </si>
  <si>
    <t>01 e 04/04/2022</t>
  </si>
  <si>
    <t>13/04/2022 18/04/2022</t>
  </si>
  <si>
    <t>19/04/2022 28/04/2022</t>
  </si>
  <si>
    <t>50880 50881 50882 50883 50884/22</t>
  </si>
  <si>
    <t>03/05/2022 04/05/2022</t>
  </si>
  <si>
    <t>51865 51866 51867 51868 51869/22</t>
  </si>
  <si>
    <t>50905.001807/2022-69</t>
  </si>
  <si>
    <t>LATAM
AIRLINES</t>
  </si>
  <si>
    <t xml:space="preserve"> Reunião na SPNTA/Minfra</t>
  </si>
  <si>
    <t>0,6</t>
  </si>
  <si>
    <t>AZUL
LINHAS</t>
  </si>
  <si>
    <t>reunião ordinária do CONSAD</t>
  </si>
  <si>
    <t xml:space="preserve">RUI GOMES DA SILVA </t>
  </si>
  <si>
    <t>Participar da reunião mensal do CONFIS</t>
  </si>
  <si>
    <t>***.262.471-**</t>
  </si>
  <si>
    <t>50905.004965/2022-70</t>
  </si>
  <si>
    <t>03/11/2022</t>
  </si>
  <si>
    <t>reunião mensal do COAUD</t>
  </si>
  <si>
    <t>04/11/2022</t>
  </si>
  <si>
    <t>50905.004875/2022-89</t>
  </si>
  <si>
    <t>06/11/2022</t>
  </si>
  <si>
    <t>50905.004992/2022-42</t>
  </si>
  <si>
    <t>08/11/2022</t>
  </si>
  <si>
    <t>50905.004993/2022-97</t>
  </si>
  <si>
    <t>27/10/2022</t>
  </si>
  <si>
    <t>capacitação como membro do COAUD</t>
  </si>
  <si>
    <t>50905.004990/2022-53</t>
  </si>
  <si>
    <t>50905.005003/2022-38</t>
  </si>
  <si>
    <t>EDUARDO HENN</t>
  </si>
  <si>
    <t>***.005.561-**</t>
  </si>
  <si>
    <t>09/11/2022</t>
  </si>
  <si>
    <t xml:space="preserve"> reunião do CONSAD</t>
  </si>
  <si>
    <t>11/11/2022</t>
  </si>
  <si>
    <t>FIEL</t>
  </si>
  <si>
    <t>FIEL AJUDANTE</t>
  </si>
  <si>
    <t>GUARDA PORTUÁRIO</t>
  </si>
  <si>
    <t>SECRETÁRIA</t>
  </si>
  <si>
    <t>50905.005183/2022-58</t>
  </si>
  <si>
    <t xml:space="preserve">ENDRIGO AMANCIO DA SILVA </t>
  </si>
  <si>
    <t>***.261.591-**</t>
  </si>
  <si>
    <t>17/11/2022</t>
  </si>
  <si>
    <t>Reunião do CAP/RJ</t>
  </si>
  <si>
    <t>05/11/2022</t>
  </si>
  <si>
    <t xml:space="preserve">HERBERT MARCUSE </t>
  </si>
  <si>
    <t xml:space="preserve">reunião mensal do COAUD </t>
  </si>
  <si>
    <t>50905.005278/2022-71</t>
  </si>
  <si>
    <t>SAMUEL RAMOS DE CARVALHO CAVALCANTI</t>
  </si>
  <si>
    <t>***.949.201-**</t>
  </si>
  <si>
    <t>16/11/2022</t>
  </si>
  <si>
    <t>50905.005164/2022-21</t>
  </si>
  <si>
    <t>27/11/2022</t>
  </si>
  <si>
    <t>01/12/2022</t>
  </si>
  <si>
    <t>Participação no XXX Latin American Congress of Ports</t>
  </si>
  <si>
    <t>50905.005163/2022-87</t>
  </si>
  <si>
    <t>50905.005507/2022-58</t>
  </si>
  <si>
    <t>23/11/2022</t>
  </si>
  <si>
    <t>11/12/2022</t>
  </si>
  <si>
    <t>13/12/2022</t>
  </si>
  <si>
    <t>50905.005487/2022-15</t>
  </si>
  <si>
    <t>04/12/2022</t>
  </si>
  <si>
    <t>06/12/2022</t>
  </si>
  <si>
    <t>14/12/2022</t>
  </si>
  <si>
    <t>50905.005520/2022-15</t>
  </si>
  <si>
    <t>Capacitação como membro do COAUD</t>
  </si>
  <si>
    <t>Reunião do CONSAD/CDRJ</t>
  </si>
  <si>
    <t>Reunião do COAUD/CDRJ</t>
  </si>
  <si>
    <t xml:space="preserve"> 50905.005636/2022-46</t>
  </si>
  <si>
    <t>09/12/2022</t>
  </si>
  <si>
    <t>12/12/2022</t>
  </si>
  <si>
    <t>50905.005544/2022-66</t>
  </si>
  <si>
    <t>05/12/2022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</si>
</sst>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_-&quot;R$ &quot;* #,##0.00_-;&quot;-R$ &quot;* #,##0.00_-;_-&quot;R$ &quot;* \-??_-;_-@_-"/>
    <numFmt numFmtId="166" formatCode="&quot;R$ &quot;#,##0.00"/>
    <numFmt numFmtId="167" formatCode="_-[$$-409]* #,##0.00_ ;_-[$$-409]* \-#,##0.00\ ;_-[$$-409]* &quot;-&quot;??_ ;_-@_ "/>
    <numFmt numFmtId="168" formatCode="&quot;R$&quot;\ #,##0.00"/>
    <numFmt numFmtId="169" formatCode="&quot;R$&quot;#,##0.00;[Red]&quot;R$&quot;#,##0.00"/>
    <numFmt numFmtId="170" formatCode="[$R$-416]&quot; &quot;#,##0.00;[Red]&quot;-&quot;[$R$-416]&quot; &quot;#,##0.00"/>
    <numFmt numFmtId="171" formatCode="&quot; &quot;[$R$-416]&quot; &quot;#,##0.00&quot; &quot;;&quot;-&quot;[$R$-416]&quot; &quot;#,##0.00&quot; &quot;;&quot; &quot;[$R$-416]&quot; -&quot;00&quot; &quot;;&quot; &quot;@&quot; &quot;"/>
    <numFmt numFmtId="172" formatCode="&quot; R$ &quot;#,##0.00&quot; &quot;;&quot;-R$ &quot;#,##0.00&quot; &quot;;&quot; R$ -&quot;00&quot; &quot;;&quot; &quot;@&quot; &quot;"/>
  </numFmts>
  <fonts count="2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8"/>
      <name val="Calibri"/>
      <family val="2"/>
      <charset val="1"/>
    </font>
    <font>
      <strike/>
      <sz val="11"/>
      <color rgb="FF000000"/>
      <name val="Calibri"/>
      <family val="2"/>
      <charset val="1"/>
    </font>
    <font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000000"/>
      <name val="Calibri"/>
      <family val="2"/>
    </font>
    <font>
      <sz val="11"/>
      <color rgb="FF444444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/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Border="0" applyProtection="0"/>
    <xf numFmtId="0" fontId="19" fillId="0" borderId="0"/>
  </cellStyleXfs>
  <cellXfs count="405">
    <xf numFmtId="0" fontId="0" fillId="0" borderId="0" xfId="0"/>
    <xf numFmtId="0" fontId="6" fillId="3" borderId="0" xfId="0" applyFont="1" applyFill="1"/>
    <xf numFmtId="0" fontId="2" fillId="0" borderId="0" xfId="0" applyFont="1"/>
    <xf numFmtId="0" fontId="6" fillId="3" borderId="0" xfId="0" applyFont="1" applyFill="1" applyAlignment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6" fontId="11" fillId="2" borderId="3" xfId="1" applyNumberFormat="1" applyFont="1" applyFill="1" applyBorder="1" applyAlignment="1" applyProtection="1">
      <alignment horizontal="center" vertical="center"/>
    </xf>
    <xf numFmtId="2" fontId="11" fillId="2" borderId="3" xfId="1" applyNumberFormat="1" applyFont="1" applyFill="1" applyBorder="1" applyAlignment="1" applyProtection="1">
      <alignment horizontal="center" vertical="center"/>
    </xf>
    <xf numFmtId="4" fontId="11" fillId="2" borderId="3" xfId="1" applyNumberFormat="1" applyFont="1" applyFill="1" applyBorder="1" applyAlignment="1" applyProtection="1">
      <alignment horizontal="center" vertical="center"/>
    </xf>
    <xf numFmtId="4" fontId="11" fillId="2" borderId="1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4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164" fontId="9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43" fontId="0" fillId="0" borderId="0" xfId="0" applyNumberFormat="1"/>
    <xf numFmtId="164" fontId="9" fillId="4" borderId="19" xfId="0" applyNumberFormat="1" applyFont="1" applyFill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5" fontId="9" fillId="0" borderId="1" xfId="1" applyFont="1" applyBorder="1" applyAlignment="1" applyProtection="1">
      <alignment horizontal="center" vertical="center"/>
      <protection locked="0"/>
    </xf>
    <xf numFmtId="2" fontId="9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165" fontId="9" fillId="0" borderId="18" xfId="1" applyFont="1" applyBorder="1" applyAlignment="1" applyProtection="1">
      <alignment horizontal="center" vertical="center"/>
      <protection locked="0"/>
    </xf>
    <xf numFmtId="2" fontId="9" fillId="0" borderId="18" xfId="1" applyNumberFormat="1" applyFont="1" applyBorder="1" applyAlignment="1" applyProtection="1">
      <alignment horizontal="center" vertical="center"/>
    </xf>
    <xf numFmtId="165" fontId="0" fillId="0" borderId="18" xfId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65" fontId="9" fillId="0" borderId="2" xfId="1" applyFont="1" applyBorder="1" applyAlignment="1" applyProtection="1">
      <alignment horizontal="center" vertical="center"/>
      <protection locked="0"/>
    </xf>
    <xf numFmtId="2" fontId="9" fillId="0" borderId="3" xfId="1" applyNumberFormat="1" applyFont="1" applyBorder="1" applyAlignment="1" applyProtection="1">
      <alignment horizontal="center" vertical="center"/>
    </xf>
    <xf numFmtId="165" fontId="0" fillId="0" borderId="3" xfId="1" applyFont="1" applyBorder="1" applyAlignment="1" applyProtection="1">
      <alignment horizontal="center" vertical="center"/>
    </xf>
    <xf numFmtId="0" fontId="0" fillId="3" borderId="0" xfId="0" applyFill="1"/>
    <xf numFmtId="164" fontId="9" fillId="4" borderId="21" xfId="0" applyNumberFormat="1" applyFont="1" applyFill="1" applyBorder="1" applyAlignment="1" applyProtection="1">
      <alignment horizontal="center" vertical="center"/>
      <protection locked="0"/>
    </xf>
    <xf numFmtId="164" fontId="9" fillId="4" borderId="12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65" fontId="9" fillId="0" borderId="13" xfId="1" applyFont="1" applyBorder="1" applyAlignment="1" applyProtection="1">
      <alignment horizontal="center" vertical="center"/>
      <protection locked="0"/>
    </xf>
    <xf numFmtId="165" fontId="9" fillId="0" borderId="14" xfId="1" applyFont="1" applyBorder="1" applyAlignment="1" applyProtection="1">
      <alignment horizontal="center" vertical="center"/>
      <protection locked="0"/>
    </xf>
    <xf numFmtId="164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5" fontId="9" fillId="0" borderId="3" xfId="1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165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5" xfId="1" applyNumberFormat="1" applyFont="1" applyFill="1" applyBorder="1" applyAlignment="1" applyProtection="1">
      <alignment horizontal="center" vertical="center" wrapText="1"/>
    </xf>
    <xf numFmtId="43" fontId="0" fillId="4" borderId="0" xfId="0" applyNumberFormat="1" applyFill="1"/>
    <xf numFmtId="0" fontId="0" fillId="4" borderId="0" xfId="0" applyFill="1"/>
    <xf numFmtId="165" fontId="0" fillId="0" borderId="5" xfId="1" applyFont="1" applyBorder="1" applyAlignment="1" applyProtection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164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5" fontId="9" fillId="0" borderId="22" xfId="1" applyFont="1" applyBorder="1" applyAlignment="1" applyProtection="1">
      <alignment horizontal="center" vertical="center"/>
      <protection locked="0"/>
    </xf>
    <xf numFmtId="2" fontId="9" fillId="0" borderId="22" xfId="1" applyNumberFormat="1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165" fontId="0" fillId="0" borderId="4" xfId="1" applyFont="1" applyBorder="1" applyAlignment="1" applyProtection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164" fontId="9" fillId="0" borderId="22" xfId="0" applyNumberFormat="1" applyFont="1" applyBorder="1" applyAlignment="1" applyProtection="1">
      <alignment horizontal="center" vertical="center" wrapText="1"/>
      <protection locked="0"/>
    </xf>
    <xf numFmtId="168" fontId="9" fillId="0" borderId="22" xfId="1" applyNumberFormat="1" applyFont="1" applyBorder="1" applyAlignment="1" applyProtection="1">
      <alignment horizontal="center" vertical="center"/>
    </xf>
    <xf numFmtId="165" fontId="0" fillId="0" borderId="22" xfId="1" applyFont="1" applyBorder="1" applyAlignment="1" applyProtection="1">
      <alignment horizontal="center" vertical="center"/>
    </xf>
    <xf numFmtId="168" fontId="0" fillId="0" borderId="0" xfId="0" applyNumberFormat="1"/>
    <xf numFmtId="165" fontId="0" fillId="3" borderId="20" xfId="0" applyNumberForma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43" fontId="0" fillId="3" borderId="0" xfId="0" applyNumberFormat="1" applyFill="1"/>
    <xf numFmtId="16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164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14" fontId="0" fillId="8" borderId="22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14" fontId="0" fillId="3" borderId="22" xfId="0" applyNumberFormat="1" applyFill="1" applyBorder="1" applyAlignment="1">
      <alignment horizontal="center" vertical="center"/>
    </xf>
    <xf numFmtId="14" fontId="0" fillId="3" borderId="22" xfId="0" applyNumberFormat="1" applyFill="1" applyBorder="1" applyAlignment="1">
      <alignment horizontal="center" vertical="center" wrapText="1"/>
    </xf>
    <xf numFmtId="49" fontId="0" fillId="3" borderId="22" xfId="0" applyNumberFormat="1" applyFill="1" applyBorder="1" applyAlignment="1" applyProtection="1">
      <alignment horizontal="center" vertical="center"/>
      <protection locked="0"/>
    </xf>
    <xf numFmtId="49" fontId="9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9" fillId="10" borderId="22" xfId="0" applyNumberFormat="1" applyFont="1" applyFill="1" applyBorder="1" applyAlignment="1" applyProtection="1">
      <alignment horizontal="center" vertical="center" wrapText="1"/>
      <protection locked="0"/>
    </xf>
    <xf numFmtId="165" fontId="0" fillId="10" borderId="22" xfId="1" applyFont="1" applyFill="1" applyBorder="1" applyAlignment="1" applyProtection="1">
      <alignment horizontal="center" vertical="center"/>
    </xf>
    <xf numFmtId="165" fontId="0" fillId="10" borderId="23" xfId="0" applyNumberFormat="1" applyFill="1" applyBorder="1" applyAlignment="1">
      <alignment horizontal="center" vertical="center"/>
    </xf>
    <xf numFmtId="165" fontId="0" fillId="9" borderId="22" xfId="1" applyFont="1" applyFill="1" applyBorder="1" applyAlignment="1" applyProtection="1">
      <alignment horizontal="center" vertical="center"/>
    </xf>
    <xf numFmtId="44" fontId="9" fillId="0" borderId="22" xfId="1" applyNumberFormat="1" applyFont="1" applyBorder="1" applyAlignment="1" applyProtection="1">
      <alignment horizontal="center" vertical="center"/>
    </xf>
    <xf numFmtId="44" fontId="9" fillId="0" borderId="22" xfId="0" applyNumberFormat="1" applyFont="1" applyBorder="1" applyAlignment="1" applyProtection="1">
      <alignment horizontal="center" vertical="center" wrapText="1"/>
      <protection locked="0"/>
    </xf>
    <xf numFmtId="44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4" fontId="9" fillId="10" borderId="22" xfId="1" applyNumberFormat="1" applyFont="1" applyFill="1" applyBorder="1" applyAlignment="1" applyProtection="1">
      <alignment horizontal="center" vertical="center"/>
    </xf>
    <xf numFmtId="44" fontId="9" fillId="9" borderId="22" xfId="1" applyNumberFormat="1" applyFont="1" applyFill="1" applyBorder="1" applyAlignment="1" applyProtection="1">
      <alignment horizontal="center" vertical="center"/>
    </xf>
    <xf numFmtId="1" fontId="9" fillId="0" borderId="22" xfId="1" applyNumberFormat="1" applyFont="1" applyBorder="1" applyAlignment="1" applyProtection="1">
      <alignment horizontal="center" vertical="center"/>
    </xf>
    <xf numFmtId="49" fontId="0" fillId="6" borderId="22" xfId="0" applyNumberFormat="1" applyFill="1" applyBorder="1" applyAlignment="1" applyProtection="1">
      <alignment horizontal="center" vertical="center"/>
      <protection locked="0"/>
    </xf>
    <xf numFmtId="164" fontId="9" fillId="11" borderId="22" xfId="0" applyNumberFormat="1" applyFont="1" applyFill="1" applyBorder="1" applyAlignment="1" applyProtection="1">
      <alignment horizontal="center" vertical="center"/>
      <protection locked="0"/>
    </xf>
    <xf numFmtId="49" fontId="9" fillId="11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11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11" borderId="22" xfId="0" applyNumberFormat="1" applyFont="1" applyFill="1" applyBorder="1" applyAlignment="1" applyProtection="1">
      <alignment horizontal="center" vertical="center"/>
      <protection locked="0"/>
    </xf>
    <xf numFmtId="49" fontId="0" fillId="11" borderId="22" xfId="0" applyNumberFormat="1" applyFill="1" applyBorder="1" applyAlignment="1" applyProtection="1">
      <alignment horizontal="center" vertical="center" wrapText="1"/>
      <protection locked="0"/>
    </xf>
    <xf numFmtId="49" fontId="0" fillId="11" borderId="22" xfId="0" applyNumberFormat="1" applyFill="1" applyBorder="1" applyAlignment="1" applyProtection="1">
      <alignment horizontal="center" vertical="center"/>
      <protection locked="0"/>
    </xf>
    <xf numFmtId="164" fontId="9" fillId="11" borderId="22" xfId="0" applyNumberFormat="1" applyFont="1" applyFill="1" applyBorder="1" applyAlignment="1" applyProtection="1">
      <alignment horizontal="center" vertical="center" wrapText="1"/>
      <protection locked="0"/>
    </xf>
    <xf numFmtId="44" fontId="9" fillId="11" borderId="22" xfId="1" applyNumberFormat="1" applyFont="1" applyFill="1" applyBorder="1" applyAlignment="1" applyProtection="1">
      <alignment horizontal="center" vertical="center"/>
    </xf>
    <xf numFmtId="2" fontId="9" fillId="11" borderId="22" xfId="1" applyNumberFormat="1" applyFont="1" applyFill="1" applyBorder="1" applyAlignment="1" applyProtection="1">
      <alignment horizontal="center" vertical="center"/>
    </xf>
    <xf numFmtId="165" fontId="0" fillId="11" borderId="22" xfId="1" applyFont="1" applyFill="1" applyBorder="1" applyAlignment="1" applyProtection="1">
      <alignment horizontal="center" vertical="center"/>
    </xf>
    <xf numFmtId="0" fontId="0" fillId="9" borderId="36" xfId="0" applyFill="1" applyBorder="1" applyAlignment="1">
      <alignment horizontal="center" vertical="center"/>
    </xf>
    <xf numFmtId="164" fontId="9" fillId="6" borderId="22" xfId="0" applyNumberFormat="1" applyFont="1" applyFill="1" applyBorder="1" applyAlignment="1" applyProtection="1">
      <alignment horizontal="center" vertical="center"/>
      <protection locked="0"/>
    </xf>
    <xf numFmtId="49" fontId="9" fillId="6" borderId="22" xfId="0" applyNumberFormat="1" applyFont="1" applyFill="1" applyBorder="1" applyAlignment="1" applyProtection="1">
      <alignment horizontal="center" vertical="center" wrapText="1"/>
      <protection locked="0"/>
    </xf>
    <xf numFmtId="168" fontId="9" fillId="10" borderId="22" xfId="1" applyNumberFormat="1" applyFont="1" applyFill="1" applyBorder="1" applyAlignment="1" applyProtection="1">
      <alignment horizontal="center" vertical="center" wrapText="1"/>
    </xf>
    <xf numFmtId="44" fontId="9" fillId="1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22" xfId="0" applyNumberFormat="1" applyFill="1" applyBorder="1" applyAlignment="1" applyProtection="1">
      <alignment horizontal="center" vertical="center"/>
      <protection locked="0"/>
    </xf>
    <xf numFmtId="49" fontId="9" fillId="10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10" borderId="22" xfId="0" applyNumberFormat="1" applyFont="1" applyFill="1" applyBorder="1" applyAlignment="1" applyProtection="1">
      <alignment horizontal="center" vertical="center"/>
      <protection locked="0"/>
    </xf>
    <xf numFmtId="49" fontId="9" fillId="10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10" borderId="22" xfId="0" applyNumberFormat="1" applyFont="1" applyFill="1" applyBorder="1" applyAlignment="1" applyProtection="1">
      <alignment horizontal="center" vertical="center"/>
      <protection locked="0"/>
    </xf>
    <xf numFmtId="49" fontId="0" fillId="10" borderId="22" xfId="0" applyNumberFormat="1" applyFill="1" applyBorder="1" applyAlignment="1" applyProtection="1">
      <alignment horizontal="center" vertical="center" wrapText="1"/>
      <protection locked="0"/>
    </xf>
    <xf numFmtId="164" fontId="9" fillId="10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22" xfId="1" applyNumberFormat="1" applyFont="1" applyFill="1" applyBorder="1" applyAlignment="1" applyProtection="1">
      <alignment horizontal="center" vertical="center"/>
    </xf>
    <xf numFmtId="49" fontId="9" fillId="12" borderId="22" xfId="0" applyNumberFormat="1" applyFont="1" applyFill="1" applyBorder="1" applyAlignment="1" applyProtection="1">
      <alignment horizontal="center" vertical="center" wrapText="1"/>
      <protection locked="0"/>
    </xf>
    <xf numFmtId="14" fontId="0" fillId="12" borderId="0" xfId="0" applyNumberFormat="1" applyFill="1"/>
    <xf numFmtId="0" fontId="0" fillId="12" borderId="0" xfId="0" applyFill="1"/>
    <xf numFmtId="49" fontId="9" fillId="13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3" borderId="22" xfId="0" applyNumberFormat="1" applyFill="1" applyBorder="1" applyAlignment="1" applyProtection="1">
      <alignment horizontal="center" vertical="center"/>
      <protection locked="0"/>
    </xf>
    <xf numFmtId="44" fontId="9" fillId="13" borderId="22" xfId="0" applyNumberFormat="1" applyFont="1" applyFill="1" applyBorder="1" applyAlignment="1" applyProtection="1">
      <alignment horizontal="center" vertical="center" wrapText="1"/>
      <protection locked="0"/>
    </xf>
    <xf numFmtId="165" fontId="0" fillId="13" borderId="22" xfId="1" applyFont="1" applyFill="1" applyBorder="1" applyAlignment="1" applyProtection="1">
      <alignment horizontal="center" vertical="center"/>
    </xf>
    <xf numFmtId="0" fontId="9" fillId="13" borderId="22" xfId="0" applyFont="1" applyFill="1" applyBorder="1" applyAlignment="1" applyProtection="1">
      <alignment horizontal="center" vertical="center" wrapText="1"/>
      <protection locked="0"/>
    </xf>
    <xf numFmtId="49" fontId="9" fillId="13" borderId="22" xfId="0" applyNumberFormat="1" applyFont="1" applyFill="1" applyBorder="1" applyAlignment="1" applyProtection="1">
      <alignment horizontal="center" vertical="center"/>
      <protection locked="0"/>
    </xf>
    <xf numFmtId="44" fontId="0" fillId="13" borderId="22" xfId="0" applyNumberForma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49" fontId="9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1" xfId="0" applyNumberFormat="1" applyFont="1" applyFill="1" applyBorder="1" applyAlignment="1" applyProtection="1">
      <alignment horizontal="center" vertical="center"/>
      <protection locked="0"/>
    </xf>
    <xf numFmtId="44" fontId="0" fillId="13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49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center" vertical="center"/>
    </xf>
    <xf numFmtId="44" fontId="0" fillId="10" borderId="1" xfId="0" applyNumberFormat="1" applyFill="1" applyBorder="1" applyAlignment="1">
      <alignment horizontal="center" vertical="center"/>
    </xf>
    <xf numFmtId="164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1" applyNumberFormat="1" applyFont="1" applyBorder="1" applyAlignment="1" applyProtection="1">
      <alignment horizontal="center" vertical="center"/>
      <protection locked="0"/>
    </xf>
    <xf numFmtId="164" fontId="9" fillId="5" borderId="22" xfId="0" applyNumberFormat="1" applyFont="1" applyFill="1" applyBorder="1" applyAlignment="1" applyProtection="1">
      <alignment horizontal="center" vertical="center"/>
      <protection locked="0"/>
    </xf>
    <xf numFmtId="165" fontId="0" fillId="3" borderId="23" xfId="0" applyNumberFormat="1" applyFill="1" applyBorder="1" applyAlignment="1">
      <alignment horizontal="center" vertical="center"/>
    </xf>
    <xf numFmtId="49" fontId="9" fillId="3" borderId="22" xfId="0" applyNumberFormat="1" applyFont="1" applyFill="1" applyBorder="1" applyAlignment="1" applyProtection="1">
      <alignment horizontal="center" vertical="center"/>
      <protection locked="0"/>
    </xf>
    <xf numFmtId="165" fontId="0" fillId="3" borderId="22" xfId="1" applyFont="1" applyFill="1" applyBorder="1" applyAlignment="1" applyProtection="1">
      <alignment horizontal="center" vertical="center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0" fillId="4" borderId="22" xfId="0" applyNumberFormat="1" applyFill="1" applyBorder="1" applyAlignment="1" applyProtection="1">
      <alignment horizontal="center" vertical="center"/>
      <protection locked="0"/>
    </xf>
    <xf numFmtId="49" fontId="0" fillId="4" borderId="22" xfId="0" applyNumberForma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>
      <alignment wrapText="1"/>
    </xf>
    <xf numFmtId="165" fontId="9" fillId="4" borderId="22" xfId="1" applyFont="1" applyFill="1" applyBorder="1" applyAlignment="1" applyProtection="1">
      <alignment horizontal="center" vertical="center"/>
      <protection locked="0"/>
    </xf>
    <xf numFmtId="2" fontId="9" fillId="4" borderId="22" xfId="1" applyNumberFormat="1" applyFont="1" applyFill="1" applyBorder="1" applyAlignment="1" applyProtection="1">
      <alignment horizontal="center" vertical="center"/>
    </xf>
    <xf numFmtId="165" fontId="0" fillId="4" borderId="22" xfId="1" applyFont="1" applyFill="1" applyBorder="1" applyAlignment="1" applyProtection="1">
      <alignment horizontal="center" vertical="center"/>
    </xf>
    <xf numFmtId="165" fontId="0" fillId="4" borderId="23" xfId="0" applyNumberFormat="1" applyFill="1" applyBorder="1" applyAlignment="1">
      <alignment horizontal="center" vertical="center"/>
    </xf>
    <xf numFmtId="165" fontId="9" fillId="3" borderId="22" xfId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169" fontId="9" fillId="3" borderId="22" xfId="1" applyNumberFormat="1" applyFont="1" applyFill="1" applyBorder="1" applyAlignment="1" applyProtection="1">
      <alignment horizontal="center" vertical="center"/>
      <protection locked="0"/>
    </xf>
    <xf numFmtId="165" fontId="0" fillId="6" borderId="22" xfId="1" applyFont="1" applyFill="1" applyBorder="1" applyAlignment="1" applyProtection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4" fontId="6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165" fontId="6" fillId="3" borderId="22" xfId="1" applyFont="1" applyFill="1" applyBorder="1" applyAlignment="1" applyProtection="1">
      <alignment horizontal="center" vertical="center"/>
      <protection locked="0"/>
    </xf>
    <xf numFmtId="2" fontId="6" fillId="3" borderId="22" xfId="1" applyNumberFormat="1" applyFont="1" applyFill="1" applyBorder="1" applyAlignment="1" applyProtection="1">
      <alignment horizontal="center" vertical="center"/>
    </xf>
    <xf numFmtId="165" fontId="6" fillId="3" borderId="22" xfId="1" applyFont="1" applyFill="1" applyBorder="1" applyAlignment="1" applyProtection="1">
      <alignment horizontal="center" vertical="center"/>
    </xf>
    <xf numFmtId="165" fontId="6" fillId="3" borderId="22" xfId="0" applyNumberFormat="1" applyFont="1" applyFill="1" applyBorder="1" applyAlignment="1">
      <alignment vertical="center"/>
    </xf>
    <xf numFmtId="165" fontId="6" fillId="3" borderId="22" xfId="0" applyNumberFormat="1" applyFont="1" applyFill="1" applyBorder="1" applyAlignment="1">
      <alignment horizontal="center" vertical="center"/>
    </xf>
    <xf numFmtId="2" fontId="9" fillId="3" borderId="22" xfId="1" applyNumberFormat="1" applyFont="1" applyFill="1" applyBorder="1" applyAlignment="1" applyProtection="1">
      <alignment horizontal="center" vertical="center"/>
    </xf>
    <xf numFmtId="165" fontId="0" fillId="3" borderId="22" xfId="0" applyNumberFormat="1" applyFill="1" applyBorder="1" applyAlignment="1">
      <alignment horizontal="center" vertical="center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49" fontId="11" fillId="2" borderId="22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66" fontId="11" fillId="2" borderId="22" xfId="1" applyNumberFormat="1" applyFont="1" applyFill="1" applyBorder="1" applyAlignment="1" applyProtection="1">
      <alignment horizontal="center" vertical="center"/>
    </xf>
    <xf numFmtId="4" fontId="11" fillId="2" borderId="22" xfId="1" applyNumberFormat="1" applyFont="1" applyFill="1" applyBorder="1" applyAlignment="1" applyProtection="1">
      <alignment horizontal="center" vertical="center"/>
    </xf>
    <xf numFmtId="4" fontId="11" fillId="2" borderId="22" xfId="1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65" fontId="2" fillId="0" borderId="22" xfId="1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166" fontId="4" fillId="2" borderId="22" xfId="1" applyNumberFormat="1" applyFont="1" applyFill="1" applyBorder="1" applyAlignment="1" applyProtection="1">
      <alignment horizontal="center" vertical="center"/>
    </xf>
    <xf numFmtId="4" fontId="4" fillId="2" borderId="22" xfId="1" applyNumberFormat="1" applyFont="1" applyFill="1" applyBorder="1" applyAlignment="1" applyProtection="1">
      <alignment horizontal="center" vertical="center"/>
    </xf>
    <xf numFmtId="4" fontId="4" fillId="2" borderId="22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4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4" fontId="9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1" applyFont="1" applyBorder="1" applyAlignment="1" applyProtection="1">
      <alignment horizontal="center" vertical="center"/>
    </xf>
    <xf numFmtId="4" fontId="24" fillId="0" borderId="0" xfId="0" applyNumberFormat="1" applyFont="1"/>
    <xf numFmtId="165" fontId="0" fillId="13" borderId="1" xfId="1" applyFont="1" applyFill="1" applyBorder="1" applyAlignment="1" applyProtection="1">
      <alignment horizontal="center" vertical="center"/>
    </xf>
    <xf numFmtId="14" fontId="0" fillId="13" borderId="1" xfId="0" applyNumberFormat="1" applyFill="1" applyBorder="1" applyAlignment="1">
      <alignment horizontal="center" vertical="center"/>
    </xf>
    <xf numFmtId="4" fontId="22" fillId="0" borderId="0" xfId="0" applyNumberFormat="1" applyFont="1"/>
    <xf numFmtId="49" fontId="0" fillId="13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44" fontId="0" fillId="13" borderId="22" xfId="0" applyNumberFormat="1" applyFill="1" applyBorder="1" applyAlignment="1">
      <alignment vertical="center"/>
    </xf>
    <xf numFmtId="0" fontId="9" fillId="13" borderId="1" xfId="0" applyFont="1" applyFill="1" applyBorder="1" applyAlignment="1" applyProtection="1">
      <alignment horizontal="center" vertical="center" wrapText="1"/>
      <protection locked="0"/>
    </xf>
    <xf numFmtId="4" fontId="25" fillId="0" borderId="0" xfId="0" applyNumberFormat="1" applyFont="1"/>
    <xf numFmtId="49" fontId="11" fillId="2" borderId="44" xfId="0" applyNumberFormat="1" applyFont="1" applyFill="1" applyBorder="1" applyAlignment="1">
      <alignment horizontal="center" vertical="center"/>
    </xf>
    <xf numFmtId="4" fontId="11" fillId="2" borderId="45" xfId="1" applyNumberFormat="1" applyFont="1" applyFill="1" applyBorder="1" applyAlignment="1" applyProtection="1">
      <alignment horizontal="center" vertical="center" wrapText="1"/>
    </xf>
    <xf numFmtId="49" fontId="9" fillId="0" borderId="46" xfId="0" applyNumberFormat="1" applyFont="1" applyBorder="1" applyAlignment="1" applyProtection="1">
      <alignment horizontal="center" vertical="center" wrapText="1"/>
      <protection locked="0"/>
    </xf>
    <xf numFmtId="165" fontId="0" fillId="0" borderId="47" xfId="0" applyNumberFormat="1" applyBorder="1" applyAlignment="1">
      <alignment horizontal="center" vertical="center"/>
    </xf>
    <xf numFmtId="49" fontId="9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4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/>
    </xf>
    <xf numFmtId="49" fontId="9" fillId="11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11" borderId="47" xfId="0" applyNumberFormat="1" applyFill="1" applyBorder="1" applyAlignment="1">
      <alignment horizontal="center" vertical="center"/>
    </xf>
    <xf numFmtId="49" fontId="9" fillId="10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10" borderId="47" xfId="0" applyNumberFormat="1" applyFill="1" applyBorder="1" applyAlignment="1">
      <alignment horizontal="center" vertical="center"/>
    </xf>
    <xf numFmtId="49" fontId="9" fillId="6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9" fillId="9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9" borderId="47" xfId="0" applyNumberFormat="1" applyFill="1" applyBorder="1" applyAlignment="1">
      <alignment horizontal="center" vertical="center"/>
    </xf>
    <xf numFmtId="49" fontId="9" fillId="13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13" borderId="47" xfId="0" applyNumberFormat="1" applyFill="1" applyBorder="1" applyAlignment="1">
      <alignment horizontal="center" vertical="center"/>
    </xf>
    <xf numFmtId="0" fontId="16" fillId="13" borderId="0" xfId="0" applyFont="1" applyFill="1" applyAlignment="1">
      <alignment vertical="center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>
      <alignment horizontal="center" vertical="center"/>
    </xf>
    <xf numFmtId="49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8" xfId="0" applyNumberFormat="1" applyFont="1" applyFill="1" applyBorder="1" applyAlignment="1" applyProtection="1">
      <alignment horizontal="center" vertical="center" wrapText="1"/>
      <protection locked="0"/>
    </xf>
    <xf numFmtId="165" fontId="0" fillId="13" borderId="49" xfId="0" applyNumberFormat="1" applyFill="1" applyBorder="1" applyAlignment="1">
      <alignment horizontal="center" vertical="center"/>
    </xf>
    <xf numFmtId="49" fontId="9" fillId="10" borderId="51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50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50" xfId="0" applyNumberFormat="1" applyFont="1" applyFill="1" applyBorder="1" applyAlignment="1" applyProtection="1">
      <alignment horizontal="center" vertical="center"/>
      <protection locked="0"/>
    </xf>
    <xf numFmtId="0" fontId="0" fillId="10" borderId="50" xfId="0" applyFill="1" applyBorder="1" applyAlignment="1">
      <alignment horizontal="center" vertical="center"/>
    </xf>
    <xf numFmtId="165" fontId="0" fillId="10" borderId="49" xfId="0" applyNumberFormat="1" applyFill="1" applyBorder="1" applyAlignment="1">
      <alignment horizontal="center" vertical="center"/>
    </xf>
    <xf numFmtId="165" fontId="0" fillId="10" borderId="1" xfId="1" applyFont="1" applyFill="1" applyBorder="1" applyAlignment="1" applyProtection="1">
      <alignment horizontal="center" vertical="center"/>
    </xf>
    <xf numFmtId="49" fontId="9" fillId="0" borderId="52" xfId="0" applyNumberFormat="1" applyFont="1" applyBorder="1" applyAlignment="1" applyProtection="1">
      <alignment horizontal="center" vertical="center" wrapText="1"/>
      <protection locked="0"/>
    </xf>
    <xf numFmtId="49" fontId="9" fillId="13" borderId="50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50" xfId="0" applyNumberFormat="1" applyFont="1" applyFill="1" applyBorder="1" applyAlignment="1" applyProtection="1">
      <alignment horizontal="center" vertical="center"/>
      <protection locked="0"/>
    </xf>
    <xf numFmtId="0" fontId="0" fillId="13" borderId="50" xfId="0" applyFill="1" applyBorder="1" applyAlignment="1">
      <alignment horizontal="center" vertical="center"/>
    </xf>
    <xf numFmtId="44" fontId="0" fillId="14" borderId="1" xfId="0" applyNumberFormat="1" applyFill="1" applyBorder="1" applyAlignment="1">
      <alignment horizontal="center" vertical="center"/>
    </xf>
    <xf numFmtId="165" fontId="0" fillId="13" borderId="50" xfId="1" applyFont="1" applyFill="1" applyBorder="1" applyAlignment="1" applyProtection="1">
      <alignment horizontal="center" vertical="center"/>
    </xf>
    <xf numFmtId="49" fontId="9" fillId="13" borderId="53" xfId="0" applyNumberFormat="1" applyFont="1" applyFill="1" applyBorder="1" applyAlignment="1" applyProtection="1">
      <alignment horizontal="center" vertical="center"/>
      <protection locked="0"/>
    </xf>
    <xf numFmtId="49" fontId="0" fillId="15" borderId="54" xfId="0" applyNumberFormat="1" applyFill="1" applyBorder="1" applyAlignment="1" applyProtection="1">
      <alignment horizontal="center" vertical="center" wrapText="1"/>
      <protection locked="0"/>
    </xf>
    <xf numFmtId="49" fontId="0" fillId="15" borderId="54" xfId="0" applyNumberFormat="1" applyFill="1" applyBorder="1" applyAlignment="1" applyProtection="1">
      <alignment horizontal="left" vertical="center" wrapText="1"/>
      <protection locked="0"/>
    </xf>
    <xf numFmtId="49" fontId="0" fillId="15" borderId="54" xfId="0" applyNumberFormat="1" applyFill="1" applyBorder="1" applyAlignment="1" applyProtection="1">
      <alignment horizontal="center" vertical="center"/>
      <protection locked="0"/>
    </xf>
    <xf numFmtId="0" fontId="0" fillId="15" borderId="54" xfId="0" applyFill="1" applyBorder="1" applyAlignment="1">
      <alignment horizontal="center" vertical="center"/>
    </xf>
    <xf numFmtId="170" fontId="0" fillId="15" borderId="54" xfId="0" applyNumberFormat="1" applyFill="1" applyBorder="1" applyAlignment="1">
      <alignment horizontal="center" vertical="center"/>
    </xf>
    <xf numFmtId="171" fontId="0" fillId="15" borderId="54" xfId="0" applyNumberFormat="1" applyFill="1" applyBorder="1" applyAlignment="1">
      <alignment horizontal="center" vertical="center"/>
    </xf>
    <xf numFmtId="165" fontId="5" fillId="15" borderId="54" xfId="1" applyFill="1" applyBorder="1" applyAlignment="1">
      <alignment horizontal="center" vertical="center"/>
    </xf>
    <xf numFmtId="172" fontId="0" fillId="15" borderId="55" xfId="0" applyNumberFormat="1" applyFill="1" applyBorder="1" applyAlignment="1">
      <alignment horizontal="center" vertical="center"/>
    </xf>
    <xf numFmtId="49" fontId="0" fillId="15" borderId="56" xfId="0" applyNumberFormat="1" applyFill="1" applyBorder="1" applyAlignment="1" applyProtection="1">
      <alignment horizontal="center" vertical="center" wrapText="1"/>
      <protection locked="0"/>
    </xf>
    <xf numFmtId="49" fontId="0" fillId="15" borderId="56" xfId="0" applyNumberFormat="1" applyFill="1" applyBorder="1" applyAlignment="1" applyProtection="1">
      <alignment horizontal="left" vertical="center" wrapText="1"/>
      <protection locked="0"/>
    </xf>
    <xf numFmtId="49" fontId="0" fillId="15" borderId="56" xfId="0" applyNumberFormat="1" applyFill="1" applyBorder="1" applyAlignment="1" applyProtection="1">
      <alignment horizontal="center" vertical="center"/>
      <protection locked="0"/>
    </xf>
    <xf numFmtId="0" fontId="0" fillId="15" borderId="56" xfId="0" applyFill="1" applyBorder="1" applyAlignment="1">
      <alignment horizontal="center" vertical="center"/>
    </xf>
    <xf numFmtId="170" fontId="0" fillId="15" borderId="56" xfId="0" applyNumberFormat="1" applyFill="1" applyBorder="1" applyAlignment="1">
      <alignment horizontal="center" vertical="center"/>
    </xf>
    <xf numFmtId="171" fontId="0" fillId="15" borderId="56" xfId="0" applyNumberFormat="1" applyFill="1" applyBorder="1" applyAlignment="1">
      <alignment horizontal="center" vertical="center"/>
    </xf>
    <xf numFmtId="165" fontId="5" fillId="15" borderId="56" xfId="1" applyFill="1" applyBorder="1" applyAlignment="1">
      <alignment horizontal="center" vertical="center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1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2" xfId="0" applyFill="1" applyBorder="1" applyAlignment="1">
      <alignment horizontal="center" vertical="center"/>
    </xf>
    <xf numFmtId="44" fontId="0" fillId="14" borderId="2" xfId="0" applyNumberFormat="1" applyFill="1" applyBorder="1" applyAlignment="1">
      <alignment horizontal="center" vertical="center"/>
    </xf>
    <xf numFmtId="165" fontId="0" fillId="13" borderId="2" xfId="1" applyFont="1" applyFill="1" applyBorder="1" applyAlignment="1" applyProtection="1">
      <alignment horizontal="center" vertical="center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44" fontId="0" fillId="14" borderId="22" xfId="0" applyNumberFormat="1" applyFill="1" applyBorder="1" applyAlignment="1">
      <alignment horizontal="center" vertical="center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13" borderId="53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3" xfId="0" applyNumberFormat="1" applyFont="1" applyFill="1" applyBorder="1" applyAlignment="1" applyProtection="1">
      <alignment horizontal="center" vertical="center"/>
      <protection locked="0"/>
    </xf>
    <xf numFmtId="0" fontId="0" fillId="13" borderId="53" xfId="0" applyFill="1" applyBorder="1" applyAlignment="1">
      <alignment horizontal="center" vertical="center"/>
    </xf>
    <xf numFmtId="44" fontId="0" fillId="14" borderId="53" xfId="0" applyNumberFormat="1" applyFill="1" applyBorder="1" applyAlignment="1">
      <alignment horizontal="center" vertical="center"/>
    </xf>
    <xf numFmtId="165" fontId="0" fillId="13" borderId="53" xfId="1" applyFont="1" applyFill="1" applyBorder="1" applyAlignment="1" applyProtection="1">
      <alignment horizontal="center" vertical="center"/>
    </xf>
    <xf numFmtId="165" fontId="0" fillId="13" borderId="59" xfId="0" applyNumberFormat="1" applyFill="1" applyBorder="1" applyAlignment="1">
      <alignment horizontal="center" vertical="center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1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18" xfId="0" applyNumberFormat="1" applyFont="1" applyFill="1" applyBorder="1" applyAlignment="1" applyProtection="1">
      <alignment horizontal="center" vertical="center"/>
      <protection locked="0"/>
    </xf>
    <xf numFmtId="0" fontId="0" fillId="13" borderId="18" xfId="0" applyFill="1" applyBorder="1" applyAlignment="1">
      <alignment horizontal="center" vertical="center"/>
    </xf>
    <xf numFmtId="44" fontId="0" fillId="14" borderId="18" xfId="0" applyNumberFormat="1" applyFill="1" applyBorder="1" applyAlignment="1">
      <alignment horizontal="center" vertical="center"/>
    </xf>
    <xf numFmtId="165" fontId="0" fillId="13" borderId="18" xfId="1" applyFont="1" applyFill="1" applyBorder="1" applyAlignment="1" applyProtection="1">
      <alignment horizontal="center" vertical="center"/>
    </xf>
    <xf numFmtId="165" fontId="0" fillId="13" borderId="61" xfId="0" applyNumberFormat="1" applyFill="1" applyBorder="1" applyAlignment="1">
      <alignment horizontal="center" vertical="center"/>
    </xf>
    <xf numFmtId="49" fontId="9" fillId="0" borderId="44" xfId="0" applyNumberFormat="1" applyFont="1" applyBorder="1" applyAlignment="1" applyProtection="1">
      <alignment horizontal="center" vertical="center" wrapText="1"/>
      <protection locked="0"/>
    </xf>
    <xf numFmtId="49" fontId="9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3" xfId="0" applyFill="1" applyBorder="1" applyAlignment="1">
      <alignment horizontal="center" vertical="center"/>
    </xf>
    <xf numFmtId="44" fontId="0" fillId="14" borderId="3" xfId="0" applyNumberFormat="1" applyFill="1" applyBorder="1" applyAlignment="1">
      <alignment horizontal="center" vertical="center"/>
    </xf>
    <xf numFmtId="165" fontId="0" fillId="13" borderId="3" xfId="1" applyFont="1" applyFill="1" applyBorder="1" applyAlignment="1" applyProtection="1">
      <alignment horizontal="center" vertical="center"/>
    </xf>
    <xf numFmtId="165" fontId="0" fillId="13" borderId="45" xfId="0" applyNumberFormat="1" applyFill="1" applyBorder="1" applyAlignment="1">
      <alignment horizontal="center" vertical="center"/>
    </xf>
    <xf numFmtId="165" fontId="0" fillId="13" borderId="22" xfId="0" applyNumberFormat="1" applyFill="1" applyBorder="1" applyAlignment="1">
      <alignment horizontal="center" vertical="center"/>
    </xf>
    <xf numFmtId="49" fontId="0" fillId="15" borderId="62" xfId="0" applyNumberFormat="1" applyFill="1" applyBorder="1" applyAlignment="1" applyProtection="1">
      <alignment horizontal="center" vertical="center" wrapText="1"/>
      <protection locked="0"/>
    </xf>
    <xf numFmtId="49" fontId="0" fillId="15" borderId="63" xfId="0" applyNumberFormat="1" applyFill="1" applyBorder="1" applyAlignment="1" applyProtection="1">
      <alignment horizontal="center" vertical="center" wrapText="1"/>
      <protection locked="0"/>
    </xf>
    <xf numFmtId="49" fontId="0" fillId="15" borderId="64" xfId="0" applyNumberFormat="1" applyFill="1" applyBorder="1" applyAlignment="1" applyProtection="1">
      <alignment horizontal="center" vertical="center"/>
      <protection locked="0"/>
    </xf>
    <xf numFmtId="49" fontId="0" fillId="15" borderId="65" xfId="0" applyNumberFormat="1" applyFill="1" applyBorder="1" applyAlignment="1" applyProtection="1">
      <alignment horizontal="center" vertical="center"/>
      <protection locked="0"/>
    </xf>
    <xf numFmtId="170" fontId="0" fillId="15" borderId="65" xfId="0" applyNumberFormat="1" applyFill="1" applyBorder="1" applyAlignment="1">
      <alignment horizontal="center" vertical="center"/>
    </xf>
    <xf numFmtId="172" fontId="0" fillId="15" borderId="66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1" fontId="0" fillId="15" borderId="63" xfId="0" applyNumberFormat="1" applyFill="1" applyBorder="1" applyAlignment="1">
      <alignment horizontal="center" vertical="center"/>
    </xf>
    <xf numFmtId="49" fontId="0" fillId="15" borderId="64" xfId="0" applyNumberFormat="1" applyFill="1" applyBorder="1" applyAlignment="1" applyProtection="1">
      <alignment horizontal="center" vertical="center" wrapText="1"/>
      <protection locked="0"/>
    </xf>
    <xf numFmtId="49" fontId="0" fillId="15" borderId="64" xfId="0" applyNumberFormat="1" applyFill="1" applyBorder="1" applyAlignment="1" applyProtection="1">
      <alignment horizontal="left" vertical="center" wrapText="1"/>
      <protection locked="0"/>
    </xf>
    <xf numFmtId="0" fontId="0" fillId="15" borderId="64" xfId="0" applyFill="1" applyBorder="1" applyAlignment="1">
      <alignment horizontal="center" vertical="center"/>
    </xf>
    <xf numFmtId="170" fontId="0" fillId="15" borderId="64" xfId="0" applyNumberFormat="1" applyFill="1" applyBorder="1" applyAlignment="1">
      <alignment horizontal="center" vertical="center"/>
    </xf>
    <xf numFmtId="49" fontId="0" fillId="15" borderId="68" xfId="0" applyNumberFormat="1" applyFill="1" applyBorder="1" applyAlignment="1" applyProtection="1">
      <alignment horizontal="center" vertical="center" wrapText="1"/>
      <protection locked="0"/>
    </xf>
    <xf numFmtId="49" fontId="0" fillId="15" borderId="68" xfId="0" applyNumberFormat="1" applyFill="1" applyBorder="1" applyAlignment="1" applyProtection="1">
      <alignment horizontal="left" vertical="center" wrapText="1"/>
      <protection locked="0"/>
    </xf>
    <xf numFmtId="49" fontId="0" fillId="15" borderId="68" xfId="0" applyNumberFormat="1" applyFill="1" applyBorder="1" applyAlignment="1" applyProtection="1">
      <alignment horizontal="center" vertical="center"/>
      <protection locked="0"/>
    </xf>
    <xf numFmtId="0" fontId="0" fillId="15" borderId="68" xfId="0" applyFill="1" applyBorder="1" applyAlignment="1">
      <alignment horizontal="center" vertical="center"/>
    </xf>
    <xf numFmtId="170" fontId="0" fillId="15" borderId="68" xfId="0" applyNumberFormat="1" applyFill="1" applyBorder="1" applyAlignment="1">
      <alignment horizontal="center" vertical="center"/>
    </xf>
    <xf numFmtId="171" fontId="0" fillId="15" borderId="68" xfId="0" applyNumberFormat="1" applyFill="1" applyBorder="1" applyAlignment="1">
      <alignment horizontal="center" vertical="center"/>
    </xf>
    <xf numFmtId="165" fontId="5" fillId="15" borderId="68" xfId="1" applyFill="1" applyBorder="1" applyAlignment="1">
      <alignment horizontal="center" vertical="center"/>
    </xf>
    <xf numFmtId="172" fontId="0" fillId="15" borderId="67" xfId="0" applyNumberFormat="1" applyFill="1" applyBorder="1" applyAlignment="1">
      <alignment horizontal="center" vertical="center"/>
    </xf>
    <xf numFmtId="49" fontId="0" fillId="15" borderId="69" xfId="0" applyNumberFormat="1" applyFill="1" applyBorder="1" applyAlignment="1" applyProtection="1">
      <alignment horizontal="center" vertical="center" wrapText="1"/>
      <protection locked="0"/>
    </xf>
    <xf numFmtId="164" fontId="0" fillId="15" borderId="54" xfId="0" applyNumberFormat="1" applyFill="1" applyBorder="1" applyAlignment="1" applyProtection="1">
      <alignment horizontal="center" vertical="center"/>
      <protection locked="0"/>
    </xf>
    <xf numFmtId="164" fontId="0" fillId="15" borderId="54" xfId="0" applyNumberFormat="1" applyFill="1" applyBorder="1" applyAlignment="1" applyProtection="1">
      <alignment vertical="center" wrapText="1"/>
      <protection locked="0"/>
    </xf>
    <xf numFmtId="164" fontId="0" fillId="15" borderId="54" xfId="0" applyNumberFormat="1" applyFill="1" applyBorder="1" applyAlignment="1" applyProtection="1">
      <alignment horizontal="center" vertical="center" wrapText="1"/>
      <protection locked="0"/>
    </xf>
    <xf numFmtId="171" fontId="5" fillId="15" borderId="54" xfId="1" applyNumberFormat="1" applyFill="1" applyBorder="1" applyAlignment="1">
      <alignment horizontal="center" vertical="center"/>
    </xf>
    <xf numFmtId="2" fontId="5" fillId="15" borderId="54" xfId="1" applyNumberFormat="1" applyFill="1" applyBorder="1" applyAlignment="1">
      <alignment horizontal="center" vertical="center"/>
    </xf>
    <xf numFmtId="49" fontId="0" fillId="15" borderId="64" xfId="0" applyNumberFormat="1" applyFill="1" applyBorder="1" applyAlignment="1" applyProtection="1">
      <alignment vertical="center" wrapText="1"/>
      <protection locked="0"/>
    </xf>
    <xf numFmtId="171" fontId="0" fillId="15" borderId="64" xfId="0" applyNumberFormat="1" applyFill="1" applyBorder="1" applyAlignment="1">
      <alignment horizontal="center" vertical="center"/>
    </xf>
    <xf numFmtId="165" fontId="5" fillId="15" borderId="64" xfId="1" applyFill="1" applyBorder="1" applyAlignment="1">
      <alignment horizontal="center" vertical="center"/>
    </xf>
    <xf numFmtId="172" fontId="0" fillId="15" borderId="70" xfId="0" applyNumberFormat="1" applyFill="1" applyBorder="1" applyAlignment="1">
      <alignment horizontal="center" vertical="center"/>
    </xf>
    <xf numFmtId="49" fontId="0" fillId="15" borderId="54" xfId="0" applyNumberFormat="1" applyFill="1" applyBorder="1" applyAlignment="1" applyProtection="1">
      <alignment vertical="center" wrapText="1"/>
      <protection locked="0"/>
    </xf>
    <xf numFmtId="49" fontId="0" fillId="15" borderId="72" xfId="0" applyNumberFormat="1" applyFill="1" applyBorder="1" applyAlignment="1" applyProtection="1">
      <alignment horizontal="center" vertical="center" wrapText="1"/>
      <protection locked="0"/>
    </xf>
    <xf numFmtId="49" fontId="0" fillId="15" borderId="72" xfId="0" applyNumberFormat="1" applyFill="1" applyBorder="1" applyAlignment="1" applyProtection="1">
      <alignment vertical="center" wrapText="1"/>
      <protection locked="0"/>
    </xf>
    <xf numFmtId="49" fontId="0" fillId="15" borderId="72" xfId="0" applyNumberFormat="1" applyFill="1" applyBorder="1" applyAlignment="1" applyProtection="1">
      <alignment horizontal="center" vertical="center"/>
      <protection locked="0"/>
    </xf>
    <xf numFmtId="0" fontId="0" fillId="15" borderId="72" xfId="0" applyFill="1" applyBorder="1" applyAlignment="1">
      <alignment horizontal="center" vertical="center"/>
    </xf>
    <xf numFmtId="170" fontId="0" fillId="15" borderId="72" xfId="0" applyNumberFormat="1" applyFill="1" applyBorder="1" applyAlignment="1">
      <alignment horizontal="center" vertical="center"/>
    </xf>
    <xf numFmtId="171" fontId="0" fillId="15" borderId="72" xfId="0" applyNumberFormat="1" applyFill="1" applyBorder="1" applyAlignment="1">
      <alignment horizontal="center" vertical="center"/>
    </xf>
    <xf numFmtId="165" fontId="5" fillId="15" borderId="72" xfId="1" applyFill="1" applyBorder="1" applyAlignment="1">
      <alignment horizontal="center" vertical="center"/>
    </xf>
    <xf numFmtId="172" fontId="0" fillId="15" borderId="71" xfId="0" applyNumberForma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4" fillId="2" borderId="4" xfId="1" applyNumberFormat="1" applyFont="1" applyFill="1" applyBorder="1" applyAlignment="1" applyProtection="1">
      <alignment horizontal="center" vertical="center"/>
    </xf>
    <xf numFmtId="2" fontId="4" fillId="2" borderId="6" xfId="1" applyNumberFormat="1" applyFont="1" applyFill="1" applyBorder="1" applyAlignment="1" applyProtection="1">
      <alignment horizontal="center" vertical="center"/>
    </xf>
    <xf numFmtId="2" fontId="4" fillId="2" borderId="5" xfId="1" applyNumberFormat="1" applyFont="1" applyFill="1" applyBorder="1" applyAlignment="1" applyProtection="1">
      <alignment horizontal="center" vertical="center"/>
    </xf>
    <xf numFmtId="2" fontId="11" fillId="2" borderId="4" xfId="1" applyNumberFormat="1" applyFont="1" applyFill="1" applyBorder="1" applyAlignment="1" applyProtection="1">
      <alignment horizontal="center" vertical="center"/>
    </xf>
    <xf numFmtId="2" fontId="11" fillId="2" borderId="6" xfId="1" applyNumberFormat="1" applyFont="1" applyFill="1" applyBorder="1" applyAlignment="1" applyProtection="1">
      <alignment horizontal="center" vertical="center"/>
    </xf>
    <xf numFmtId="2" fontId="11" fillId="2" borderId="5" xfId="1" applyNumberFormat="1" applyFont="1" applyFill="1" applyBorder="1" applyAlignment="1" applyProtection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66FF99"/>
      <color rgb="FFCC3300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pt-BR" sz="1400" b="0" strike="noStrike" spc="-1">
                <a:solidFill>
                  <a:srgbClr val="595959"/>
                </a:solidFill>
                <a:latin typeface="Calibri"/>
              </a:rPr>
              <a:t>6213/2019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'Nacional 2021'!$W$1:$W$188</c:f>
              <c:strCache>
                <c:ptCount val="6"/>
                <c:pt idx="3">
                  <c:v>Atende IN nº 40/17?</c:v>
                </c:pt>
                <c:pt idx="4">
                  <c:v>NÃO</c:v>
                </c:pt>
                <c:pt idx="5">
                  <c:v>NÃO</c:v>
                </c:pt>
              </c:strCache>
            </c:strRef>
          </c:cat>
          <c:val>
            <c:numRef>
              <c:f>[2]Nacional!#REF!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[2]Nacional!#REF!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D9-4021-A827-B80D95A93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6957280"/>
        <c:axId val="896959632"/>
      </c:barChart>
      <c:catAx>
        <c:axId val="8969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896959632"/>
        <c:crosses val="autoZero"/>
        <c:auto val="1"/>
        <c:lblAlgn val="ctr"/>
        <c:lblOffset val="100"/>
        <c:noMultiLvlLbl val="1"/>
      </c:catAx>
      <c:valAx>
        <c:axId val="89695963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89695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71581</xdr:colOff>
      <xdr:row>219</xdr:row>
      <xdr:rowOff>9341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0026000" cy="9519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74461</xdr:colOff>
      <xdr:row>219</xdr:row>
      <xdr:rowOff>12221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10028880" cy="9522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74461</xdr:colOff>
      <xdr:row>219</xdr:row>
      <xdr:rowOff>12221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10028880" cy="9522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74821</xdr:colOff>
      <xdr:row>221</xdr:row>
      <xdr:rowOff>107302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10029240" cy="9713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74821</xdr:colOff>
      <xdr:row>221</xdr:row>
      <xdr:rowOff>107302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0"/>
          <a:ext cx="10029240" cy="9713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809625</xdr:colOff>
      <xdr:row>184</xdr:row>
      <xdr:rowOff>47625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809625</xdr:colOff>
      <xdr:row>184</xdr:row>
      <xdr:rowOff>47625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809625</xdr:colOff>
      <xdr:row>184</xdr:row>
      <xdr:rowOff>47625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38520</xdr:colOff>
      <xdr:row>36</xdr:row>
      <xdr:rowOff>154080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as27\usuarios\GERSEG\2020-2021-2022\CONTRATOS\AEROTUR\AEROTUR%202022\Faturas%202022\CONTROLE%20DAS%20DIRETORIAS%202021\CONTROLE%20DE%20PASSAGENS%20&amp;%20DI&#193;RIAS%20-%20DIRNES%202021%20-%20Silvana%20em%2004.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</sheetNames>
    <sheetDataSet>
      <sheetData sheetId="0">
        <row r="9">
          <cell r="S9">
            <v>2924.92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6"/>
  <sheetViews>
    <sheetView zoomScale="80" zoomScaleNormal="80" workbookViewId="0">
      <pane ySplit="4" topLeftCell="A210" activePane="bottomLeft" state="frozen"/>
      <selection pane="bottomLeft" activeCell="A214" sqref="A214"/>
    </sheetView>
  </sheetViews>
  <sheetFormatPr defaultRowHeight="15" x14ac:dyDescent="0.25"/>
  <cols>
    <col min="1" max="1" width="24.140625" bestFit="1" customWidth="1"/>
    <col min="2" max="2" width="17.7109375" customWidth="1"/>
    <col min="3" max="3" width="29.85546875" style="98" customWidth="1"/>
    <col min="4" max="4" width="25.42578125" customWidth="1"/>
    <col min="5" max="5" width="11.140625" bestFit="1" customWidth="1"/>
    <col min="6" max="6" width="10.5703125" customWidth="1"/>
    <col min="7" max="7" width="15.5703125" customWidth="1"/>
    <col min="9" max="9" width="12.7109375" customWidth="1"/>
    <col min="10" max="10" width="10.85546875" customWidth="1"/>
    <col min="11" max="11" width="16.5703125" bestFit="1" customWidth="1"/>
    <col min="12" max="12" width="15.28515625" bestFit="1" customWidth="1"/>
    <col min="13" max="13" width="12.5703125" bestFit="1" customWidth="1"/>
    <col min="14" max="14" width="14.85546875" bestFit="1" customWidth="1"/>
    <col min="15" max="15" width="17.42578125" customWidth="1"/>
    <col min="16" max="16" width="14" style="95" bestFit="1" customWidth="1"/>
    <col min="17" max="17" width="14.140625" style="95" bestFit="1" customWidth="1"/>
    <col min="18" max="18" width="13.42578125" bestFit="1" customWidth="1"/>
    <col min="19" max="19" width="16.140625" customWidth="1"/>
    <col min="20" max="20" width="15.5703125" customWidth="1"/>
    <col min="22" max="22" width="11.42578125" bestFit="1" customWidth="1"/>
    <col min="25" max="25" width="12.140625" bestFit="1" customWidth="1"/>
  </cols>
  <sheetData>
    <row r="1" spans="1:20" x14ac:dyDescent="0.25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70"/>
    </row>
    <row r="2" spans="1:20" x14ac:dyDescent="0.25">
      <c r="A2" s="371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3"/>
    </row>
    <row r="3" spans="1:20" x14ac:dyDescent="0.25">
      <c r="A3" s="374" t="s">
        <v>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30" x14ac:dyDescent="0.25">
      <c r="A4" s="248" t="s">
        <v>3</v>
      </c>
      <c r="B4" s="8" t="s">
        <v>4</v>
      </c>
      <c r="C4" s="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8" t="s">
        <v>15</v>
      </c>
      <c r="N4" s="8" t="s">
        <v>16</v>
      </c>
      <c r="O4" s="10" t="s">
        <v>17</v>
      </c>
      <c r="P4" s="13" t="s">
        <v>18</v>
      </c>
      <c r="Q4" s="13" t="s">
        <v>19</v>
      </c>
      <c r="R4" s="12" t="s">
        <v>20</v>
      </c>
      <c r="S4" s="13" t="s">
        <v>21</v>
      </c>
      <c r="T4" s="249" t="s">
        <v>22</v>
      </c>
    </row>
    <row r="5" spans="1:20" ht="30" x14ac:dyDescent="0.25">
      <c r="A5" s="250" t="s">
        <v>23</v>
      </c>
      <c r="B5" s="75">
        <v>44588</v>
      </c>
      <c r="C5" s="96" t="s">
        <v>24</v>
      </c>
      <c r="D5" s="74" t="s">
        <v>25</v>
      </c>
      <c r="E5" s="76" t="s">
        <v>26</v>
      </c>
      <c r="F5" s="76" t="s">
        <v>27</v>
      </c>
      <c r="G5" s="77" t="s">
        <v>28</v>
      </c>
      <c r="H5" s="78" t="s">
        <v>29</v>
      </c>
      <c r="I5" s="77" t="s">
        <v>30</v>
      </c>
      <c r="J5" s="77" t="s">
        <v>31</v>
      </c>
      <c r="K5" s="75" t="s">
        <v>32</v>
      </c>
      <c r="L5" s="75" t="s">
        <v>33</v>
      </c>
      <c r="M5" s="75">
        <v>44598</v>
      </c>
      <c r="N5" s="75">
        <v>44600</v>
      </c>
      <c r="O5" s="87" t="s">
        <v>34</v>
      </c>
      <c r="P5" s="130">
        <v>2147.06</v>
      </c>
      <c r="Q5" s="130" t="s">
        <v>35</v>
      </c>
      <c r="R5" s="81">
        <v>2.6</v>
      </c>
      <c r="S5" s="89">
        <f t="shared" ref="S5:S17" si="0">IF(D5="ASSESSOR",480*R5,IF(D5="COLABORADOR EVENTUAL",480*R5,IF(D5="GUARDA PORTUÁRIO",240*R5,IF(D5="CONSELHEIRO",600*R5,IF(D5="DIRETOR",600*R5,IF(D5="FIEL",360*R5,IF(D5="FIEL AJUDANTE",360*R5,IF(D5="GERENTE",480*R5,IF(D5="SECRETÁRIA",360*R5,IF(D5="SUPERINTENDENTE",480*R5,IF(D5="SUPERVISOR",360*R5,IF(D5="ESPECIALISTA PORTUÁRIO",360*R5,IF(D5="TÉC. SERV. PORTUÁRIOS",240*R5,0)))))))))))))</f>
        <v>1560</v>
      </c>
      <c r="T5" s="251">
        <f t="shared" ref="T5:T36" si="1">SUM(P5:Q5,S5)</f>
        <v>3707.06</v>
      </c>
    </row>
    <row r="6" spans="1:20" ht="30" x14ac:dyDescent="0.25">
      <c r="A6" s="250" t="s">
        <v>36</v>
      </c>
      <c r="B6" s="75">
        <v>44588</v>
      </c>
      <c r="C6" s="96" t="s">
        <v>37</v>
      </c>
      <c r="D6" s="74" t="s">
        <v>25</v>
      </c>
      <c r="E6" s="76" t="s">
        <v>26</v>
      </c>
      <c r="F6" s="76" t="s">
        <v>27</v>
      </c>
      <c r="G6" s="77" t="s">
        <v>38</v>
      </c>
      <c r="H6" s="78" t="s">
        <v>29</v>
      </c>
      <c r="I6" s="77" t="s">
        <v>30</v>
      </c>
      <c r="J6" s="77" t="s">
        <v>31</v>
      </c>
      <c r="K6" s="75" t="s">
        <v>32</v>
      </c>
      <c r="L6" s="75" t="s">
        <v>33</v>
      </c>
      <c r="M6" s="75">
        <v>44598</v>
      </c>
      <c r="N6" s="75">
        <v>44600</v>
      </c>
      <c r="O6" s="87" t="s">
        <v>34</v>
      </c>
      <c r="P6" s="130">
        <v>2147.06</v>
      </c>
      <c r="Q6" s="130" t="s">
        <v>35</v>
      </c>
      <c r="R6" s="74" t="s">
        <v>39</v>
      </c>
      <c r="S6" s="89">
        <f t="shared" si="0"/>
        <v>0</v>
      </c>
      <c r="T6" s="251">
        <f t="shared" si="1"/>
        <v>2147.06</v>
      </c>
    </row>
    <row r="7" spans="1:20" ht="60" x14ac:dyDescent="0.25">
      <c r="A7" s="250" t="s">
        <v>40</v>
      </c>
      <c r="B7" s="75">
        <v>44588</v>
      </c>
      <c r="C7" s="96" t="s">
        <v>41</v>
      </c>
      <c r="D7" s="74" t="s">
        <v>25</v>
      </c>
      <c r="E7" s="76" t="s">
        <v>26</v>
      </c>
      <c r="F7" s="76" t="s">
        <v>27</v>
      </c>
      <c r="G7" s="77" t="s">
        <v>42</v>
      </c>
      <c r="H7" s="78" t="s">
        <v>29</v>
      </c>
      <c r="I7" s="77" t="s">
        <v>30</v>
      </c>
      <c r="J7" s="78" t="s">
        <v>43</v>
      </c>
      <c r="K7" s="75" t="s">
        <v>44</v>
      </c>
      <c r="L7" s="75" t="s">
        <v>33</v>
      </c>
      <c r="M7" s="75">
        <v>44598</v>
      </c>
      <c r="N7" s="75">
        <v>44600</v>
      </c>
      <c r="O7" s="87" t="s">
        <v>34</v>
      </c>
      <c r="P7" s="130">
        <v>1075.6600000000001</v>
      </c>
      <c r="Q7" s="130" t="s">
        <v>35</v>
      </c>
      <c r="R7" s="81">
        <v>2.6</v>
      </c>
      <c r="S7" s="89">
        <f t="shared" si="0"/>
        <v>1560</v>
      </c>
      <c r="T7" s="251">
        <f t="shared" si="1"/>
        <v>2635.66</v>
      </c>
    </row>
    <row r="8" spans="1:20" ht="75" x14ac:dyDescent="0.25">
      <c r="A8" s="250" t="s">
        <v>45</v>
      </c>
      <c r="B8" s="75">
        <v>44599</v>
      </c>
      <c r="C8" s="97" t="s">
        <v>46</v>
      </c>
      <c r="D8" s="74" t="s">
        <v>47</v>
      </c>
      <c r="E8" s="76" t="s">
        <v>48</v>
      </c>
      <c r="F8" s="76">
        <v>9918</v>
      </c>
      <c r="G8" s="77" t="s">
        <v>49</v>
      </c>
      <c r="H8" s="77" t="s">
        <v>29</v>
      </c>
      <c r="I8" s="77" t="s">
        <v>30</v>
      </c>
      <c r="J8" s="78" t="s">
        <v>31</v>
      </c>
      <c r="K8" s="75" t="s">
        <v>33</v>
      </c>
      <c r="L8" s="4" t="s">
        <v>32</v>
      </c>
      <c r="M8" s="75">
        <v>44608</v>
      </c>
      <c r="N8" s="75">
        <v>44608</v>
      </c>
      <c r="O8" s="87" t="s">
        <v>50</v>
      </c>
      <c r="P8" s="130">
        <v>1162.96</v>
      </c>
      <c r="Q8" s="130" t="s">
        <v>35</v>
      </c>
      <c r="R8" s="81">
        <v>2.6</v>
      </c>
      <c r="S8" s="89">
        <f t="shared" si="0"/>
        <v>1560</v>
      </c>
      <c r="T8" s="251">
        <f t="shared" si="1"/>
        <v>2722.96</v>
      </c>
    </row>
    <row r="9" spans="1:20" ht="75" x14ac:dyDescent="0.25">
      <c r="A9" s="250" t="s">
        <v>51</v>
      </c>
      <c r="B9" s="75">
        <v>44603</v>
      </c>
      <c r="C9" s="97" t="s">
        <v>46</v>
      </c>
      <c r="D9" s="74" t="s">
        <v>47</v>
      </c>
      <c r="E9" s="76" t="s">
        <v>48</v>
      </c>
      <c r="F9" s="76">
        <v>9918</v>
      </c>
      <c r="G9" s="77" t="s">
        <v>49</v>
      </c>
      <c r="H9" s="77" t="s">
        <v>29</v>
      </c>
      <c r="I9" s="77" t="s">
        <v>30</v>
      </c>
      <c r="J9" s="77" t="s">
        <v>31</v>
      </c>
      <c r="K9" s="75" t="s">
        <v>32</v>
      </c>
      <c r="L9" s="77" t="s">
        <v>44</v>
      </c>
      <c r="M9" s="75">
        <v>44610</v>
      </c>
      <c r="N9" s="75">
        <v>44610</v>
      </c>
      <c r="O9" s="87" t="s">
        <v>50</v>
      </c>
      <c r="P9" s="130" t="s">
        <v>35</v>
      </c>
      <c r="Q9" s="130">
        <v>1366.23</v>
      </c>
      <c r="R9" s="74" t="s">
        <v>39</v>
      </c>
      <c r="S9" s="89">
        <f t="shared" si="0"/>
        <v>0</v>
      </c>
      <c r="T9" s="251">
        <f t="shared" si="1"/>
        <v>1366.23</v>
      </c>
    </row>
    <row r="10" spans="1:20" ht="60" x14ac:dyDescent="0.25">
      <c r="A10" s="250" t="s">
        <v>52</v>
      </c>
      <c r="B10" s="75">
        <v>44603</v>
      </c>
      <c r="C10" s="97" t="s">
        <v>53</v>
      </c>
      <c r="D10" s="76" t="s">
        <v>47</v>
      </c>
      <c r="E10" s="76" t="s">
        <v>54</v>
      </c>
      <c r="F10" s="76" t="s">
        <v>55</v>
      </c>
      <c r="G10" s="76" t="s">
        <v>56</v>
      </c>
      <c r="H10" s="77" t="s">
        <v>29</v>
      </c>
      <c r="I10" s="77" t="s">
        <v>30</v>
      </c>
      <c r="J10" s="78" t="s">
        <v>31</v>
      </c>
      <c r="K10" s="77" t="s">
        <v>33</v>
      </c>
      <c r="L10" s="77" t="s">
        <v>32</v>
      </c>
      <c r="M10" s="75">
        <v>44609</v>
      </c>
      <c r="N10" s="75">
        <v>44609</v>
      </c>
      <c r="O10" s="87" t="s">
        <v>57</v>
      </c>
      <c r="P10" s="130">
        <v>1589.96</v>
      </c>
      <c r="Q10" s="130" t="s">
        <v>35</v>
      </c>
      <c r="R10" s="81">
        <v>1.6</v>
      </c>
      <c r="S10" s="89">
        <f t="shared" si="0"/>
        <v>960</v>
      </c>
      <c r="T10" s="251">
        <f t="shared" si="1"/>
        <v>2549.96</v>
      </c>
    </row>
    <row r="11" spans="1:20" ht="60" x14ac:dyDescent="0.25">
      <c r="A11" s="250" t="s">
        <v>52</v>
      </c>
      <c r="B11" s="75">
        <v>44616</v>
      </c>
      <c r="C11" s="97" t="s">
        <v>53</v>
      </c>
      <c r="D11" s="76" t="s">
        <v>47</v>
      </c>
      <c r="E11" s="76" t="s">
        <v>54</v>
      </c>
      <c r="F11" s="76" t="s">
        <v>55</v>
      </c>
      <c r="G11" s="76" t="s">
        <v>56</v>
      </c>
      <c r="H11" s="77" t="s">
        <v>29</v>
      </c>
      <c r="I11" s="77" t="s">
        <v>30</v>
      </c>
      <c r="J11" s="78" t="s">
        <v>31</v>
      </c>
      <c r="K11" s="75" t="s">
        <v>32</v>
      </c>
      <c r="L11" s="75" t="s">
        <v>33</v>
      </c>
      <c r="M11" s="75">
        <v>44622</v>
      </c>
      <c r="N11" s="75">
        <v>44622</v>
      </c>
      <c r="O11" s="87" t="s">
        <v>57</v>
      </c>
      <c r="P11" s="130" t="s">
        <v>35</v>
      </c>
      <c r="Q11" s="130">
        <v>1517.23</v>
      </c>
      <c r="R11" s="74" t="s">
        <v>39</v>
      </c>
      <c r="S11" s="89">
        <f t="shared" si="0"/>
        <v>0</v>
      </c>
      <c r="T11" s="251">
        <f t="shared" si="1"/>
        <v>1517.23</v>
      </c>
    </row>
    <row r="12" spans="1:20" ht="30" x14ac:dyDescent="0.25">
      <c r="A12" s="250" t="s">
        <v>58</v>
      </c>
      <c r="B12" s="75">
        <v>44609</v>
      </c>
      <c r="C12" s="97" t="s">
        <v>24</v>
      </c>
      <c r="D12" s="76" t="s">
        <v>25</v>
      </c>
      <c r="E12" s="76" t="s">
        <v>26</v>
      </c>
      <c r="F12" s="76" t="s">
        <v>27</v>
      </c>
      <c r="G12" s="76" t="s">
        <v>28</v>
      </c>
      <c r="H12" s="77" t="s">
        <v>29</v>
      </c>
      <c r="I12" s="77" t="s">
        <v>30</v>
      </c>
      <c r="J12" s="78" t="s">
        <v>31</v>
      </c>
      <c r="K12" s="77" t="s">
        <v>44</v>
      </c>
      <c r="L12" s="77" t="s">
        <v>33</v>
      </c>
      <c r="M12" s="75">
        <v>44628</v>
      </c>
      <c r="N12" s="75" t="s">
        <v>35</v>
      </c>
      <c r="O12" s="87" t="s">
        <v>34</v>
      </c>
      <c r="P12" s="130">
        <v>423.96</v>
      </c>
      <c r="Q12" s="130" t="s">
        <v>35</v>
      </c>
      <c r="R12" s="81">
        <v>2.6</v>
      </c>
      <c r="S12" s="89">
        <f t="shared" si="0"/>
        <v>1560</v>
      </c>
      <c r="T12" s="251">
        <f t="shared" si="1"/>
        <v>1983.96</v>
      </c>
    </row>
    <row r="13" spans="1:20" ht="30" x14ac:dyDescent="0.25">
      <c r="A13" s="250" t="s">
        <v>58</v>
      </c>
      <c r="B13" s="75">
        <v>44609</v>
      </c>
      <c r="C13" s="97" t="s">
        <v>24</v>
      </c>
      <c r="D13" s="76" t="s">
        <v>25</v>
      </c>
      <c r="E13" s="76" t="s">
        <v>26</v>
      </c>
      <c r="F13" s="76" t="s">
        <v>27</v>
      </c>
      <c r="G13" s="76" t="s">
        <v>28</v>
      </c>
      <c r="H13" s="77" t="s">
        <v>29</v>
      </c>
      <c r="I13" s="77" t="s">
        <v>30</v>
      </c>
      <c r="J13" s="78" t="s">
        <v>31</v>
      </c>
      <c r="K13" s="77" t="s">
        <v>33</v>
      </c>
      <c r="L13" s="77" t="s">
        <v>32</v>
      </c>
      <c r="M13" s="75" t="s">
        <v>35</v>
      </c>
      <c r="N13" s="75">
        <v>44630</v>
      </c>
      <c r="O13" s="87" t="s">
        <v>34</v>
      </c>
      <c r="P13" s="130" t="s">
        <v>35</v>
      </c>
      <c r="Q13" s="130">
        <v>436.96</v>
      </c>
      <c r="R13" s="74" t="s">
        <v>39</v>
      </c>
      <c r="S13" s="89">
        <f t="shared" si="0"/>
        <v>0</v>
      </c>
      <c r="T13" s="251">
        <f t="shared" si="1"/>
        <v>436.96</v>
      </c>
    </row>
    <row r="14" spans="1:20" ht="60" x14ac:dyDescent="0.25">
      <c r="A14" s="250" t="s">
        <v>59</v>
      </c>
      <c r="B14" s="75">
        <v>44610</v>
      </c>
      <c r="C14" s="96" t="s">
        <v>41</v>
      </c>
      <c r="D14" s="74" t="s">
        <v>25</v>
      </c>
      <c r="E14" s="76" t="s">
        <v>26</v>
      </c>
      <c r="F14" s="76" t="s">
        <v>27</v>
      </c>
      <c r="G14" s="77" t="s">
        <v>42</v>
      </c>
      <c r="H14" s="78" t="s">
        <v>29</v>
      </c>
      <c r="I14" s="77" t="s">
        <v>30</v>
      </c>
      <c r="J14" s="78" t="s">
        <v>43</v>
      </c>
      <c r="K14" s="75" t="s">
        <v>44</v>
      </c>
      <c r="L14" s="75" t="s">
        <v>33</v>
      </c>
      <c r="M14" s="75">
        <v>44628</v>
      </c>
      <c r="N14" s="75">
        <v>44630</v>
      </c>
      <c r="O14" s="87" t="s">
        <v>34</v>
      </c>
      <c r="P14" s="130">
        <v>347.19</v>
      </c>
      <c r="Q14" s="130">
        <v>347.19</v>
      </c>
      <c r="R14" s="81">
        <v>2.6</v>
      </c>
      <c r="S14" s="89">
        <f t="shared" si="0"/>
        <v>1560</v>
      </c>
      <c r="T14" s="251">
        <f t="shared" si="1"/>
        <v>2254.38</v>
      </c>
    </row>
    <row r="15" spans="1:20" ht="60" x14ac:dyDescent="0.25">
      <c r="A15" s="250" t="s">
        <v>60</v>
      </c>
      <c r="B15" s="75">
        <v>44617</v>
      </c>
      <c r="C15" s="96" t="s">
        <v>37</v>
      </c>
      <c r="D15" s="74" t="s">
        <v>25</v>
      </c>
      <c r="E15" s="76" t="s">
        <v>26</v>
      </c>
      <c r="F15" s="76" t="s">
        <v>27</v>
      </c>
      <c r="G15" s="77" t="s">
        <v>38</v>
      </c>
      <c r="H15" s="78" t="s">
        <v>29</v>
      </c>
      <c r="I15" s="77" t="s">
        <v>30</v>
      </c>
      <c r="J15" s="78" t="s">
        <v>43</v>
      </c>
      <c r="K15" s="75" t="s">
        <v>32</v>
      </c>
      <c r="L15" s="75" t="s">
        <v>33</v>
      </c>
      <c r="M15" s="75">
        <v>44628</v>
      </c>
      <c r="N15" s="75" t="s">
        <v>35</v>
      </c>
      <c r="O15" s="87" t="s">
        <v>34</v>
      </c>
      <c r="P15" s="130">
        <v>1127.52</v>
      </c>
      <c r="Q15" s="130" t="s">
        <v>35</v>
      </c>
      <c r="R15" s="74" t="s">
        <v>39</v>
      </c>
      <c r="S15" s="89">
        <f t="shared" si="0"/>
        <v>0</v>
      </c>
      <c r="T15" s="251">
        <f t="shared" si="1"/>
        <v>1127.52</v>
      </c>
    </row>
    <row r="16" spans="1:20" ht="40.5" customHeight="1" x14ac:dyDescent="0.25">
      <c r="A16" s="250" t="s">
        <v>60</v>
      </c>
      <c r="B16" s="75">
        <v>44617</v>
      </c>
      <c r="C16" s="96" t="s">
        <v>37</v>
      </c>
      <c r="D16" s="74" t="s">
        <v>25</v>
      </c>
      <c r="E16" s="76" t="s">
        <v>26</v>
      </c>
      <c r="F16" s="76" t="s">
        <v>27</v>
      </c>
      <c r="G16" s="77" t="s">
        <v>38</v>
      </c>
      <c r="H16" s="78" t="s">
        <v>29</v>
      </c>
      <c r="I16" s="77" t="s">
        <v>30</v>
      </c>
      <c r="J16" s="77" t="s">
        <v>31</v>
      </c>
      <c r="K16" s="77" t="s">
        <v>33</v>
      </c>
      <c r="L16" s="77" t="s">
        <v>32</v>
      </c>
      <c r="M16" s="75" t="s">
        <v>35</v>
      </c>
      <c r="N16" s="75">
        <v>44630</v>
      </c>
      <c r="O16" s="87" t="s">
        <v>34</v>
      </c>
      <c r="P16" s="130" t="s">
        <v>35</v>
      </c>
      <c r="Q16" s="130">
        <v>1277.96</v>
      </c>
      <c r="R16" s="81">
        <v>2.6</v>
      </c>
      <c r="S16" s="89">
        <f t="shared" si="0"/>
        <v>1560</v>
      </c>
      <c r="T16" s="251">
        <f t="shared" si="1"/>
        <v>2837.96</v>
      </c>
    </row>
    <row r="17" spans="1:22" ht="105" x14ac:dyDescent="0.25">
      <c r="A17" s="250" t="s">
        <v>61</v>
      </c>
      <c r="B17" s="75">
        <v>44615</v>
      </c>
      <c r="C17" s="97" t="s">
        <v>62</v>
      </c>
      <c r="D17" s="76" t="s">
        <v>63</v>
      </c>
      <c r="E17" s="74" t="s">
        <v>64</v>
      </c>
      <c r="F17" s="76" t="s">
        <v>65</v>
      </c>
      <c r="G17" s="76" t="s">
        <v>66</v>
      </c>
      <c r="H17" s="78" t="s">
        <v>29</v>
      </c>
      <c r="I17" s="77" t="s">
        <v>30</v>
      </c>
      <c r="J17" s="78" t="s">
        <v>67</v>
      </c>
      <c r="K17" s="75" t="s">
        <v>32</v>
      </c>
      <c r="L17" s="75" t="s">
        <v>33</v>
      </c>
      <c r="M17" s="75">
        <v>44623</v>
      </c>
      <c r="N17" s="75">
        <v>44627</v>
      </c>
      <c r="O17" s="87" t="s">
        <v>68</v>
      </c>
      <c r="P17" s="130">
        <v>782.1</v>
      </c>
      <c r="Q17" s="130">
        <v>782.1</v>
      </c>
      <c r="R17" s="74" t="s">
        <v>39</v>
      </c>
      <c r="S17" s="89">
        <f t="shared" si="0"/>
        <v>0</v>
      </c>
      <c r="T17" s="251">
        <f t="shared" si="1"/>
        <v>1564.2</v>
      </c>
    </row>
    <row r="18" spans="1:22" ht="51" customHeight="1" x14ac:dyDescent="0.25">
      <c r="A18" s="250" t="s">
        <v>69</v>
      </c>
      <c r="B18" s="75">
        <v>44623</v>
      </c>
      <c r="C18" s="97" t="s">
        <v>53</v>
      </c>
      <c r="D18" s="76" t="s">
        <v>47</v>
      </c>
      <c r="E18" s="76" t="s">
        <v>54</v>
      </c>
      <c r="F18" s="76" t="s">
        <v>55</v>
      </c>
      <c r="G18" s="76" t="s">
        <v>56</v>
      </c>
      <c r="H18" s="78" t="s">
        <v>29</v>
      </c>
      <c r="I18" s="77" t="s">
        <v>30</v>
      </c>
      <c r="J18" s="78" t="s">
        <v>43</v>
      </c>
      <c r="K18" s="75" t="s">
        <v>33</v>
      </c>
      <c r="L18" s="94" t="s">
        <v>70</v>
      </c>
      <c r="M18" s="75">
        <v>44625</v>
      </c>
      <c r="N18" s="75">
        <v>44633</v>
      </c>
      <c r="O18" s="87" t="s">
        <v>71</v>
      </c>
      <c r="P18" s="130" t="s">
        <v>35</v>
      </c>
      <c r="Q18" s="130" t="s">
        <v>35</v>
      </c>
      <c r="R18" s="81">
        <v>5</v>
      </c>
      <c r="S18" s="88">
        <v>5385.14</v>
      </c>
      <c r="T18" s="251">
        <f t="shared" si="1"/>
        <v>5385.14</v>
      </c>
    </row>
    <row r="19" spans="1:22" ht="75" x14ac:dyDescent="0.25">
      <c r="A19" s="250" t="s">
        <v>72</v>
      </c>
      <c r="B19" s="75">
        <v>44624</v>
      </c>
      <c r="C19" s="97" t="s">
        <v>46</v>
      </c>
      <c r="D19" s="76" t="s">
        <v>47</v>
      </c>
      <c r="E19" s="76" t="s">
        <v>48</v>
      </c>
      <c r="F19" s="82">
        <v>9916</v>
      </c>
      <c r="G19" s="76" t="s">
        <v>49</v>
      </c>
      <c r="H19" s="77" t="s">
        <v>29</v>
      </c>
      <c r="I19" s="77" t="s">
        <v>30</v>
      </c>
      <c r="J19" s="78" t="s">
        <v>31</v>
      </c>
      <c r="K19" s="77" t="s">
        <v>33</v>
      </c>
      <c r="L19" s="77" t="s">
        <v>44</v>
      </c>
      <c r="M19" s="75" t="s">
        <v>73</v>
      </c>
      <c r="N19" s="75" t="s">
        <v>73</v>
      </c>
      <c r="O19" s="87" t="s">
        <v>74</v>
      </c>
      <c r="P19" s="130">
        <v>937.56</v>
      </c>
      <c r="Q19" s="130" t="s">
        <v>35</v>
      </c>
      <c r="R19" s="81">
        <v>2.6</v>
      </c>
      <c r="S19" s="89">
        <f t="shared" ref="S19:S25" si="2">IF(D19="ASSESSOR",480*R19,IF(D19="COLABORADOR EVENTUAL",480*R19,IF(D19="GUARDA PORTUÁRIO",240*R19,IF(D19="CONSELHEIRO",600*R19,IF(D19="DIRETOR",600*R19,IF(D19="FIEL",360*R19,IF(D19="FIEL AJUDANTE",360*R19,IF(D19="GERENTE",480*R19,IF(D19="SECRETÁRIA",360*R19,IF(D19="SUPERINTENDENTE",480*R19,IF(D19="SUPERVISOR",360*R19,IF(D19="ESPECIALISTA PORTUÁRIO",360*R19,IF(D19="TÉC. SERV. PORTUÁRIOS",240*R19,0)))))))))))))</f>
        <v>1560</v>
      </c>
      <c r="T19" s="251">
        <f t="shared" si="1"/>
        <v>2497.56</v>
      </c>
    </row>
    <row r="20" spans="1:22" ht="45" x14ac:dyDescent="0.25">
      <c r="A20" s="250" t="s">
        <v>75</v>
      </c>
      <c r="B20" s="75" t="s">
        <v>76</v>
      </c>
      <c r="C20" s="97" t="s">
        <v>77</v>
      </c>
      <c r="D20" s="74" t="s">
        <v>63</v>
      </c>
      <c r="E20" s="74" t="s">
        <v>78</v>
      </c>
      <c r="F20" s="74" t="s">
        <v>79</v>
      </c>
      <c r="G20" s="76" t="s">
        <v>80</v>
      </c>
      <c r="H20" s="78" t="s">
        <v>29</v>
      </c>
      <c r="I20" s="77" t="s">
        <v>30</v>
      </c>
      <c r="J20" s="78" t="s">
        <v>81</v>
      </c>
      <c r="K20" s="77" t="s">
        <v>33</v>
      </c>
      <c r="L20" s="77" t="s">
        <v>44</v>
      </c>
      <c r="M20" s="75" t="s">
        <v>73</v>
      </c>
      <c r="N20" s="75" t="s">
        <v>82</v>
      </c>
      <c r="O20" s="87" t="s">
        <v>83</v>
      </c>
      <c r="P20" s="130">
        <v>901.2</v>
      </c>
      <c r="Q20" s="130">
        <v>901.2</v>
      </c>
      <c r="R20" s="81">
        <v>2.6</v>
      </c>
      <c r="S20" s="89">
        <f t="shared" si="2"/>
        <v>1248</v>
      </c>
      <c r="T20" s="251">
        <f t="shared" si="1"/>
        <v>3050.4</v>
      </c>
    </row>
    <row r="21" spans="1:22" ht="45" x14ac:dyDescent="0.25">
      <c r="A21" s="250" t="s">
        <v>84</v>
      </c>
      <c r="B21" s="75" t="s">
        <v>76</v>
      </c>
      <c r="C21" s="97" t="s">
        <v>85</v>
      </c>
      <c r="D21" s="74" t="s">
        <v>63</v>
      </c>
      <c r="E21" s="74" t="s">
        <v>86</v>
      </c>
      <c r="F21" s="74" t="s">
        <v>87</v>
      </c>
      <c r="G21" s="76" t="s">
        <v>88</v>
      </c>
      <c r="H21" s="78" t="s">
        <v>29</v>
      </c>
      <c r="I21" s="77" t="s">
        <v>30</v>
      </c>
      <c r="J21" s="78" t="s">
        <v>81</v>
      </c>
      <c r="K21" s="77" t="s">
        <v>33</v>
      </c>
      <c r="L21" s="77" t="s">
        <v>44</v>
      </c>
      <c r="M21" s="75" t="s">
        <v>73</v>
      </c>
      <c r="N21" s="75" t="s">
        <v>82</v>
      </c>
      <c r="O21" s="87" t="s">
        <v>83</v>
      </c>
      <c r="P21" s="130">
        <v>1088.895</v>
      </c>
      <c r="Q21" s="130">
        <v>1088.895</v>
      </c>
      <c r="R21" s="81">
        <v>2.6</v>
      </c>
      <c r="S21" s="89">
        <f t="shared" si="2"/>
        <v>1248</v>
      </c>
      <c r="T21" s="251">
        <f t="shared" si="1"/>
        <v>3425.79</v>
      </c>
    </row>
    <row r="22" spans="1:22" ht="45" x14ac:dyDescent="0.25">
      <c r="A22" s="252" t="s">
        <v>89</v>
      </c>
      <c r="B22" s="75">
        <v>44994</v>
      </c>
      <c r="C22" s="101" t="s">
        <v>90</v>
      </c>
      <c r="D22" s="74" t="s">
        <v>91</v>
      </c>
      <c r="E22" s="74" t="s">
        <v>92</v>
      </c>
      <c r="F22" s="74" t="s">
        <v>93</v>
      </c>
      <c r="G22" s="76" t="s">
        <v>94</v>
      </c>
      <c r="H22" s="78" t="s">
        <v>29</v>
      </c>
      <c r="I22" s="77" t="s">
        <v>30</v>
      </c>
      <c r="J22" s="78" t="s">
        <v>81</v>
      </c>
      <c r="K22" s="78" t="s">
        <v>95</v>
      </c>
      <c r="L22" s="77" t="s">
        <v>44</v>
      </c>
      <c r="M22" s="75" t="s">
        <v>73</v>
      </c>
      <c r="N22" s="75" t="s">
        <v>96</v>
      </c>
      <c r="O22" s="100" t="s">
        <v>83</v>
      </c>
      <c r="P22" s="130">
        <v>1365.9</v>
      </c>
      <c r="Q22" s="130">
        <v>1365.9</v>
      </c>
      <c r="R22" s="81">
        <v>3.6</v>
      </c>
      <c r="S22" s="89">
        <f t="shared" si="2"/>
        <v>1728</v>
      </c>
      <c r="T22" s="251">
        <f t="shared" si="1"/>
        <v>4459.8</v>
      </c>
    </row>
    <row r="23" spans="1:22" ht="30" x14ac:dyDescent="0.25">
      <c r="A23" s="253" t="s">
        <v>97</v>
      </c>
      <c r="B23" s="75" t="s">
        <v>76</v>
      </c>
      <c r="C23" s="96" t="s">
        <v>98</v>
      </c>
      <c r="D23" s="74" t="s">
        <v>99</v>
      </c>
      <c r="E23" s="76" t="s">
        <v>100</v>
      </c>
      <c r="F23" s="76" t="s">
        <v>101</v>
      </c>
      <c r="G23" s="77" t="s">
        <v>102</v>
      </c>
      <c r="H23" s="78" t="s">
        <v>29</v>
      </c>
      <c r="I23" s="77" t="s">
        <v>30</v>
      </c>
      <c r="J23" s="78" t="s">
        <v>31</v>
      </c>
      <c r="K23" s="77" t="s">
        <v>33</v>
      </c>
      <c r="L23" s="77" t="s">
        <v>44</v>
      </c>
      <c r="M23" s="75" t="s">
        <v>103</v>
      </c>
      <c r="N23" s="75" t="s">
        <v>82</v>
      </c>
      <c r="O23" s="87" t="s">
        <v>83</v>
      </c>
      <c r="P23" s="130">
        <v>1039.46</v>
      </c>
      <c r="Q23" s="130">
        <v>1039.46</v>
      </c>
      <c r="R23" s="81">
        <v>3.6</v>
      </c>
      <c r="S23" s="89">
        <f t="shared" si="2"/>
        <v>1296</v>
      </c>
      <c r="T23" s="251">
        <f t="shared" si="1"/>
        <v>3374.92</v>
      </c>
    </row>
    <row r="24" spans="1:22" ht="45" x14ac:dyDescent="0.25">
      <c r="A24" s="250" t="s">
        <v>104</v>
      </c>
      <c r="B24" s="75" t="s">
        <v>76</v>
      </c>
      <c r="C24" s="96" t="s">
        <v>105</v>
      </c>
      <c r="D24" s="74" t="s">
        <v>63</v>
      </c>
      <c r="E24" s="76" t="s">
        <v>106</v>
      </c>
      <c r="F24" s="76" t="s">
        <v>107</v>
      </c>
      <c r="G24" s="77" t="s">
        <v>108</v>
      </c>
      <c r="H24" s="78" t="s">
        <v>29</v>
      </c>
      <c r="I24" s="77" t="s">
        <v>30</v>
      </c>
      <c r="J24" s="78" t="s">
        <v>109</v>
      </c>
      <c r="K24" s="77" t="s">
        <v>33</v>
      </c>
      <c r="L24" s="77" t="s">
        <v>44</v>
      </c>
      <c r="M24" s="75" t="s">
        <v>73</v>
      </c>
      <c r="N24" s="75" t="s">
        <v>82</v>
      </c>
      <c r="O24" s="87" t="s">
        <v>83</v>
      </c>
      <c r="P24" s="130">
        <v>811.96</v>
      </c>
      <c r="Q24" s="130">
        <v>811.96</v>
      </c>
      <c r="R24" s="81">
        <v>2.6</v>
      </c>
      <c r="S24" s="89">
        <f t="shared" si="2"/>
        <v>1248</v>
      </c>
      <c r="T24" s="251">
        <f t="shared" si="1"/>
        <v>2871.92</v>
      </c>
    </row>
    <row r="25" spans="1:22" ht="45" x14ac:dyDescent="0.25">
      <c r="A25" s="250" t="s">
        <v>110</v>
      </c>
      <c r="B25" s="75" t="s">
        <v>76</v>
      </c>
      <c r="C25" s="96" t="s">
        <v>62</v>
      </c>
      <c r="D25" s="74" t="s">
        <v>63</v>
      </c>
      <c r="E25" s="76" t="s">
        <v>111</v>
      </c>
      <c r="F25" s="76" t="s">
        <v>65</v>
      </c>
      <c r="G25" s="77" t="s">
        <v>112</v>
      </c>
      <c r="H25" s="78" t="s">
        <v>29</v>
      </c>
      <c r="I25" s="77" t="s">
        <v>30</v>
      </c>
      <c r="J25" s="78" t="s">
        <v>109</v>
      </c>
      <c r="K25" s="77" t="s">
        <v>33</v>
      </c>
      <c r="L25" s="77" t="s">
        <v>44</v>
      </c>
      <c r="M25" s="75" t="s">
        <v>73</v>
      </c>
      <c r="N25" s="75" t="s">
        <v>82</v>
      </c>
      <c r="O25" s="87" t="s">
        <v>83</v>
      </c>
      <c r="P25" s="130">
        <v>811.96</v>
      </c>
      <c r="Q25" s="130">
        <v>811.96</v>
      </c>
      <c r="R25" s="81">
        <v>2.6</v>
      </c>
      <c r="S25" s="89">
        <f t="shared" si="2"/>
        <v>1248</v>
      </c>
      <c r="T25" s="251">
        <f t="shared" si="1"/>
        <v>2871.92</v>
      </c>
    </row>
    <row r="26" spans="1:22" ht="45" x14ac:dyDescent="0.25">
      <c r="A26" s="250" t="s">
        <v>113</v>
      </c>
      <c r="B26" s="75" t="s">
        <v>114</v>
      </c>
      <c r="C26" s="97" t="s">
        <v>115</v>
      </c>
      <c r="D26" s="74" t="s">
        <v>91</v>
      </c>
      <c r="E26" s="74" t="s">
        <v>116</v>
      </c>
      <c r="F26" s="74" t="s">
        <v>117</v>
      </c>
      <c r="G26" s="76" t="s">
        <v>118</v>
      </c>
      <c r="H26" s="78" t="s">
        <v>29</v>
      </c>
      <c r="I26" s="77" t="s">
        <v>30</v>
      </c>
      <c r="J26" s="78" t="s">
        <v>81</v>
      </c>
      <c r="K26" s="77" t="s">
        <v>33</v>
      </c>
      <c r="L26" s="77" t="s">
        <v>44</v>
      </c>
      <c r="M26" s="75" t="s">
        <v>73</v>
      </c>
      <c r="N26" s="75" t="s">
        <v>82</v>
      </c>
      <c r="O26" s="87" t="s">
        <v>83</v>
      </c>
      <c r="P26" s="130">
        <v>1117.51</v>
      </c>
      <c r="Q26" s="130">
        <v>1117.51</v>
      </c>
      <c r="R26" s="81">
        <v>2.6</v>
      </c>
      <c r="S26" s="89">
        <f>IF(D26="ASSESSOR",480*R26,IF(D26="COLABORADOR EVENTUAL",480*R26,IF(D26="GUARDA PORTUÁRIO",240*R26,IF(D26="CONSELHEIRO",600*R26,IF(D26="DIRETOR",600*R26,IF(D26="FIEL",360*R26,IF(D26="FIEL AJUDANTE",360*R26,IF(D26="GERENTE",480*R26,IF(D26="SECRETÁRIA",360*R26,IF(D26="SUPERINTENDENTE",600*R26,IF(D26="SUPERVISOR",360*R26,IF(D26="ESPECIALISTA PORTUÁRIO",360*R26,IF(D26="TÉC. SERV. PORTUÁRIOS",240*R26,0)))))))))))))</f>
        <v>1560</v>
      </c>
      <c r="T26" s="251">
        <f t="shared" si="1"/>
        <v>3795.02</v>
      </c>
    </row>
    <row r="27" spans="1:22" ht="45" x14ac:dyDescent="0.25">
      <c r="A27" s="250" t="s">
        <v>119</v>
      </c>
      <c r="B27" s="75" t="s">
        <v>114</v>
      </c>
      <c r="C27" s="97" t="s">
        <v>120</v>
      </c>
      <c r="D27" s="74" t="s">
        <v>121</v>
      </c>
      <c r="E27" s="74" t="s">
        <v>48</v>
      </c>
      <c r="F27" s="74" t="s">
        <v>122</v>
      </c>
      <c r="G27" s="76" t="s">
        <v>123</v>
      </c>
      <c r="H27" s="78" t="s">
        <v>29</v>
      </c>
      <c r="I27" s="77" t="s">
        <v>30</v>
      </c>
      <c r="J27" s="78" t="s">
        <v>109</v>
      </c>
      <c r="K27" s="77" t="s">
        <v>33</v>
      </c>
      <c r="L27" s="77" t="s">
        <v>44</v>
      </c>
      <c r="M27" s="75" t="s">
        <v>73</v>
      </c>
      <c r="N27" s="75" t="s">
        <v>82</v>
      </c>
      <c r="O27" s="87" t="s">
        <v>83</v>
      </c>
      <c r="P27" s="130">
        <v>1122.96</v>
      </c>
      <c r="Q27" s="130">
        <v>1122.96</v>
      </c>
      <c r="R27" s="81">
        <v>2.6</v>
      </c>
      <c r="S27" s="89">
        <f t="shared" ref="S27:S50" si="3">IF(D27="ASSESSOR",480*R27,IF(D27="COLABORADOR EVENTUAL",480*R27,IF(D27="GUARDA PORTUÁRIO",240*R27,IF(D27="CONSELHEIRO",600*R27,IF(D27="DIRETOR",600*R27,IF(D27="FIEL",360*R27,IF(D27="FIEL AJUDANTE",360*R27,IF(D27="GERENTE",480*R27,IF(D27="SECRETÁRIA",360*R27,IF(D27="SUPERINTENDENTE",480*R27,IF(D27="SUPERVISOR",360*R27,IF(D27="ESPECIALISTA PORTUÁRIO",360*R27,IF(D27="TÉC. SERV. PORTUÁRIOS",240*R27,0)))))))))))))</f>
        <v>1248</v>
      </c>
      <c r="T27" s="251">
        <f t="shared" si="1"/>
        <v>3493.92</v>
      </c>
    </row>
    <row r="28" spans="1:22" ht="27.75" customHeight="1" x14ac:dyDescent="0.25">
      <c r="A28" s="252" t="s">
        <v>124</v>
      </c>
      <c r="B28" s="75" t="s">
        <v>114</v>
      </c>
      <c r="C28" s="96" t="s">
        <v>125</v>
      </c>
      <c r="D28" s="74" t="s">
        <v>47</v>
      </c>
      <c r="E28" s="76" t="s">
        <v>26</v>
      </c>
      <c r="F28" s="76" t="s">
        <v>126</v>
      </c>
      <c r="G28" s="77" t="s">
        <v>127</v>
      </c>
      <c r="H28" s="78" t="s">
        <v>29</v>
      </c>
      <c r="I28" s="77" t="s">
        <v>30</v>
      </c>
      <c r="J28" s="77" t="s">
        <v>31</v>
      </c>
      <c r="K28" s="136" t="s">
        <v>33</v>
      </c>
      <c r="L28" s="136" t="s">
        <v>44</v>
      </c>
      <c r="M28" s="75" t="s">
        <v>73</v>
      </c>
      <c r="N28" s="75" t="s">
        <v>73</v>
      </c>
      <c r="O28" s="87" t="s">
        <v>83</v>
      </c>
      <c r="P28" s="130">
        <v>1317.96</v>
      </c>
      <c r="Q28" s="130">
        <v>1317.96</v>
      </c>
      <c r="R28" s="81">
        <v>0.6</v>
      </c>
      <c r="S28" s="89">
        <f t="shared" si="3"/>
        <v>360</v>
      </c>
      <c r="T28" s="251">
        <f t="shared" si="1"/>
        <v>2995.92</v>
      </c>
      <c r="V28" s="90"/>
    </row>
    <row r="29" spans="1:22" ht="30" x14ac:dyDescent="0.25">
      <c r="A29" s="252" t="s">
        <v>128</v>
      </c>
      <c r="B29" s="75" t="s">
        <v>129</v>
      </c>
      <c r="C29" s="96" t="s">
        <v>130</v>
      </c>
      <c r="D29" s="74" t="s">
        <v>121</v>
      </c>
      <c r="E29" s="76" t="s">
        <v>26</v>
      </c>
      <c r="F29" s="76" t="s">
        <v>131</v>
      </c>
      <c r="G29" s="77" t="s">
        <v>132</v>
      </c>
      <c r="H29" s="78" t="s">
        <v>29</v>
      </c>
      <c r="I29" s="77" t="s">
        <v>30</v>
      </c>
      <c r="J29" s="78" t="s">
        <v>31</v>
      </c>
      <c r="K29" s="136" t="s">
        <v>33</v>
      </c>
      <c r="L29" s="136" t="s">
        <v>44</v>
      </c>
      <c r="M29" s="75" t="s">
        <v>73</v>
      </c>
      <c r="N29" s="75" t="s">
        <v>73</v>
      </c>
      <c r="O29" s="87" t="s">
        <v>83</v>
      </c>
      <c r="P29" s="130">
        <v>1533.46</v>
      </c>
      <c r="Q29" s="130">
        <v>1533.46</v>
      </c>
      <c r="R29" s="81">
        <v>0.6</v>
      </c>
      <c r="S29" s="89">
        <f t="shared" si="3"/>
        <v>288</v>
      </c>
      <c r="T29" s="251">
        <f t="shared" si="1"/>
        <v>3354.92</v>
      </c>
    </row>
    <row r="30" spans="1:22" ht="45" x14ac:dyDescent="0.25">
      <c r="A30" s="250" t="s">
        <v>133</v>
      </c>
      <c r="B30" s="75" t="s">
        <v>103</v>
      </c>
      <c r="C30" s="96" t="s">
        <v>53</v>
      </c>
      <c r="D30" s="74" t="s">
        <v>47</v>
      </c>
      <c r="E30" s="76" t="s">
        <v>54</v>
      </c>
      <c r="F30" s="76" t="s">
        <v>55</v>
      </c>
      <c r="G30" s="77" t="s">
        <v>56</v>
      </c>
      <c r="H30" s="78" t="s">
        <v>29</v>
      </c>
      <c r="I30" s="77" t="s">
        <v>30</v>
      </c>
      <c r="J30" s="78" t="s">
        <v>81</v>
      </c>
      <c r="K30" s="77" t="s">
        <v>33</v>
      </c>
      <c r="L30" s="77" t="s">
        <v>44</v>
      </c>
      <c r="M30" s="75" t="s">
        <v>134</v>
      </c>
      <c r="N30" s="75" t="s">
        <v>96</v>
      </c>
      <c r="O30" s="87" t="s">
        <v>83</v>
      </c>
      <c r="P30" s="130">
        <v>1391.05</v>
      </c>
      <c r="Q30" s="130">
        <v>1391.05</v>
      </c>
      <c r="R30" s="81">
        <v>2.6</v>
      </c>
      <c r="S30" s="89">
        <f t="shared" si="3"/>
        <v>1560</v>
      </c>
      <c r="T30" s="251">
        <f t="shared" si="1"/>
        <v>4342.1000000000004</v>
      </c>
    </row>
    <row r="31" spans="1:22" ht="75" x14ac:dyDescent="0.25">
      <c r="A31" s="250" t="s">
        <v>135</v>
      </c>
      <c r="B31" s="75" t="s">
        <v>129</v>
      </c>
      <c r="C31" s="96" t="s">
        <v>136</v>
      </c>
      <c r="D31" s="74" t="s">
        <v>25</v>
      </c>
      <c r="E31" s="76" t="s">
        <v>26</v>
      </c>
      <c r="F31" s="76" t="s">
        <v>27</v>
      </c>
      <c r="G31" s="77" t="s">
        <v>38</v>
      </c>
      <c r="H31" s="78" t="s">
        <v>29</v>
      </c>
      <c r="I31" s="77" t="s">
        <v>30</v>
      </c>
      <c r="J31" s="78" t="s">
        <v>109</v>
      </c>
      <c r="K31" s="75" t="s">
        <v>32</v>
      </c>
      <c r="L31" s="75" t="s">
        <v>33</v>
      </c>
      <c r="M31" s="75" t="s">
        <v>134</v>
      </c>
      <c r="N31" s="75" t="s">
        <v>96</v>
      </c>
      <c r="O31" s="87" t="s">
        <v>137</v>
      </c>
      <c r="P31" s="130">
        <v>1451.095</v>
      </c>
      <c r="Q31" s="130">
        <v>1451.095</v>
      </c>
      <c r="R31" s="81">
        <v>2.6</v>
      </c>
      <c r="S31" s="89">
        <f t="shared" si="3"/>
        <v>1560</v>
      </c>
      <c r="T31" s="251">
        <f t="shared" si="1"/>
        <v>4462.1900000000005</v>
      </c>
    </row>
    <row r="32" spans="1:22" ht="75" x14ac:dyDescent="0.25">
      <c r="A32" s="250" t="s">
        <v>138</v>
      </c>
      <c r="B32" s="75" t="s">
        <v>129</v>
      </c>
      <c r="C32" s="96" t="s">
        <v>139</v>
      </c>
      <c r="D32" s="74" t="s">
        <v>25</v>
      </c>
      <c r="E32" s="76" t="s">
        <v>26</v>
      </c>
      <c r="F32" s="76" t="s">
        <v>27</v>
      </c>
      <c r="G32" s="77" t="s">
        <v>42</v>
      </c>
      <c r="H32" s="78" t="s">
        <v>29</v>
      </c>
      <c r="I32" s="77" t="s">
        <v>30</v>
      </c>
      <c r="J32" s="78" t="s">
        <v>81</v>
      </c>
      <c r="K32" s="77" t="s">
        <v>44</v>
      </c>
      <c r="L32" s="77" t="s">
        <v>33</v>
      </c>
      <c r="M32" s="75" t="s">
        <v>134</v>
      </c>
      <c r="N32" s="75" t="s">
        <v>96</v>
      </c>
      <c r="O32" s="87" t="s">
        <v>140</v>
      </c>
      <c r="P32" s="130">
        <v>1278.53</v>
      </c>
      <c r="Q32" s="130">
        <v>1278.53</v>
      </c>
      <c r="R32" s="81">
        <v>2.6</v>
      </c>
      <c r="S32" s="89">
        <f t="shared" si="3"/>
        <v>1560</v>
      </c>
      <c r="T32" s="251">
        <f t="shared" si="1"/>
        <v>4117.0599999999995</v>
      </c>
    </row>
    <row r="33" spans="1:22" ht="60" x14ac:dyDescent="0.25">
      <c r="A33" s="250" t="s">
        <v>141</v>
      </c>
      <c r="B33" s="75" t="s">
        <v>142</v>
      </c>
      <c r="C33" s="96" t="s">
        <v>24</v>
      </c>
      <c r="D33" s="76" t="s">
        <v>25</v>
      </c>
      <c r="E33" s="76" t="s">
        <v>26</v>
      </c>
      <c r="F33" s="76" t="s">
        <v>27</v>
      </c>
      <c r="G33" s="76" t="s">
        <v>28</v>
      </c>
      <c r="H33" s="78" t="s">
        <v>29</v>
      </c>
      <c r="I33" s="77" t="s">
        <v>30</v>
      </c>
      <c r="J33" s="78" t="s">
        <v>109</v>
      </c>
      <c r="K33" s="75" t="s">
        <v>32</v>
      </c>
      <c r="L33" s="75" t="s">
        <v>33</v>
      </c>
      <c r="M33" s="75" t="s">
        <v>134</v>
      </c>
      <c r="N33" s="75" t="s">
        <v>96</v>
      </c>
      <c r="O33" s="87" t="s">
        <v>143</v>
      </c>
      <c r="P33" s="130">
        <v>1270.095</v>
      </c>
      <c r="Q33" s="130">
        <v>1270.095</v>
      </c>
      <c r="R33" s="81">
        <v>2.6</v>
      </c>
      <c r="S33" s="89">
        <f t="shared" si="3"/>
        <v>1560</v>
      </c>
      <c r="T33" s="251">
        <f t="shared" si="1"/>
        <v>4100.1900000000005</v>
      </c>
    </row>
    <row r="34" spans="1:22" ht="60" x14ac:dyDescent="0.25">
      <c r="A34" s="250" t="s">
        <v>144</v>
      </c>
      <c r="B34" s="75" t="s">
        <v>103</v>
      </c>
      <c r="C34" s="96" t="s">
        <v>125</v>
      </c>
      <c r="D34" s="74" t="s">
        <v>47</v>
      </c>
      <c r="E34" s="76" t="s">
        <v>26</v>
      </c>
      <c r="F34" s="76" t="s">
        <v>126</v>
      </c>
      <c r="G34" s="77" t="s">
        <v>127</v>
      </c>
      <c r="H34" s="78" t="s">
        <v>29</v>
      </c>
      <c r="I34" s="77" t="s">
        <v>30</v>
      </c>
      <c r="J34" s="78" t="s">
        <v>109</v>
      </c>
      <c r="K34" s="75" t="s">
        <v>32</v>
      </c>
      <c r="L34" s="75" t="s">
        <v>33</v>
      </c>
      <c r="M34" s="75" t="s">
        <v>96</v>
      </c>
      <c r="N34" s="75" t="s">
        <v>96</v>
      </c>
      <c r="O34" s="87" t="s">
        <v>145</v>
      </c>
      <c r="P34" s="130">
        <v>1913.095</v>
      </c>
      <c r="Q34" s="130">
        <v>1913.095</v>
      </c>
      <c r="R34" s="81">
        <v>0.6</v>
      </c>
      <c r="S34" s="89">
        <f t="shared" si="3"/>
        <v>360</v>
      </c>
      <c r="T34" s="251">
        <f t="shared" si="1"/>
        <v>4186.1900000000005</v>
      </c>
    </row>
    <row r="35" spans="1:22" ht="75" x14ac:dyDescent="0.25">
      <c r="A35" s="250" t="s">
        <v>146</v>
      </c>
      <c r="B35" s="75" t="s">
        <v>73</v>
      </c>
      <c r="C35" s="97" t="s">
        <v>46</v>
      </c>
      <c r="D35" s="74" t="s">
        <v>47</v>
      </c>
      <c r="E35" s="74" t="s">
        <v>48</v>
      </c>
      <c r="F35" s="74" t="s">
        <v>147</v>
      </c>
      <c r="G35" s="76" t="s">
        <v>148</v>
      </c>
      <c r="H35" s="78" t="s">
        <v>29</v>
      </c>
      <c r="I35" s="77" t="s">
        <v>30</v>
      </c>
      <c r="J35" s="78" t="s">
        <v>109</v>
      </c>
      <c r="K35" s="77" t="s">
        <v>33</v>
      </c>
      <c r="L35" s="77" t="s">
        <v>32</v>
      </c>
      <c r="M35" s="75" t="s">
        <v>149</v>
      </c>
      <c r="N35" s="75" t="s">
        <v>150</v>
      </c>
      <c r="O35" s="87" t="s">
        <v>151</v>
      </c>
      <c r="P35" s="130">
        <v>1133.095</v>
      </c>
      <c r="Q35" s="130">
        <v>1133.095</v>
      </c>
      <c r="R35" s="81">
        <v>1.6</v>
      </c>
      <c r="S35" s="89">
        <f t="shared" si="3"/>
        <v>960</v>
      </c>
      <c r="T35" s="251">
        <f t="shared" si="1"/>
        <v>3226.19</v>
      </c>
    </row>
    <row r="36" spans="1:22" ht="30" x14ac:dyDescent="0.25">
      <c r="A36" s="252" t="s">
        <v>152</v>
      </c>
      <c r="B36" s="75" t="s">
        <v>134</v>
      </c>
      <c r="C36" s="97" t="s">
        <v>153</v>
      </c>
      <c r="D36" s="74" t="s">
        <v>25</v>
      </c>
      <c r="E36" s="74" t="s">
        <v>154</v>
      </c>
      <c r="F36" s="76" t="s">
        <v>155</v>
      </c>
      <c r="G36" s="76" t="s">
        <v>156</v>
      </c>
      <c r="H36" s="78" t="s">
        <v>29</v>
      </c>
      <c r="I36" s="77" t="s">
        <v>30</v>
      </c>
      <c r="J36" s="78" t="s">
        <v>157</v>
      </c>
      <c r="K36" s="136" t="s">
        <v>33</v>
      </c>
      <c r="L36" s="136" t="s">
        <v>44</v>
      </c>
      <c r="M36" s="75">
        <v>44636</v>
      </c>
      <c r="N36" s="75">
        <v>44637</v>
      </c>
      <c r="O36" s="87" t="s">
        <v>158</v>
      </c>
      <c r="P36" s="130">
        <v>2230.1</v>
      </c>
      <c r="Q36" s="130">
        <v>2230.1</v>
      </c>
      <c r="R36" s="81">
        <v>1.6</v>
      </c>
      <c r="S36" s="89">
        <f t="shared" si="3"/>
        <v>960</v>
      </c>
      <c r="T36" s="251">
        <f t="shared" si="1"/>
        <v>5420.2</v>
      </c>
    </row>
    <row r="37" spans="1:22" ht="45" x14ac:dyDescent="0.25">
      <c r="A37" s="253" t="s">
        <v>159</v>
      </c>
      <c r="B37" s="75">
        <v>44637</v>
      </c>
      <c r="C37" s="97" t="s">
        <v>153</v>
      </c>
      <c r="D37" s="74" t="s">
        <v>160</v>
      </c>
      <c r="E37" s="74" t="s">
        <v>161</v>
      </c>
      <c r="F37" s="76" t="s">
        <v>155</v>
      </c>
      <c r="G37" s="76" t="s">
        <v>156</v>
      </c>
      <c r="H37" s="78" t="s">
        <v>29</v>
      </c>
      <c r="I37" s="77" t="s">
        <v>30</v>
      </c>
      <c r="J37" s="78" t="s">
        <v>162</v>
      </c>
      <c r="K37" s="77" t="s">
        <v>33</v>
      </c>
      <c r="L37" s="77" t="s">
        <v>32</v>
      </c>
      <c r="M37" s="75">
        <v>44642</v>
      </c>
      <c r="N37" s="75">
        <v>44643</v>
      </c>
      <c r="O37" s="87" t="s">
        <v>163</v>
      </c>
      <c r="P37" s="130">
        <v>2349.0949999999998</v>
      </c>
      <c r="Q37" s="130">
        <v>2349.0949999999998</v>
      </c>
      <c r="R37" s="81">
        <v>1.6</v>
      </c>
      <c r="S37" s="89">
        <f t="shared" si="3"/>
        <v>576</v>
      </c>
      <c r="T37" s="251">
        <f t="shared" ref="T37:T63" si="4">SUM(P37:Q37,S37)</f>
        <v>5274.19</v>
      </c>
    </row>
    <row r="38" spans="1:22" ht="46.5" customHeight="1" x14ac:dyDescent="0.25">
      <c r="A38" s="252" t="s">
        <v>164</v>
      </c>
      <c r="B38" s="75" t="s">
        <v>82</v>
      </c>
      <c r="C38" s="97" t="s">
        <v>165</v>
      </c>
      <c r="D38" s="74" t="s">
        <v>47</v>
      </c>
      <c r="E38" s="74" t="s">
        <v>26</v>
      </c>
      <c r="F38" s="74" t="s">
        <v>166</v>
      </c>
      <c r="G38" s="76" t="s">
        <v>167</v>
      </c>
      <c r="H38" s="78" t="s">
        <v>29</v>
      </c>
      <c r="I38" s="77" t="s">
        <v>30</v>
      </c>
      <c r="J38" s="78" t="s">
        <v>157</v>
      </c>
      <c r="K38" s="77" t="s">
        <v>33</v>
      </c>
      <c r="L38" s="77" t="s">
        <v>32</v>
      </c>
      <c r="M38" s="75">
        <v>44642</v>
      </c>
      <c r="N38" s="75">
        <v>44642</v>
      </c>
      <c r="O38" s="87" t="s">
        <v>163</v>
      </c>
      <c r="P38" s="130">
        <v>3184.58</v>
      </c>
      <c r="Q38" s="130" t="s">
        <v>35</v>
      </c>
      <c r="R38" s="81">
        <v>1.6</v>
      </c>
      <c r="S38" s="89">
        <f t="shared" si="3"/>
        <v>960</v>
      </c>
      <c r="T38" s="251">
        <f t="shared" si="4"/>
        <v>4144.58</v>
      </c>
    </row>
    <row r="39" spans="1:22" ht="45" x14ac:dyDescent="0.25">
      <c r="A39" s="252" t="s">
        <v>164</v>
      </c>
      <c r="B39" s="75" t="s">
        <v>82</v>
      </c>
      <c r="C39" s="97" t="s">
        <v>165</v>
      </c>
      <c r="D39" s="74" t="s">
        <v>47</v>
      </c>
      <c r="E39" s="74" t="s">
        <v>26</v>
      </c>
      <c r="F39" s="74" t="s">
        <v>166</v>
      </c>
      <c r="G39" s="76" t="s">
        <v>168</v>
      </c>
      <c r="H39" s="78" t="s">
        <v>29</v>
      </c>
      <c r="I39" s="77" t="s">
        <v>30</v>
      </c>
      <c r="J39" s="78" t="s">
        <v>162</v>
      </c>
      <c r="K39" s="77" t="s">
        <v>32</v>
      </c>
      <c r="L39" s="77" t="s">
        <v>33</v>
      </c>
      <c r="M39" s="75">
        <v>44643</v>
      </c>
      <c r="N39" s="75">
        <v>44643</v>
      </c>
      <c r="O39" s="87" t="s">
        <v>163</v>
      </c>
      <c r="P39" s="130" t="s">
        <v>35</v>
      </c>
      <c r="Q39" s="130">
        <v>2709.23</v>
      </c>
      <c r="R39" s="74" t="s">
        <v>39</v>
      </c>
      <c r="S39" s="89">
        <f t="shared" si="3"/>
        <v>0</v>
      </c>
      <c r="T39" s="251">
        <f t="shared" si="4"/>
        <v>2709.23</v>
      </c>
      <c r="V39" s="90"/>
    </row>
    <row r="40" spans="1:22" ht="45" x14ac:dyDescent="0.25">
      <c r="A40" s="253" t="s">
        <v>169</v>
      </c>
      <c r="B40" s="75" t="s">
        <v>82</v>
      </c>
      <c r="C40" s="97" t="s">
        <v>24</v>
      </c>
      <c r="D40" s="74" t="s">
        <v>25</v>
      </c>
      <c r="E40" s="74" t="s">
        <v>26</v>
      </c>
      <c r="F40" s="74" t="s">
        <v>27</v>
      </c>
      <c r="G40" s="76" t="s">
        <v>28</v>
      </c>
      <c r="H40" s="78" t="s">
        <v>29</v>
      </c>
      <c r="I40" s="77" t="s">
        <v>30</v>
      </c>
      <c r="J40" s="78" t="s">
        <v>162</v>
      </c>
      <c r="K40" s="77" t="s">
        <v>32</v>
      </c>
      <c r="L40" s="77" t="s">
        <v>33</v>
      </c>
      <c r="M40" s="75">
        <v>44654</v>
      </c>
      <c r="N40" s="75">
        <v>44655</v>
      </c>
      <c r="O40" s="87" t="s">
        <v>170</v>
      </c>
      <c r="P40" s="130">
        <v>965.1</v>
      </c>
      <c r="Q40" s="130">
        <v>965.1</v>
      </c>
      <c r="R40" s="81">
        <v>2.6</v>
      </c>
      <c r="S40" s="89">
        <f t="shared" si="3"/>
        <v>1560</v>
      </c>
      <c r="T40" s="251">
        <f t="shared" si="4"/>
        <v>3490.2</v>
      </c>
      <c r="V40" s="90"/>
    </row>
    <row r="41" spans="1:22" ht="45" x14ac:dyDescent="0.25">
      <c r="A41" s="253" t="s">
        <v>171</v>
      </c>
      <c r="B41" s="75" t="s">
        <v>82</v>
      </c>
      <c r="C41" s="97" t="s">
        <v>136</v>
      </c>
      <c r="D41" s="74" t="s">
        <v>25</v>
      </c>
      <c r="E41" s="74" t="s">
        <v>26</v>
      </c>
      <c r="F41" s="74" t="s">
        <v>27</v>
      </c>
      <c r="G41" s="76" t="s">
        <v>38</v>
      </c>
      <c r="H41" s="78" t="s">
        <v>29</v>
      </c>
      <c r="I41" s="77" t="s">
        <v>30</v>
      </c>
      <c r="J41" s="78" t="s">
        <v>162</v>
      </c>
      <c r="K41" s="75" t="s">
        <v>32</v>
      </c>
      <c r="L41" s="75" t="s">
        <v>33</v>
      </c>
      <c r="M41" s="75">
        <v>44654</v>
      </c>
      <c r="N41" s="75">
        <v>44655</v>
      </c>
      <c r="O41" s="87" t="s">
        <v>172</v>
      </c>
      <c r="P41" s="130">
        <v>965.1</v>
      </c>
      <c r="Q41" s="130">
        <v>965.1</v>
      </c>
      <c r="R41" s="81">
        <v>2.6</v>
      </c>
      <c r="S41" s="89">
        <f t="shared" si="3"/>
        <v>1560</v>
      </c>
      <c r="T41" s="251">
        <f t="shared" si="4"/>
        <v>3490.2</v>
      </c>
      <c r="V41" s="90"/>
    </row>
    <row r="42" spans="1:22" ht="75" x14ac:dyDescent="0.25">
      <c r="A42" s="253" t="s">
        <v>173</v>
      </c>
      <c r="B42" s="75">
        <v>44642</v>
      </c>
      <c r="C42" s="97" t="s">
        <v>62</v>
      </c>
      <c r="D42" s="76" t="s">
        <v>63</v>
      </c>
      <c r="E42" s="74" t="s">
        <v>54</v>
      </c>
      <c r="F42" s="76" t="s">
        <v>65</v>
      </c>
      <c r="G42" s="76" t="s">
        <v>174</v>
      </c>
      <c r="H42" s="78" t="s">
        <v>29</v>
      </c>
      <c r="I42" s="77" t="s">
        <v>30</v>
      </c>
      <c r="J42" s="78" t="s">
        <v>162</v>
      </c>
      <c r="K42" s="77" t="s">
        <v>33</v>
      </c>
      <c r="L42" s="77" t="s">
        <v>32</v>
      </c>
      <c r="M42" s="75">
        <v>44659</v>
      </c>
      <c r="N42" s="254">
        <v>44661</v>
      </c>
      <c r="O42" s="87" t="s">
        <v>175</v>
      </c>
      <c r="P42" s="130">
        <v>934.09500000000003</v>
      </c>
      <c r="Q42" s="130">
        <v>934.09500000000003</v>
      </c>
      <c r="R42" s="135">
        <v>0</v>
      </c>
      <c r="S42" s="89">
        <f t="shared" si="3"/>
        <v>0</v>
      </c>
      <c r="T42" s="251">
        <f t="shared" si="4"/>
        <v>1868.19</v>
      </c>
    </row>
    <row r="43" spans="1:22" ht="45" x14ac:dyDescent="0.25">
      <c r="A43" s="250" t="s">
        <v>176</v>
      </c>
      <c r="B43" s="75">
        <v>44642</v>
      </c>
      <c r="C43" s="97" t="s">
        <v>53</v>
      </c>
      <c r="D43" s="76" t="s">
        <v>47</v>
      </c>
      <c r="E43" s="74" t="s">
        <v>54</v>
      </c>
      <c r="F43" s="76" t="s">
        <v>55</v>
      </c>
      <c r="G43" s="76" t="s">
        <v>177</v>
      </c>
      <c r="H43" s="78" t="s">
        <v>29</v>
      </c>
      <c r="I43" s="77" t="s">
        <v>30</v>
      </c>
      <c r="J43" s="78" t="s">
        <v>31</v>
      </c>
      <c r="K43" s="77" t="s">
        <v>33</v>
      </c>
      <c r="L43" s="77" t="s">
        <v>32</v>
      </c>
      <c r="M43" s="75">
        <v>44644</v>
      </c>
      <c r="N43" s="75" t="s">
        <v>35</v>
      </c>
      <c r="O43" s="87" t="s">
        <v>178</v>
      </c>
      <c r="P43" s="130">
        <v>2435.96</v>
      </c>
      <c r="Q43" s="130" t="s">
        <v>35</v>
      </c>
      <c r="R43" s="81">
        <v>1.6</v>
      </c>
      <c r="S43" s="89">
        <f t="shared" si="3"/>
        <v>960</v>
      </c>
      <c r="T43" s="251">
        <f t="shared" si="4"/>
        <v>3395.96</v>
      </c>
    </row>
    <row r="44" spans="1:22" ht="30" x14ac:dyDescent="0.25">
      <c r="A44" s="252" t="s">
        <v>176</v>
      </c>
      <c r="B44" s="75">
        <v>44643</v>
      </c>
      <c r="C44" s="97" t="s">
        <v>53</v>
      </c>
      <c r="D44" s="76" t="s">
        <v>47</v>
      </c>
      <c r="E44" s="74" t="s">
        <v>54</v>
      </c>
      <c r="F44" s="76" t="s">
        <v>55</v>
      </c>
      <c r="G44" s="76" t="s">
        <v>177</v>
      </c>
      <c r="H44" s="78" t="s">
        <v>29</v>
      </c>
      <c r="I44" s="77" t="s">
        <v>30</v>
      </c>
      <c r="J44" s="78" t="s">
        <v>162</v>
      </c>
      <c r="K44" s="77" t="s">
        <v>32</v>
      </c>
      <c r="L44" s="77" t="s">
        <v>33</v>
      </c>
      <c r="M44" s="75" t="s">
        <v>35</v>
      </c>
      <c r="N44" s="75">
        <v>44648</v>
      </c>
      <c r="O44" s="87" t="s">
        <v>179</v>
      </c>
      <c r="P44" s="130" t="s">
        <v>35</v>
      </c>
      <c r="Q44" s="130">
        <v>2134.23</v>
      </c>
      <c r="R44" s="74" t="s">
        <v>39</v>
      </c>
      <c r="S44" s="89">
        <f t="shared" si="3"/>
        <v>0</v>
      </c>
      <c r="T44" s="251">
        <f t="shared" si="4"/>
        <v>2134.23</v>
      </c>
    </row>
    <row r="45" spans="1:22" ht="45" x14ac:dyDescent="0.25">
      <c r="A45" s="255" t="s">
        <v>180</v>
      </c>
      <c r="B45" s="137" t="s">
        <v>149</v>
      </c>
      <c r="C45" s="138" t="s">
        <v>181</v>
      </c>
      <c r="D45" s="139" t="s">
        <v>25</v>
      </c>
      <c r="E45" s="139" t="s">
        <v>26</v>
      </c>
      <c r="F45" s="140" t="s">
        <v>55</v>
      </c>
      <c r="G45" s="140" t="s">
        <v>42</v>
      </c>
      <c r="H45" s="141" t="s">
        <v>29</v>
      </c>
      <c r="I45" s="142" t="s">
        <v>30</v>
      </c>
      <c r="J45" s="141" t="s">
        <v>157</v>
      </c>
      <c r="K45" s="142" t="s">
        <v>44</v>
      </c>
      <c r="L45" s="142" t="s">
        <v>33</v>
      </c>
      <c r="M45" s="137">
        <v>44654</v>
      </c>
      <c r="N45" s="137">
        <v>44656</v>
      </c>
      <c r="O45" s="143" t="s">
        <v>182</v>
      </c>
      <c r="P45" s="144">
        <v>952.125</v>
      </c>
      <c r="Q45" s="144">
        <v>952.125</v>
      </c>
      <c r="R45" s="145">
        <v>2.6</v>
      </c>
      <c r="S45" s="146">
        <f t="shared" si="3"/>
        <v>1560</v>
      </c>
      <c r="T45" s="256">
        <f t="shared" si="4"/>
        <v>3464.25</v>
      </c>
    </row>
    <row r="46" spans="1:22" ht="30" x14ac:dyDescent="0.25">
      <c r="A46" s="257" t="s">
        <v>183</v>
      </c>
      <c r="B46" s="154" t="s">
        <v>184</v>
      </c>
      <c r="C46" s="155" t="s">
        <v>165</v>
      </c>
      <c r="D46" s="126" t="s">
        <v>47</v>
      </c>
      <c r="E46" s="126" t="s">
        <v>26</v>
      </c>
      <c r="F46" s="126" t="s">
        <v>126</v>
      </c>
      <c r="G46" s="156" t="s">
        <v>168</v>
      </c>
      <c r="H46" s="157" t="s">
        <v>29</v>
      </c>
      <c r="I46" s="152" t="s">
        <v>30</v>
      </c>
      <c r="J46" s="157" t="s">
        <v>157</v>
      </c>
      <c r="K46" s="152" t="s">
        <v>33</v>
      </c>
      <c r="L46" s="152" t="s">
        <v>32</v>
      </c>
      <c r="M46" s="154">
        <v>44651</v>
      </c>
      <c r="N46" s="154" t="s">
        <v>35</v>
      </c>
      <c r="O46" s="158" t="s">
        <v>185</v>
      </c>
      <c r="P46" s="133">
        <v>2363.96</v>
      </c>
      <c r="Q46" s="133" t="s">
        <v>35</v>
      </c>
      <c r="R46" s="159">
        <v>0.6</v>
      </c>
      <c r="S46" s="127">
        <f t="shared" si="3"/>
        <v>360</v>
      </c>
      <c r="T46" s="258">
        <f t="shared" si="4"/>
        <v>2723.96</v>
      </c>
    </row>
    <row r="47" spans="1:22" ht="30" x14ac:dyDescent="0.25">
      <c r="A47" s="257" t="s">
        <v>183</v>
      </c>
      <c r="B47" s="154" t="s">
        <v>184</v>
      </c>
      <c r="C47" s="155" t="s">
        <v>165</v>
      </c>
      <c r="D47" s="126" t="s">
        <v>47</v>
      </c>
      <c r="E47" s="126" t="s">
        <v>26</v>
      </c>
      <c r="F47" s="126" t="s">
        <v>126</v>
      </c>
      <c r="G47" s="156" t="s">
        <v>168</v>
      </c>
      <c r="H47" s="157" t="s">
        <v>29</v>
      </c>
      <c r="I47" s="152" t="s">
        <v>30</v>
      </c>
      <c r="J47" s="157" t="s">
        <v>186</v>
      </c>
      <c r="K47" s="152" t="s">
        <v>32</v>
      </c>
      <c r="L47" s="152" t="s">
        <v>33</v>
      </c>
      <c r="M47" s="154">
        <v>44651</v>
      </c>
      <c r="N47" s="154">
        <v>44651</v>
      </c>
      <c r="O47" s="158" t="s">
        <v>185</v>
      </c>
      <c r="P47" s="133" t="s">
        <v>35</v>
      </c>
      <c r="Q47" s="133">
        <v>2434.23</v>
      </c>
      <c r="R47" s="159">
        <v>0</v>
      </c>
      <c r="S47" s="127">
        <f t="shared" si="3"/>
        <v>0</v>
      </c>
      <c r="T47" s="258">
        <f t="shared" si="4"/>
        <v>2434.23</v>
      </c>
    </row>
    <row r="48" spans="1:22" ht="45" x14ac:dyDescent="0.25">
      <c r="A48" s="259" t="s">
        <v>187</v>
      </c>
      <c r="B48" s="75" t="s">
        <v>188</v>
      </c>
      <c r="C48" s="97" t="s">
        <v>24</v>
      </c>
      <c r="D48" s="74" t="s">
        <v>25</v>
      </c>
      <c r="E48" s="74" t="s">
        <v>26</v>
      </c>
      <c r="F48" s="74" t="s">
        <v>27</v>
      </c>
      <c r="G48" s="76" t="s">
        <v>28</v>
      </c>
      <c r="H48" s="78" t="s">
        <v>29</v>
      </c>
      <c r="I48" s="77" t="s">
        <v>30</v>
      </c>
      <c r="J48" s="78" t="s">
        <v>157</v>
      </c>
      <c r="K48" s="77" t="s">
        <v>32</v>
      </c>
      <c r="L48" s="77" t="s">
        <v>189</v>
      </c>
      <c r="M48" s="75">
        <v>44662</v>
      </c>
      <c r="N48" s="75">
        <v>44662</v>
      </c>
      <c r="O48" s="87" t="s">
        <v>190</v>
      </c>
      <c r="P48" s="130">
        <v>617.98</v>
      </c>
      <c r="Q48" s="130">
        <v>617.98</v>
      </c>
      <c r="R48" s="81">
        <v>2.6</v>
      </c>
      <c r="S48" s="89">
        <f t="shared" si="3"/>
        <v>1560</v>
      </c>
      <c r="T48" s="251">
        <f t="shared" si="4"/>
        <v>2795.96</v>
      </c>
    </row>
    <row r="49" spans="1:20" ht="45" x14ac:dyDescent="0.25">
      <c r="A49" s="250" t="s">
        <v>187</v>
      </c>
      <c r="B49" s="75" t="s">
        <v>188</v>
      </c>
      <c r="C49" s="97" t="s">
        <v>24</v>
      </c>
      <c r="D49" s="74" t="s">
        <v>25</v>
      </c>
      <c r="E49" s="74" t="s">
        <v>26</v>
      </c>
      <c r="F49" s="74" t="s">
        <v>27</v>
      </c>
      <c r="G49" s="76" t="s">
        <v>28</v>
      </c>
      <c r="H49" s="78" t="s">
        <v>29</v>
      </c>
      <c r="I49" s="77" t="s">
        <v>30</v>
      </c>
      <c r="J49" s="78" t="s">
        <v>157</v>
      </c>
      <c r="K49" s="77" t="s">
        <v>189</v>
      </c>
      <c r="L49" s="77" t="s">
        <v>33</v>
      </c>
      <c r="M49" s="75">
        <v>44663</v>
      </c>
      <c r="N49" s="75">
        <v>44663</v>
      </c>
      <c r="O49" s="87" t="s">
        <v>190</v>
      </c>
      <c r="P49" s="130">
        <v>461.07499999999999</v>
      </c>
      <c r="Q49" s="130">
        <v>461.07499999999999</v>
      </c>
      <c r="R49" s="81">
        <v>2.6</v>
      </c>
      <c r="S49" s="89">
        <f t="shared" si="3"/>
        <v>1560</v>
      </c>
      <c r="T49" s="251">
        <f t="shared" si="4"/>
        <v>2482.15</v>
      </c>
    </row>
    <row r="50" spans="1:20" ht="45" x14ac:dyDescent="0.25">
      <c r="A50" s="257" t="s">
        <v>187</v>
      </c>
      <c r="B50" s="154" t="s">
        <v>188</v>
      </c>
      <c r="C50" s="155" t="s">
        <v>24</v>
      </c>
      <c r="D50" s="126" t="s">
        <v>25</v>
      </c>
      <c r="E50" s="126" t="s">
        <v>26</v>
      </c>
      <c r="F50" s="126" t="s">
        <v>27</v>
      </c>
      <c r="G50" s="156" t="s">
        <v>28</v>
      </c>
      <c r="H50" s="157" t="s">
        <v>29</v>
      </c>
      <c r="I50" s="152" t="s">
        <v>30</v>
      </c>
      <c r="J50" s="157" t="s">
        <v>162</v>
      </c>
      <c r="K50" s="152" t="s">
        <v>33</v>
      </c>
      <c r="L50" s="152" t="s">
        <v>32</v>
      </c>
      <c r="M50" s="154">
        <v>44664</v>
      </c>
      <c r="N50" s="154">
        <v>44664</v>
      </c>
      <c r="O50" s="158" t="s">
        <v>190</v>
      </c>
      <c r="P50" s="133">
        <v>853.74</v>
      </c>
      <c r="Q50" s="133">
        <v>853.74</v>
      </c>
      <c r="R50" s="159">
        <v>2.6</v>
      </c>
      <c r="S50" s="127">
        <f t="shared" si="3"/>
        <v>1560</v>
      </c>
      <c r="T50" s="258">
        <f t="shared" si="4"/>
        <v>3267.48</v>
      </c>
    </row>
    <row r="51" spans="1:20" ht="45" x14ac:dyDescent="0.25">
      <c r="A51" s="250" t="s">
        <v>191</v>
      </c>
      <c r="B51" s="75">
        <v>44657</v>
      </c>
      <c r="C51" s="74" t="s">
        <v>192</v>
      </c>
      <c r="D51" s="74" t="s">
        <v>25</v>
      </c>
      <c r="E51" s="74" t="s">
        <v>26</v>
      </c>
      <c r="F51" s="74" t="s">
        <v>27</v>
      </c>
      <c r="G51" s="74" t="s">
        <v>193</v>
      </c>
      <c r="H51" s="74" t="s">
        <v>29</v>
      </c>
      <c r="I51" s="74" t="s">
        <v>30</v>
      </c>
      <c r="J51" s="74" t="s">
        <v>31</v>
      </c>
      <c r="K51" s="74" t="s">
        <v>189</v>
      </c>
      <c r="L51" s="74" t="s">
        <v>33</v>
      </c>
      <c r="M51" s="75">
        <v>44661</v>
      </c>
      <c r="N51" s="75">
        <v>44662</v>
      </c>
      <c r="O51" s="74" t="s">
        <v>194</v>
      </c>
      <c r="P51" s="131">
        <v>0</v>
      </c>
      <c r="Q51" s="131">
        <v>0</v>
      </c>
      <c r="R51" s="74" t="s">
        <v>39</v>
      </c>
      <c r="S51" s="85">
        <f>SUM(O51:P51,R51)</f>
        <v>0</v>
      </c>
      <c r="T51" s="251">
        <f t="shared" si="4"/>
        <v>0</v>
      </c>
    </row>
    <row r="52" spans="1:20" x14ac:dyDescent="0.25">
      <c r="A52" s="250" t="s">
        <v>195</v>
      </c>
      <c r="B52" s="74" t="s">
        <v>196</v>
      </c>
      <c r="C52" s="74" t="s">
        <v>46</v>
      </c>
      <c r="D52" s="74" t="s">
        <v>47</v>
      </c>
      <c r="E52" s="74" t="s">
        <v>48</v>
      </c>
      <c r="F52" s="74" t="s">
        <v>147</v>
      </c>
      <c r="G52" s="74" t="s">
        <v>148</v>
      </c>
      <c r="H52" s="74" t="s">
        <v>29</v>
      </c>
      <c r="I52" s="74" t="s">
        <v>30</v>
      </c>
      <c r="J52" s="74" t="s">
        <v>31</v>
      </c>
      <c r="K52" s="148" t="s">
        <v>44</v>
      </c>
      <c r="L52" s="149" t="s">
        <v>197</v>
      </c>
      <c r="M52" s="75">
        <v>44675</v>
      </c>
      <c r="N52" s="74" t="s">
        <v>35</v>
      </c>
      <c r="O52" s="123" t="s">
        <v>198</v>
      </c>
      <c r="P52" s="131" t="s">
        <v>199</v>
      </c>
      <c r="Q52" s="131" t="s">
        <v>35</v>
      </c>
      <c r="R52" s="74" t="s">
        <v>200</v>
      </c>
      <c r="S52" s="89">
        <f t="shared" ref="S52:S62" si="5">IF(D52="ASSESSOR",480*R52,IF(D52="COLABORADOR EVENTUAL",480*R52,IF(D52="GUARDA PORTUÁRIO",240*R52,IF(D52="CONSELHEIRO",600*R52,IF(D52="DIRETOR",600*R52,IF(D52="FIEL",360*R52,IF(D52="FIEL AJUDANTE",360*R52,IF(D52="GERENTE",480*R52,IF(D52="SECRETÁRIA",360*R52,IF(D52="SUPERINTENDENTE",480*R52,IF(D52="SUPERVISOR",360*R52,IF(D52="ESPECIALISTA PORTUÁRIO",360*R52,IF(D52="TÉC. SERV. PORTUÁRIOS",240*R52,0)))))))))))))</f>
        <v>2160</v>
      </c>
      <c r="T52" s="251">
        <f t="shared" si="4"/>
        <v>2160</v>
      </c>
    </row>
    <row r="53" spans="1:20" ht="45" x14ac:dyDescent="0.25">
      <c r="A53" s="250" t="s">
        <v>195</v>
      </c>
      <c r="B53" s="74" t="s">
        <v>196</v>
      </c>
      <c r="C53" s="74" t="s">
        <v>46</v>
      </c>
      <c r="D53" s="74" t="s">
        <v>47</v>
      </c>
      <c r="E53" s="74" t="s">
        <v>48</v>
      </c>
      <c r="F53" s="74" t="s">
        <v>147</v>
      </c>
      <c r="G53" s="74" t="s">
        <v>148</v>
      </c>
      <c r="H53" s="74" t="s">
        <v>29</v>
      </c>
      <c r="I53" s="74" t="s">
        <v>30</v>
      </c>
      <c r="J53" s="74" t="s">
        <v>81</v>
      </c>
      <c r="K53" s="149" t="s">
        <v>197</v>
      </c>
      <c r="L53" s="149" t="s">
        <v>33</v>
      </c>
      <c r="M53" s="74" t="s">
        <v>35</v>
      </c>
      <c r="N53" s="74" t="s">
        <v>201</v>
      </c>
      <c r="O53" s="123" t="s">
        <v>198</v>
      </c>
      <c r="P53" s="131" t="s">
        <v>35</v>
      </c>
      <c r="Q53" s="130">
        <v>1085.45</v>
      </c>
      <c r="R53" s="74" t="s">
        <v>39</v>
      </c>
      <c r="S53" s="89">
        <f t="shared" si="5"/>
        <v>0</v>
      </c>
      <c r="T53" s="251">
        <f t="shared" si="4"/>
        <v>1085.45</v>
      </c>
    </row>
    <row r="54" spans="1:20" ht="45" x14ac:dyDescent="0.25">
      <c r="A54" s="250" t="s">
        <v>202</v>
      </c>
      <c r="B54" s="75">
        <v>44658</v>
      </c>
      <c r="C54" s="74" t="s">
        <v>203</v>
      </c>
      <c r="D54" s="74" t="s">
        <v>91</v>
      </c>
      <c r="E54" s="74" t="s">
        <v>204</v>
      </c>
      <c r="F54" s="74" t="s">
        <v>205</v>
      </c>
      <c r="G54" s="74" t="s">
        <v>206</v>
      </c>
      <c r="H54" s="74" t="s">
        <v>29</v>
      </c>
      <c r="I54" s="74" t="s">
        <v>30</v>
      </c>
      <c r="J54" s="74" t="s">
        <v>81</v>
      </c>
      <c r="K54" s="74" t="s">
        <v>33</v>
      </c>
      <c r="L54" s="74" t="s">
        <v>207</v>
      </c>
      <c r="M54" s="74" t="s">
        <v>208</v>
      </c>
      <c r="N54" s="74" t="s">
        <v>209</v>
      </c>
      <c r="O54" s="74" t="s">
        <v>210</v>
      </c>
      <c r="P54" s="130">
        <v>1656.17</v>
      </c>
      <c r="Q54" s="130">
        <v>1656.17</v>
      </c>
      <c r="R54" s="74" t="s">
        <v>211</v>
      </c>
      <c r="S54" s="89">
        <f t="shared" si="5"/>
        <v>1248</v>
      </c>
      <c r="T54" s="251">
        <f t="shared" si="4"/>
        <v>4560.34</v>
      </c>
    </row>
    <row r="55" spans="1:20" ht="45" x14ac:dyDescent="0.25">
      <c r="A55" s="250" t="s">
        <v>212</v>
      </c>
      <c r="B55" s="74" t="s">
        <v>213</v>
      </c>
      <c r="C55" s="74" t="s">
        <v>214</v>
      </c>
      <c r="D55" s="74" t="s">
        <v>215</v>
      </c>
      <c r="E55" s="74" t="s">
        <v>216</v>
      </c>
      <c r="F55" s="74" t="s">
        <v>217</v>
      </c>
      <c r="G55" s="74" t="s">
        <v>218</v>
      </c>
      <c r="H55" s="74" t="s">
        <v>29</v>
      </c>
      <c r="I55" s="74" t="s">
        <v>30</v>
      </c>
      <c r="J55" s="74" t="s">
        <v>81</v>
      </c>
      <c r="K55" s="74" t="s">
        <v>33</v>
      </c>
      <c r="L55" s="74" t="s">
        <v>207</v>
      </c>
      <c r="M55" s="74" t="s">
        <v>219</v>
      </c>
      <c r="N55" s="74" t="s">
        <v>220</v>
      </c>
      <c r="O55" s="74" t="s">
        <v>221</v>
      </c>
      <c r="P55" s="131" t="s">
        <v>222</v>
      </c>
      <c r="Q55" s="131" t="s">
        <v>222</v>
      </c>
      <c r="R55" s="74" t="s">
        <v>211</v>
      </c>
      <c r="S55" s="89">
        <f t="shared" si="5"/>
        <v>624</v>
      </c>
      <c r="T55" s="251">
        <f t="shared" si="4"/>
        <v>624</v>
      </c>
    </row>
    <row r="56" spans="1:20" ht="45" x14ac:dyDescent="0.25">
      <c r="A56" s="250" t="s">
        <v>223</v>
      </c>
      <c r="B56" s="74" t="s">
        <v>213</v>
      </c>
      <c r="C56" s="74" t="s">
        <v>224</v>
      </c>
      <c r="D56" s="74" t="s">
        <v>160</v>
      </c>
      <c r="E56" s="74" t="s">
        <v>225</v>
      </c>
      <c r="F56" s="74" t="s">
        <v>226</v>
      </c>
      <c r="G56" s="74" t="s">
        <v>227</v>
      </c>
      <c r="H56" s="74" t="s">
        <v>29</v>
      </c>
      <c r="I56" s="74" t="s">
        <v>30</v>
      </c>
      <c r="J56" s="74" t="s">
        <v>81</v>
      </c>
      <c r="K56" s="74" t="s">
        <v>33</v>
      </c>
      <c r="L56" s="74" t="s">
        <v>207</v>
      </c>
      <c r="M56" s="74" t="s">
        <v>208</v>
      </c>
      <c r="N56" s="74" t="s">
        <v>209</v>
      </c>
      <c r="O56" s="74" t="s">
        <v>210</v>
      </c>
      <c r="P56" s="131">
        <v>1656.17</v>
      </c>
      <c r="Q56" s="130">
        <v>1656.17</v>
      </c>
      <c r="R56" s="74" t="s">
        <v>211</v>
      </c>
      <c r="S56" s="89">
        <f t="shared" si="5"/>
        <v>936</v>
      </c>
      <c r="T56" s="251">
        <f t="shared" si="4"/>
        <v>4248.34</v>
      </c>
    </row>
    <row r="57" spans="1:20" ht="45" x14ac:dyDescent="0.25">
      <c r="A57" s="250" t="s">
        <v>228</v>
      </c>
      <c r="B57" s="74" t="s">
        <v>213</v>
      </c>
      <c r="C57" s="74" t="s">
        <v>229</v>
      </c>
      <c r="D57" s="74" t="s">
        <v>215</v>
      </c>
      <c r="E57" s="74" t="s">
        <v>230</v>
      </c>
      <c r="F57" s="74" t="s">
        <v>231</v>
      </c>
      <c r="G57" s="74" t="s">
        <v>232</v>
      </c>
      <c r="H57" s="74" t="s">
        <v>29</v>
      </c>
      <c r="I57" s="74" t="s">
        <v>30</v>
      </c>
      <c r="J57" s="74" t="s">
        <v>81</v>
      </c>
      <c r="K57" s="74" t="s">
        <v>33</v>
      </c>
      <c r="L57" s="74" t="s">
        <v>207</v>
      </c>
      <c r="M57" s="74" t="s">
        <v>233</v>
      </c>
      <c r="N57" s="74" t="s">
        <v>209</v>
      </c>
      <c r="O57" s="74" t="s">
        <v>210</v>
      </c>
      <c r="P57" s="130">
        <v>1656.17</v>
      </c>
      <c r="Q57" s="130">
        <v>1656.17</v>
      </c>
      <c r="R57" s="74" t="s">
        <v>200</v>
      </c>
      <c r="S57" s="89">
        <f t="shared" si="5"/>
        <v>864</v>
      </c>
      <c r="T57" s="251">
        <f t="shared" si="4"/>
        <v>4176.34</v>
      </c>
    </row>
    <row r="58" spans="1:20" ht="45" x14ac:dyDescent="0.25">
      <c r="A58" s="250" t="s">
        <v>234</v>
      </c>
      <c r="B58" s="74" t="s">
        <v>213</v>
      </c>
      <c r="C58" s="74" t="s">
        <v>235</v>
      </c>
      <c r="D58" s="74" t="s">
        <v>63</v>
      </c>
      <c r="E58" s="74" t="s">
        <v>230</v>
      </c>
      <c r="F58" s="74" t="s">
        <v>236</v>
      </c>
      <c r="G58" s="74" t="s">
        <v>237</v>
      </c>
      <c r="H58" s="74" t="s">
        <v>29</v>
      </c>
      <c r="I58" s="74" t="s">
        <v>30</v>
      </c>
      <c r="J58" s="74" t="s">
        <v>81</v>
      </c>
      <c r="K58" s="74" t="s">
        <v>33</v>
      </c>
      <c r="L58" s="74" t="s">
        <v>207</v>
      </c>
      <c r="M58" s="74" t="s">
        <v>238</v>
      </c>
      <c r="N58" s="74" t="s">
        <v>220</v>
      </c>
      <c r="O58" s="74" t="s">
        <v>221</v>
      </c>
      <c r="P58" s="131">
        <v>1446.34</v>
      </c>
      <c r="Q58" s="131">
        <v>1446.34</v>
      </c>
      <c r="R58" s="74" t="s">
        <v>200</v>
      </c>
      <c r="S58" s="89">
        <f t="shared" si="5"/>
        <v>1728</v>
      </c>
      <c r="T58" s="251">
        <f t="shared" si="4"/>
        <v>4620.68</v>
      </c>
    </row>
    <row r="59" spans="1:20" ht="45" x14ac:dyDescent="0.25">
      <c r="A59" s="250" t="s">
        <v>239</v>
      </c>
      <c r="B59" s="74" t="s">
        <v>240</v>
      </c>
      <c r="C59" s="74" t="s">
        <v>241</v>
      </c>
      <c r="D59" s="74" t="s">
        <v>47</v>
      </c>
      <c r="E59" s="74" t="s">
        <v>242</v>
      </c>
      <c r="F59" s="74" t="s">
        <v>243</v>
      </c>
      <c r="G59" s="74" t="s">
        <v>244</v>
      </c>
      <c r="H59" s="74" t="s">
        <v>29</v>
      </c>
      <c r="I59" s="74" t="s">
        <v>30</v>
      </c>
      <c r="J59" s="74" t="s">
        <v>81</v>
      </c>
      <c r="K59" s="74" t="s">
        <v>33</v>
      </c>
      <c r="L59" s="74" t="s">
        <v>207</v>
      </c>
      <c r="M59" s="74" t="s">
        <v>208</v>
      </c>
      <c r="N59" s="74" t="s">
        <v>245</v>
      </c>
      <c r="O59" s="74" t="s">
        <v>210</v>
      </c>
      <c r="P59" s="130">
        <v>1384.26</v>
      </c>
      <c r="Q59" s="130">
        <v>1384.26</v>
      </c>
      <c r="R59" s="74" t="s">
        <v>200</v>
      </c>
      <c r="S59" s="89">
        <f t="shared" si="5"/>
        <v>2160</v>
      </c>
      <c r="T59" s="251">
        <f t="shared" si="4"/>
        <v>4928.5200000000004</v>
      </c>
    </row>
    <row r="60" spans="1:20" ht="51" customHeight="1" x14ac:dyDescent="0.25">
      <c r="A60" s="257" t="s">
        <v>246</v>
      </c>
      <c r="B60" s="126" t="s">
        <v>213</v>
      </c>
      <c r="C60" s="126" t="s">
        <v>247</v>
      </c>
      <c r="D60" s="126" t="s">
        <v>248</v>
      </c>
      <c r="E60" s="126" t="s">
        <v>154</v>
      </c>
      <c r="F60" s="126" t="s">
        <v>27</v>
      </c>
      <c r="G60" s="126" t="s">
        <v>249</v>
      </c>
      <c r="H60" s="126" t="s">
        <v>29</v>
      </c>
      <c r="I60" s="126" t="s">
        <v>30</v>
      </c>
      <c r="J60" s="126" t="s">
        <v>81</v>
      </c>
      <c r="K60" s="260" t="s">
        <v>32</v>
      </c>
      <c r="L60" s="126" t="s">
        <v>33</v>
      </c>
      <c r="M60" s="126" t="s">
        <v>201</v>
      </c>
      <c r="N60" s="126" t="s">
        <v>201</v>
      </c>
      <c r="O60" s="150" t="s">
        <v>250</v>
      </c>
      <c r="P60" s="133">
        <v>1198.23</v>
      </c>
      <c r="Q60" s="151" t="s">
        <v>35</v>
      </c>
      <c r="R60" s="126" t="s">
        <v>251</v>
      </c>
      <c r="S60" s="127">
        <f t="shared" si="5"/>
        <v>768</v>
      </c>
      <c r="T60" s="258">
        <f t="shared" si="4"/>
        <v>1966.23</v>
      </c>
    </row>
    <row r="61" spans="1:20" ht="38.25" customHeight="1" x14ac:dyDescent="0.25">
      <c r="A61" s="250" t="s">
        <v>252</v>
      </c>
      <c r="B61" s="74" t="s">
        <v>213</v>
      </c>
      <c r="C61" s="74" t="s">
        <v>253</v>
      </c>
      <c r="D61" s="74" t="s">
        <v>121</v>
      </c>
      <c r="E61" s="74" t="s">
        <v>26</v>
      </c>
      <c r="F61" s="76" t="s">
        <v>131</v>
      </c>
      <c r="G61" s="77" t="s">
        <v>132</v>
      </c>
      <c r="H61" s="78" t="s">
        <v>29</v>
      </c>
      <c r="I61" s="74" t="s">
        <v>30</v>
      </c>
      <c r="J61" s="74" t="s">
        <v>81</v>
      </c>
      <c r="K61" s="74" t="s">
        <v>33</v>
      </c>
      <c r="L61" s="74" t="s">
        <v>207</v>
      </c>
      <c r="M61" s="74" t="s">
        <v>208</v>
      </c>
      <c r="N61" s="74" t="s">
        <v>209</v>
      </c>
      <c r="O61" s="261" t="s">
        <v>254</v>
      </c>
      <c r="P61" s="130">
        <v>1384.26</v>
      </c>
      <c r="Q61" s="130">
        <v>1384.26</v>
      </c>
      <c r="R61" s="74" t="s">
        <v>211</v>
      </c>
      <c r="S61" s="89">
        <f t="shared" si="5"/>
        <v>1248</v>
      </c>
      <c r="T61" s="251">
        <f t="shared" si="4"/>
        <v>4016.52</v>
      </c>
    </row>
    <row r="62" spans="1:20" ht="45" x14ac:dyDescent="0.25">
      <c r="A62" s="250" t="s">
        <v>255</v>
      </c>
      <c r="B62" s="74" t="s">
        <v>213</v>
      </c>
      <c r="C62" s="74" t="s">
        <v>256</v>
      </c>
      <c r="D62" s="74" t="s">
        <v>47</v>
      </c>
      <c r="E62" s="74" t="s">
        <v>26</v>
      </c>
      <c r="F62" s="74" t="s">
        <v>126</v>
      </c>
      <c r="G62" s="76" t="s">
        <v>168</v>
      </c>
      <c r="H62" s="74" t="s">
        <v>29</v>
      </c>
      <c r="I62" s="74" t="s">
        <v>30</v>
      </c>
      <c r="J62" s="74" t="s">
        <v>31</v>
      </c>
      <c r="K62" s="74" t="s">
        <v>33</v>
      </c>
      <c r="L62" s="74" t="s">
        <v>189</v>
      </c>
      <c r="M62" s="74" t="s">
        <v>257</v>
      </c>
      <c r="N62" s="74" t="s">
        <v>35</v>
      </c>
      <c r="O62" s="74" t="s">
        <v>258</v>
      </c>
      <c r="P62" s="130">
        <v>1759.47</v>
      </c>
      <c r="Q62" s="130" t="s">
        <v>35</v>
      </c>
      <c r="R62" s="74" t="s">
        <v>211</v>
      </c>
      <c r="S62" s="89">
        <f t="shared" si="5"/>
        <v>1560</v>
      </c>
      <c r="T62" s="251">
        <f t="shared" si="4"/>
        <v>3319.4700000000003</v>
      </c>
    </row>
    <row r="63" spans="1:20" ht="45" x14ac:dyDescent="0.25">
      <c r="A63" s="250" t="s">
        <v>255</v>
      </c>
      <c r="B63" s="74" t="s">
        <v>213</v>
      </c>
      <c r="C63" s="74" t="s">
        <v>256</v>
      </c>
      <c r="D63" s="74" t="s">
        <v>47</v>
      </c>
      <c r="E63" s="74" t="s">
        <v>26</v>
      </c>
      <c r="F63" s="74" t="s">
        <v>126</v>
      </c>
      <c r="G63" s="76" t="s">
        <v>168</v>
      </c>
      <c r="H63" s="74" t="s">
        <v>29</v>
      </c>
      <c r="I63" s="74" t="s">
        <v>30</v>
      </c>
      <c r="J63" s="74" t="s">
        <v>81</v>
      </c>
      <c r="K63" s="74" t="s">
        <v>189</v>
      </c>
      <c r="L63" s="74" t="s">
        <v>33</v>
      </c>
      <c r="M63" s="74" t="s">
        <v>35</v>
      </c>
      <c r="N63" s="74" t="s">
        <v>259</v>
      </c>
      <c r="O63" s="74" t="s">
        <v>260</v>
      </c>
      <c r="P63" s="130" t="s">
        <v>35</v>
      </c>
      <c r="Q63" s="130">
        <v>1759.47</v>
      </c>
      <c r="R63" s="74" t="s">
        <v>35</v>
      </c>
      <c r="S63" s="89">
        <v>0</v>
      </c>
      <c r="T63" s="251">
        <f t="shared" si="4"/>
        <v>1759.47</v>
      </c>
    </row>
    <row r="64" spans="1:20" ht="120" x14ac:dyDescent="0.25">
      <c r="A64" s="250" t="s">
        <v>261</v>
      </c>
      <c r="B64" s="74" t="s">
        <v>262</v>
      </c>
      <c r="C64" s="74" t="s">
        <v>181</v>
      </c>
      <c r="D64" s="74" t="s">
        <v>25</v>
      </c>
      <c r="E64" s="74" t="s">
        <v>26</v>
      </c>
      <c r="F64" s="76" t="s">
        <v>55</v>
      </c>
      <c r="G64" s="76" t="s">
        <v>42</v>
      </c>
      <c r="H64" s="74" t="s">
        <v>29</v>
      </c>
      <c r="I64" s="74" t="s">
        <v>30</v>
      </c>
      <c r="J64" s="74" t="s">
        <v>81</v>
      </c>
      <c r="K64" s="74" t="s">
        <v>263</v>
      </c>
      <c r="L64" s="74" t="s">
        <v>33</v>
      </c>
      <c r="M64" s="125">
        <v>44682</v>
      </c>
      <c r="N64" s="125">
        <v>44685</v>
      </c>
      <c r="O64" s="74" t="s">
        <v>264</v>
      </c>
      <c r="P64" s="130">
        <v>650.23</v>
      </c>
      <c r="Q64" s="130">
        <v>650.23</v>
      </c>
      <c r="R64" s="74" t="s">
        <v>200</v>
      </c>
      <c r="S64" s="89">
        <f t="shared" ref="S64:S72" si="6">IF(D64="ASSESSOR",480*R64,IF(D64="COLABORADOR EVENTUAL",480*R64,IF(D64="GUARDA PORTUÁRIO",240*R64,IF(D64="CONSELHEIRO",600*R64,IF(D64="DIRETOR",600*R64,IF(D64="FIEL",360*R64,IF(D64="FIEL AJUDANTE",360*R64,IF(D64="GERENTE",480*R64,IF(D64="SECRETÁRIA",360*R64,IF(D64="SUPERINTENDENTE",480*R64,IF(D64="SUPERVISOR",360*R64,IF(D64="ESPECIALISTA PORTUÁRIO",360*R64,IF(D64="TÉC. SERV. PORTUÁRIOS",240*R64,0)))))))))))))</f>
        <v>2160</v>
      </c>
      <c r="T64" s="251">
        <f>SUM(Q64:Q64,S64)</f>
        <v>2810.23</v>
      </c>
    </row>
    <row r="65" spans="1:22" ht="135" x14ac:dyDescent="0.25">
      <c r="A65" s="250" t="s">
        <v>265</v>
      </c>
      <c r="B65" s="74" t="s">
        <v>262</v>
      </c>
      <c r="C65" s="74" t="s">
        <v>266</v>
      </c>
      <c r="D65" s="74" t="s">
        <v>25</v>
      </c>
      <c r="E65" s="74" t="s">
        <v>26</v>
      </c>
      <c r="F65" s="74" t="s">
        <v>27</v>
      </c>
      <c r="G65" s="76" t="s">
        <v>28</v>
      </c>
      <c r="H65" s="74" t="s">
        <v>29</v>
      </c>
      <c r="I65" s="74" t="s">
        <v>30</v>
      </c>
      <c r="J65" s="74" t="s">
        <v>109</v>
      </c>
      <c r="K65" s="74" t="s">
        <v>32</v>
      </c>
      <c r="L65" s="74" t="s">
        <v>33</v>
      </c>
      <c r="M65" s="125">
        <v>44683</v>
      </c>
      <c r="N65" s="125">
        <v>44685</v>
      </c>
      <c r="O65" s="74" t="s">
        <v>267</v>
      </c>
      <c r="P65" s="130">
        <v>829.53</v>
      </c>
      <c r="Q65" s="130">
        <v>829.53</v>
      </c>
      <c r="R65" s="74" t="s">
        <v>200</v>
      </c>
      <c r="S65" s="89">
        <f t="shared" si="6"/>
        <v>2160</v>
      </c>
      <c r="T65" s="251">
        <f t="shared" ref="T65:T81" si="7">SUM(P65:Q65,S65)</f>
        <v>3819.06</v>
      </c>
    </row>
    <row r="66" spans="1:22" ht="75" x14ac:dyDescent="0.25">
      <c r="A66" s="250" t="s">
        <v>268</v>
      </c>
      <c r="B66" s="74" t="s">
        <v>262</v>
      </c>
      <c r="C66" s="74" t="s">
        <v>269</v>
      </c>
      <c r="D66" s="124" t="s">
        <v>121</v>
      </c>
      <c r="E66" s="74" t="s">
        <v>26</v>
      </c>
      <c r="F66" s="74" t="s">
        <v>270</v>
      </c>
      <c r="G66" s="74" t="s">
        <v>271</v>
      </c>
      <c r="H66" s="74" t="s">
        <v>29</v>
      </c>
      <c r="I66" s="74" t="s">
        <v>30</v>
      </c>
      <c r="J66" s="74" t="s">
        <v>109</v>
      </c>
      <c r="K66" s="74" t="s">
        <v>33</v>
      </c>
      <c r="L66" s="74" t="s">
        <v>272</v>
      </c>
      <c r="M66" s="74" t="s">
        <v>273</v>
      </c>
      <c r="N66" s="74" t="s">
        <v>201</v>
      </c>
      <c r="O66" s="74" t="s">
        <v>274</v>
      </c>
      <c r="P66" s="130">
        <v>2063.17</v>
      </c>
      <c r="Q66" s="130">
        <v>2063.17</v>
      </c>
      <c r="R66" s="74" t="s">
        <v>200</v>
      </c>
      <c r="S66" s="89">
        <f t="shared" si="6"/>
        <v>1728</v>
      </c>
      <c r="T66" s="251">
        <f t="shared" si="7"/>
        <v>5854.34</v>
      </c>
    </row>
    <row r="67" spans="1:22" ht="60" x14ac:dyDescent="0.25">
      <c r="A67" s="250" t="s">
        <v>275</v>
      </c>
      <c r="B67" s="74" t="s">
        <v>276</v>
      </c>
      <c r="C67" s="97" t="s">
        <v>153</v>
      </c>
      <c r="D67" s="74" t="s">
        <v>25</v>
      </c>
      <c r="E67" s="74" t="s">
        <v>154</v>
      </c>
      <c r="F67" s="76" t="s">
        <v>155</v>
      </c>
      <c r="G67" s="76" t="s">
        <v>156</v>
      </c>
      <c r="H67" s="74" t="s">
        <v>29</v>
      </c>
      <c r="I67" s="74" t="s">
        <v>30</v>
      </c>
      <c r="J67" s="74" t="s">
        <v>31</v>
      </c>
      <c r="K67" s="74" t="s">
        <v>33</v>
      </c>
      <c r="L67" s="74" t="s">
        <v>189</v>
      </c>
      <c r="M67" s="74" t="s">
        <v>257</v>
      </c>
      <c r="N67" s="74" t="s">
        <v>259</v>
      </c>
      <c r="O67" s="74" t="s">
        <v>277</v>
      </c>
      <c r="P67" s="131">
        <v>1563.53</v>
      </c>
      <c r="Q67" s="131">
        <v>1563.53</v>
      </c>
      <c r="R67" s="74" t="s">
        <v>251</v>
      </c>
      <c r="S67" s="89">
        <f t="shared" si="6"/>
        <v>960</v>
      </c>
      <c r="T67" s="251">
        <f t="shared" si="7"/>
        <v>4087.06</v>
      </c>
    </row>
    <row r="68" spans="1:22" ht="60" x14ac:dyDescent="0.25">
      <c r="A68" s="250" t="s">
        <v>275</v>
      </c>
      <c r="B68" s="74" t="s">
        <v>276</v>
      </c>
      <c r="C68" s="97" t="s">
        <v>153</v>
      </c>
      <c r="D68" s="74" t="s">
        <v>25</v>
      </c>
      <c r="E68" s="74" t="s">
        <v>154</v>
      </c>
      <c r="F68" s="76" t="s">
        <v>155</v>
      </c>
      <c r="G68" s="76" t="s">
        <v>156</v>
      </c>
      <c r="H68" s="74" t="s">
        <v>29</v>
      </c>
      <c r="I68" s="74" t="s">
        <v>30</v>
      </c>
      <c r="J68" s="74" t="s">
        <v>81</v>
      </c>
      <c r="K68" s="74" t="s">
        <v>33</v>
      </c>
      <c r="L68" s="74" t="s">
        <v>189</v>
      </c>
      <c r="M68" s="74" t="s">
        <v>257</v>
      </c>
      <c r="N68" s="74" t="s">
        <v>259</v>
      </c>
      <c r="O68" s="74" t="s">
        <v>278</v>
      </c>
      <c r="P68" s="131">
        <v>1563.53</v>
      </c>
      <c r="Q68" s="131">
        <v>1563.53</v>
      </c>
      <c r="R68" s="74" t="s">
        <v>251</v>
      </c>
      <c r="S68" s="89">
        <f t="shared" si="6"/>
        <v>960</v>
      </c>
      <c r="T68" s="251">
        <f t="shared" si="7"/>
        <v>4087.06</v>
      </c>
    </row>
    <row r="69" spans="1:22" ht="45" x14ac:dyDescent="0.25">
      <c r="A69" s="257" t="s">
        <v>279</v>
      </c>
      <c r="B69" s="126" t="s">
        <v>213</v>
      </c>
      <c r="C69" s="126" t="s">
        <v>53</v>
      </c>
      <c r="D69" s="126" t="s">
        <v>47</v>
      </c>
      <c r="E69" s="126" t="s">
        <v>54</v>
      </c>
      <c r="F69" s="126" t="s">
        <v>55</v>
      </c>
      <c r="G69" s="126" t="s">
        <v>280</v>
      </c>
      <c r="H69" s="126" t="s">
        <v>29</v>
      </c>
      <c r="I69" s="126" t="s">
        <v>30</v>
      </c>
      <c r="J69" s="126" t="s">
        <v>81</v>
      </c>
      <c r="K69" s="126" t="s">
        <v>189</v>
      </c>
      <c r="L69" s="126" t="s">
        <v>32</v>
      </c>
      <c r="M69" s="126" t="s">
        <v>259</v>
      </c>
      <c r="N69" s="126" t="s">
        <v>259</v>
      </c>
      <c r="O69" s="126" t="s">
        <v>281</v>
      </c>
      <c r="P69" s="133"/>
      <c r="Q69" s="133">
        <v>2181.41</v>
      </c>
      <c r="R69" s="126"/>
      <c r="S69" s="127">
        <f t="shared" si="6"/>
        <v>0</v>
      </c>
      <c r="T69" s="258">
        <f t="shared" si="7"/>
        <v>2181.41</v>
      </c>
    </row>
    <row r="70" spans="1:22" ht="45" x14ac:dyDescent="0.25">
      <c r="A70" s="262" t="s">
        <v>279</v>
      </c>
      <c r="B70" s="122" t="s">
        <v>213</v>
      </c>
      <c r="C70" s="122" t="s">
        <v>53</v>
      </c>
      <c r="D70" s="122" t="s">
        <v>47</v>
      </c>
      <c r="E70" s="122" t="s">
        <v>54</v>
      </c>
      <c r="F70" s="122" t="s">
        <v>55</v>
      </c>
      <c r="G70" s="122" t="s">
        <v>280</v>
      </c>
      <c r="H70" s="122" t="s">
        <v>29</v>
      </c>
      <c r="I70" s="122" t="s">
        <v>30</v>
      </c>
      <c r="J70" s="122" t="s">
        <v>81</v>
      </c>
      <c r="K70" s="122" t="s">
        <v>33</v>
      </c>
      <c r="L70" s="122" t="s">
        <v>189</v>
      </c>
      <c r="M70" s="122" t="s">
        <v>282</v>
      </c>
      <c r="N70" s="122" t="s">
        <v>282</v>
      </c>
      <c r="O70" s="122" t="s">
        <v>281</v>
      </c>
      <c r="P70" s="134">
        <v>2181.41</v>
      </c>
      <c r="Q70" s="134"/>
      <c r="R70" s="122" t="s">
        <v>211</v>
      </c>
      <c r="S70" s="129">
        <f t="shared" si="6"/>
        <v>1560</v>
      </c>
      <c r="T70" s="263">
        <f t="shared" si="7"/>
        <v>3741.41</v>
      </c>
    </row>
    <row r="71" spans="1:22" ht="45" x14ac:dyDescent="0.25">
      <c r="A71" s="262" t="s">
        <v>279</v>
      </c>
      <c r="B71" s="122" t="s">
        <v>257</v>
      </c>
      <c r="C71" s="122" t="s">
        <v>53</v>
      </c>
      <c r="D71" s="122" t="s">
        <v>47</v>
      </c>
      <c r="E71" s="122" t="s">
        <v>54</v>
      </c>
      <c r="F71" s="122" t="s">
        <v>55</v>
      </c>
      <c r="G71" s="122" t="s">
        <v>280</v>
      </c>
      <c r="H71" s="122" t="s">
        <v>29</v>
      </c>
      <c r="I71" s="122" t="s">
        <v>30</v>
      </c>
      <c r="J71" s="122" t="s">
        <v>81</v>
      </c>
      <c r="K71" s="122" t="s">
        <v>189</v>
      </c>
      <c r="L71" s="122" t="s">
        <v>33</v>
      </c>
      <c r="M71" s="122" t="s">
        <v>259</v>
      </c>
      <c r="N71" s="122" t="s">
        <v>259</v>
      </c>
      <c r="O71" s="122" t="s">
        <v>281</v>
      </c>
      <c r="P71" s="134"/>
      <c r="Q71" s="134">
        <v>2181.41</v>
      </c>
      <c r="R71" s="122"/>
      <c r="S71" s="129">
        <f t="shared" si="6"/>
        <v>0</v>
      </c>
      <c r="T71" s="263">
        <f t="shared" si="7"/>
        <v>2181.41</v>
      </c>
    </row>
    <row r="72" spans="1:22" ht="75" x14ac:dyDescent="0.25">
      <c r="A72" s="257" t="s">
        <v>283</v>
      </c>
      <c r="B72" s="126" t="s">
        <v>257</v>
      </c>
      <c r="C72" s="126" t="s">
        <v>53</v>
      </c>
      <c r="D72" s="126" t="s">
        <v>47</v>
      </c>
      <c r="E72" s="126" t="s">
        <v>54</v>
      </c>
      <c r="F72" s="126" t="s">
        <v>55</v>
      </c>
      <c r="G72" s="126" t="s">
        <v>280</v>
      </c>
      <c r="H72" s="126" t="s">
        <v>29</v>
      </c>
      <c r="I72" s="126" t="s">
        <v>30</v>
      </c>
      <c r="J72" s="126" t="s">
        <v>81</v>
      </c>
      <c r="K72" s="152" t="s">
        <v>33</v>
      </c>
      <c r="L72" s="152" t="s">
        <v>32</v>
      </c>
      <c r="M72" s="126" t="s">
        <v>284</v>
      </c>
      <c r="N72" s="126" t="s">
        <v>35</v>
      </c>
      <c r="O72" s="126" t="s">
        <v>285</v>
      </c>
      <c r="P72" s="133">
        <v>1601.64</v>
      </c>
      <c r="Q72" s="151" t="s">
        <v>35</v>
      </c>
      <c r="R72" s="126" t="s">
        <v>286</v>
      </c>
      <c r="S72" s="127">
        <f t="shared" si="6"/>
        <v>1320</v>
      </c>
      <c r="T72" s="258">
        <f t="shared" si="7"/>
        <v>2921.6400000000003</v>
      </c>
    </row>
    <row r="73" spans="1:22" ht="52.5" customHeight="1" x14ac:dyDescent="0.25">
      <c r="A73" s="257" t="s">
        <v>287</v>
      </c>
      <c r="B73" s="126" t="s">
        <v>288</v>
      </c>
      <c r="C73" s="126" t="s">
        <v>90</v>
      </c>
      <c r="D73" s="126" t="s">
        <v>91</v>
      </c>
      <c r="E73" s="126" t="s">
        <v>92</v>
      </c>
      <c r="F73" s="126">
        <v>9721</v>
      </c>
      <c r="G73" s="126" t="s">
        <v>94</v>
      </c>
      <c r="H73" s="126" t="s">
        <v>29</v>
      </c>
      <c r="I73" s="126" t="s">
        <v>30</v>
      </c>
      <c r="J73" s="126" t="s">
        <v>289</v>
      </c>
      <c r="K73" s="126" t="s">
        <v>290</v>
      </c>
      <c r="L73" s="126" t="s">
        <v>291</v>
      </c>
      <c r="M73" s="126" t="s">
        <v>273</v>
      </c>
      <c r="N73" s="126" t="s">
        <v>292</v>
      </c>
      <c r="O73" s="126" t="s">
        <v>293</v>
      </c>
      <c r="P73" s="151">
        <v>4285.1099999999997</v>
      </c>
      <c r="Q73" s="151">
        <v>0</v>
      </c>
      <c r="R73" s="126" t="s">
        <v>294</v>
      </c>
      <c r="S73" s="127">
        <v>0</v>
      </c>
      <c r="T73" s="258">
        <f t="shared" si="7"/>
        <v>4285.1099999999997</v>
      </c>
    </row>
    <row r="74" spans="1:22" ht="42" customHeight="1" x14ac:dyDescent="0.25">
      <c r="A74" s="257" t="s">
        <v>295</v>
      </c>
      <c r="B74" s="126" t="s">
        <v>296</v>
      </c>
      <c r="C74" s="126" t="s">
        <v>90</v>
      </c>
      <c r="D74" s="126" t="s">
        <v>91</v>
      </c>
      <c r="E74" s="126" t="s">
        <v>92</v>
      </c>
      <c r="F74" s="126">
        <v>9721</v>
      </c>
      <c r="G74" s="126" t="s">
        <v>94</v>
      </c>
      <c r="H74" s="126" t="s">
        <v>29</v>
      </c>
      <c r="I74" s="126" t="s">
        <v>30</v>
      </c>
      <c r="J74" s="126" t="s">
        <v>297</v>
      </c>
      <c r="K74" s="126" t="s">
        <v>290</v>
      </c>
      <c r="L74" s="126" t="s">
        <v>291</v>
      </c>
      <c r="M74" s="126" t="s">
        <v>273</v>
      </c>
      <c r="N74" s="126" t="s">
        <v>298</v>
      </c>
      <c r="O74" s="126" t="s">
        <v>299</v>
      </c>
      <c r="P74" s="151">
        <v>302.39999999999998</v>
      </c>
      <c r="Q74" s="151">
        <v>0</v>
      </c>
      <c r="R74" s="126" t="s">
        <v>294</v>
      </c>
      <c r="S74" s="127">
        <v>0</v>
      </c>
      <c r="T74" s="258">
        <f t="shared" si="7"/>
        <v>302.39999999999998</v>
      </c>
    </row>
    <row r="75" spans="1:22" ht="12" customHeight="1" x14ac:dyDescent="0.25">
      <c r="A75" s="250" t="s">
        <v>300</v>
      </c>
      <c r="B75" s="74" t="s">
        <v>208</v>
      </c>
      <c r="C75" s="74" t="s">
        <v>120</v>
      </c>
      <c r="D75" s="74" t="s">
        <v>121</v>
      </c>
      <c r="E75" s="74" t="s">
        <v>48</v>
      </c>
      <c r="F75" s="74">
        <v>9725</v>
      </c>
      <c r="G75" s="74" t="s">
        <v>123</v>
      </c>
      <c r="H75" s="74" t="s">
        <v>29</v>
      </c>
      <c r="I75" s="74" t="s">
        <v>30</v>
      </c>
      <c r="J75" s="74" t="s">
        <v>31</v>
      </c>
      <c r="K75" s="74" t="s">
        <v>33</v>
      </c>
      <c r="L75" s="74" t="s">
        <v>197</v>
      </c>
      <c r="M75" s="74" t="s">
        <v>273</v>
      </c>
      <c r="N75" s="74" t="s">
        <v>201</v>
      </c>
      <c r="O75" s="74" t="s">
        <v>301</v>
      </c>
      <c r="P75" s="131">
        <v>1479.05</v>
      </c>
      <c r="Q75" s="131">
        <v>1479.05</v>
      </c>
      <c r="R75" s="74" t="s">
        <v>200</v>
      </c>
      <c r="S75" s="89">
        <f>IF(D75="ASSESSOR",480*R75,IF(D75="COLABORADOR EVENTUAL",480*R75,IF(D75="GUARDA PORTUÁRIO",240*R75,IF(D75="CONSELHEIRO",600*R75,IF(D75="DIRETOR",600*R75,IF(D75="FIEL",360*R75,IF(D75="FIEL AJUDANTE",360*R75,IF(D75="GERENTE",480*R75,IF(D75="SECRETÁRIA",360*R75,IF(D75="SUPERINTENDENTE",480*R75,IF(D75="SUPERVISOR",360*R75,IF(D75="ESPECIALISTA PORTUÁRIO",360*R75,IF(D75="TÉC. SERV. PORTUÁRIOS",240*R75,0)))))))))))))</f>
        <v>1728</v>
      </c>
      <c r="T75" s="251">
        <f t="shared" si="7"/>
        <v>4686.1000000000004</v>
      </c>
    </row>
    <row r="76" spans="1:22" ht="45" x14ac:dyDescent="0.25">
      <c r="A76" s="252" t="s">
        <v>36</v>
      </c>
      <c r="B76" s="74" t="s">
        <v>302</v>
      </c>
      <c r="C76" s="74" t="s">
        <v>136</v>
      </c>
      <c r="D76" s="74" t="s">
        <v>25</v>
      </c>
      <c r="E76" s="74" t="s">
        <v>303</v>
      </c>
      <c r="F76" s="74" t="s">
        <v>27</v>
      </c>
      <c r="G76" s="123" t="s">
        <v>38</v>
      </c>
      <c r="H76" s="74" t="s">
        <v>29</v>
      </c>
      <c r="I76" s="74" t="s">
        <v>30</v>
      </c>
      <c r="J76" s="74" t="s">
        <v>31</v>
      </c>
      <c r="K76" s="77" t="s">
        <v>32</v>
      </c>
      <c r="L76" s="77" t="s">
        <v>33</v>
      </c>
      <c r="M76" s="74" t="s">
        <v>304</v>
      </c>
      <c r="N76" s="74" t="s">
        <v>305</v>
      </c>
      <c r="O76" s="74" t="s">
        <v>306</v>
      </c>
      <c r="P76" s="131">
        <v>1073.53</v>
      </c>
      <c r="Q76" s="131">
        <v>1073.53</v>
      </c>
      <c r="R76" s="74" t="s">
        <v>211</v>
      </c>
      <c r="S76" s="89">
        <f>IF(D76="ASSESSOR",480*R76,IF(D76="COLABORADOR EVENTUAL",480*R76,IF(D76="GUARDA PORTUÁRIO",240*R76,IF(D76="CONSELHEIRO",600*R76,IF(D76="DIRETOR",600*R76,IF(D76="FIEL",360*R76,IF(D76="FIEL AJUDANTE",360*R76,IF(D76="GERENTE",480*R76,IF(D76="SECRETÁRIA",360*R76,IF(D76="SUPERINTENDENTE",480*R76,IF(D76="SUPERVISOR",360*R76,IF(D76="ESPECIALISTA PORTUÁRIO",360*R76,IF(D76="TÉC. SERV. PORTUÁRIOS",240*R76,0)))))))))))))</f>
        <v>1560</v>
      </c>
      <c r="T76" s="251">
        <f t="shared" si="7"/>
        <v>3707.06</v>
      </c>
    </row>
    <row r="77" spans="1:22" ht="60" x14ac:dyDescent="0.25">
      <c r="A77" s="250" t="s">
        <v>307</v>
      </c>
      <c r="B77" s="74" t="s">
        <v>308</v>
      </c>
      <c r="C77" s="74" t="s">
        <v>309</v>
      </c>
      <c r="D77" s="74" t="s">
        <v>91</v>
      </c>
      <c r="E77" s="74" t="s">
        <v>310</v>
      </c>
      <c r="F77" s="74">
        <v>9203</v>
      </c>
      <c r="G77" s="74" t="s">
        <v>311</v>
      </c>
      <c r="H77" s="74" t="s">
        <v>29</v>
      </c>
      <c r="I77" s="74" t="s">
        <v>30</v>
      </c>
      <c r="J77" s="74" t="s">
        <v>31</v>
      </c>
      <c r="K77" s="77" t="s">
        <v>33</v>
      </c>
      <c r="L77" s="77" t="s">
        <v>32</v>
      </c>
      <c r="M77" s="74" t="s">
        <v>304</v>
      </c>
      <c r="N77" s="74" t="s">
        <v>312</v>
      </c>
      <c r="O77" s="74" t="s">
        <v>313</v>
      </c>
      <c r="P77" s="131">
        <v>1586.03</v>
      </c>
      <c r="Q77" s="131">
        <v>1586.03</v>
      </c>
      <c r="R77" s="74" t="s">
        <v>314</v>
      </c>
      <c r="S77" s="89">
        <f>IF(D77="ASSESSOR",480*R77,IF(D77="COLABORADOR EVENTUAL",480*R77,IF(D77="GUARDA PORTUÁRIO",240*R77,IF(D77="CONSELHEIRO",600*R77,IF(D77="DIRETOR",600*R77,IF(D77="FIEL",360*R77,IF(D77="FIEL AJUDANTE",360*R77,IF(D77="GERENTE",480*R77,IF(D77="SECRETÁRIA",360*R77,IF(D77="SUPERINTENDENTE",480*R77,IF(D77="SUPERVISOR",360*R77,IF(D77="ESPECIALISTA PORTUÁRIO",360*R77,IF(D77="TÉC. SERV. PORTUÁRIOS",240*R77,0)))))))))))))</f>
        <v>6528</v>
      </c>
      <c r="T77" s="251">
        <f t="shared" si="7"/>
        <v>9700.06</v>
      </c>
    </row>
    <row r="78" spans="1:22" ht="75" x14ac:dyDescent="0.25">
      <c r="A78" s="252" t="s">
        <v>315</v>
      </c>
      <c r="B78" s="124" t="s">
        <v>316</v>
      </c>
      <c r="C78" s="124" t="s">
        <v>317</v>
      </c>
      <c r="D78" s="124" t="s">
        <v>25</v>
      </c>
      <c r="E78" s="124" t="s">
        <v>154</v>
      </c>
      <c r="F78" s="124" t="s">
        <v>27</v>
      </c>
      <c r="G78" s="124" t="s">
        <v>318</v>
      </c>
      <c r="H78" s="124" t="s">
        <v>29</v>
      </c>
      <c r="I78" s="124" t="s">
        <v>30</v>
      </c>
      <c r="J78" s="124" t="s">
        <v>109</v>
      </c>
      <c r="K78" s="121" t="s">
        <v>32</v>
      </c>
      <c r="L78" s="121" t="s">
        <v>33</v>
      </c>
      <c r="M78" s="124" t="s">
        <v>319</v>
      </c>
      <c r="N78" s="124" t="s">
        <v>320</v>
      </c>
      <c r="O78" s="124" t="s">
        <v>321</v>
      </c>
      <c r="P78" s="132">
        <v>1304.53</v>
      </c>
      <c r="Q78" s="132">
        <v>1304.53</v>
      </c>
      <c r="R78" s="124" t="s">
        <v>322</v>
      </c>
      <c r="S78" s="89">
        <v>1560</v>
      </c>
      <c r="T78" s="251">
        <f t="shared" si="7"/>
        <v>4169.0599999999995</v>
      </c>
      <c r="V78">
        <f>2609.06/2</f>
        <v>1304.53</v>
      </c>
    </row>
    <row r="79" spans="1:22" ht="90" x14ac:dyDescent="0.25">
      <c r="A79" s="257" t="s">
        <v>323</v>
      </c>
      <c r="B79" s="74" t="s">
        <v>316</v>
      </c>
      <c r="C79" s="74" t="s">
        <v>266</v>
      </c>
      <c r="D79" s="74" t="s">
        <v>25</v>
      </c>
      <c r="E79" s="74" t="s">
        <v>154</v>
      </c>
      <c r="F79" s="74" t="s">
        <v>27</v>
      </c>
      <c r="G79" s="74" t="s">
        <v>28</v>
      </c>
      <c r="H79" s="74" t="s">
        <v>29</v>
      </c>
      <c r="I79" s="74" t="s">
        <v>30</v>
      </c>
      <c r="J79" s="74" t="s">
        <v>109</v>
      </c>
      <c r="K79" s="77" t="s">
        <v>32</v>
      </c>
      <c r="L79" s="77" t="s">
        <v>33</v>
      </c>
      <c r="M79" s="74" t="s">
        <v>324</v>
      </c>
      <c r="N79" s="74" t="s">
        <v>325</v>
      </c>
      <c r="O79" s="74" t="s">
        <v>326</v>
      </c>
      <c r="P79" s="131">
        <v>1304.53</v>
      </c>
      <c r="Q79" s="131">
        <v>1304.53</v>
      </c>
      <c r="R79" s="74" t="s">
        <v>211</v>
      </c>
      <c r="S79" s="89">
        <f t="shared" ref="S79:S84" si="8">IF(D79="ASSESSOR",480*R79,IF(D79="COLABORADOR EVENTUAL",480*R79,IF(D79="GUARDA PORTUÁRIO",240*R79,IF(D79="CONSELHEIRO",600*R79,IF(D79="DIRETOR",600*R79,IF(D79="FIEL",360*R79,IF(D79="FIEL AJUDANTE",360*R79,IF(D79="GERENTE",480*R79,IF(D79="SECRETÁRIA",360*R79,IF(D79="SUPERINTENDENTE",480*R79,IF(D79="SUPERVISOR",360*R79,IF(D79="ESPECIALISTA PORTUÁRIO",360*R79,IF(D79="TÉC. SERV. PORTUÁRIOS",240*R79,0)))))))))))))</f>
        <v>1560</v>
      </c>
      <c r="T79" s="251">
        <f t="shared" si="7"/>
        <v>4169.0599999999995</v>
      </c>
    </row>
    <row r="80" spans="1:22" ht="120" x14ac:dyDescent="0.25">
      <c r="A80" s="257" t="s">
        <v>327</v>
      </c>
      <c r="B80" s="74" t="s">
        <v>316</v>
      </c>
      <c r="C80" s="74" t="s">
        <v>328</v>
      </c>
      <c r="D80" s="74" t="s">
        <v>25</v>
      </c>
      <c r="E80" s="74" t="s">
        <v>154</v>
      </c>
      <c r="F80" s="74" t="s">
        <v>27</v>
      </c>
      <c r="G80" s="74" t="s">
        <v>329</v>
      </c>
      <c r="H80" s="74" t="s">
        <v>29</v>
      </c>
      <c r="I80" s="74" t="s">
        <v>30</v>
      </c>
      <c r="J80" s="74" t="s">
        <v>109</v>
      </c>
      <c r="K80" s="77" t="s">
        <v>32</v>
      </c>
      <c r="L80" s="77" t="s">
        <v>33</v>
      </c>
      <c r="M80" s="74" t="s">
        <v>319</v>
      </c>
      <c r="N80" s="74" t="s">
        <v>325</v>
      </c>
      <c r="O80" s="74" t="s">
        <v>330</v>
      </c>
      <c r="P80" s="131">
        <v>1304.53</v>
      </c>
      <c r="Q80" s="131">
        <v>1304.53</v>
      </c>
      <c r="R80" s="74" t="s">
        <v>251</v>
      </c>
      <c r="S80" s="89">
        <f t="shared" si="8"/>
        <v>960</v>
      </c>
      <c r="T80" s="251">
        <f t="shared" si="7"/>
        <v>3569.06</v>
      </c>
    </row>
    <row r="81" spans="1:22" ht="45" x14ac:dyDescent="0.25">
      <c r="A81" s="264" t="s">
        <v>331</v>
      </c>
      <c r="B81" s="163" t="s">
        <v>201</v>
      </c>
      <c r="C81" s="163" t="s">
        <v>120</v>
      </c>
      <c r="D81" s="163" t="s">
        <v>121</v>
      </c>
      <c r="E81" s="163" t="s">
        <v>48</v>
      </c>
      <c r="F81" s="163">
        <v>9725</v>
      </c>
      <c r="G81" s="163" t="s">
        <v>123</v>
      </c>
      <c r="H81" s="163" t="s">
        <v>29</v>
      </c>
      <c r="I81" s="163" t="s">
        <v>30</v>
      </c>
      <c r="J81" s="163" t="s">
        <v>109</v>
      </c>
      <c r="K81" s="164" t="s">
        <v>33</v>
      </c>
      <c r="L81" s="164" t="s">
        <v>332</v>
      </c>
      <c r="M81" s="163" t="s">
        <v>333</v>
      </c>
      <c r="N81" s="163" t="s">
        <v>334</v>
      </c>
      <c r="O81" s="163" t="s">
        <v>335</v>
      </c>
      <c r="P81" s="165">
        <v>1264.48</v>
      </c>
      <c r="Q81" s="165">
        <v>1264.48</v>
      </c>
      <c r="R81" s="163" t="s">
        <v>200</v>
      </c>
      <c r="S81" s="166">
        <f t="shared" si="8"/>
        <v>1728</v>
      </c>
      <c r="T81" s="265">
        <f t="shared" si="7"/>
        <v>4256.96</v>
      </c>
    </row>
    <row r="82" spans="1:22" ht="90" x14ac:dyDescent="0.25">
      <c r="A82" s="264" t="s">
        <v>336</v>
      </c>
      <c r="B82" s="163" t="s">
        <v>337</v>
      </c>
      <c r="C82" s="163" t="s">
        <v>46</v>
      </c>
      <c r="D82" s="163" t="s">
        <v>47</v>
      </c>
      <c r="E82" s="163" t="s">
        <v>48</v>
      </c>
      <c r="F82" s="163" t="s">
        <v>147</v>
      </c>
      <c r="G82" s="163" t="s">
        <v>148</v>
      </c>
      <c r="H82" s="163" t="s">
        <v>29</v>
      </c>
      <c r="I82" s="163" t="s">
        <v>30</v>
      </c>
      <c r="J82" s="163" t="s">
        <v>31</v>
      </c>
      <c r="K82" s="164" t="s">
        <v>332</v>
      </c>
      <c r="L82" s="164" t="s">
        <v>33</v>
      </c>
      <c r="M82" s="163" t="s">
        <v>334</v>
      </c>
      <c r="N82" s="163" t="s">
        <v>334</v>
      </c>
      <c r="O82" s="163" t="s">
        <v>338</v>
      </c>
      <c r="P82" s="165">
        <v>1264.48</v>
      </c>
      <c r="Q82" s="165">
        <v>1264.48</v>
      </c>
      <c r="R82" s="163" t="s">
        <v>200</v>
      </c>
      <c r="S82" s="166">
        <f t="shared" si="8"/>
        <v>2160</v>
      </c>
      <c r="T82" s="265">
        <f>S82+Q82+P82</f>
        <v>4688.96</v>
      </c>
    </row>
    <row r="83" spans="1:22" ht="90" x14ac:dyDescent="0.25">
      <c r="A83" s="264" t="s">
        <v>336</v>
      </c>
      <c r="B83" s="163" t="s">
        <v>337</v>
      </c>
      <c r="C83" s="163" t="s">
        <v>46</v>
      </c>
      <c r="D83" s="163" t="s">
        <v>47</v>
      </c>
      <c r="E83" s="163" t="s">
        <v>48</v>
      </c>
      <c r="F83" s="163" t="s">
        <v>147</v>
      </c>
      <c r="G83" s="163" t="s">
        <v>148</v>
      </c>
      <c r="H83" s="163" t="s">
        <v>29</v>
      </c>
      <c r="I83" s="163" t="s">
        <v>30</v>
      </c>
      <c r="J83" s="163" t="s">
        <v>81</v>
      </c>
      <c r="K83" s="164" t="s">
        <v>44</v>
      </c>
      <c r="L83" s="164" t="s">
        <v>332</v>
      </c>
      <c r="M83" s="163" t="s">
        <v>333</v>
      </c>
      <c r="N83" s="163" t="s">
        <v>333</v>
      </c>
      <c r="O83" s="163" t="s">
        <v>338</v>
      </c>
      <c r="P83" s="165">
        <v>1264.48</v>
      </c>
      <c r="Q83" s="165">
        <v>1264.48</v>
      </c>
      <c r="R83" s="163" t="s">
        <v>200</v>
      </c>
      <c r="S83" s="166">
        <f t="shared" si="8"/>
        <v>2160</v>
      </c>
      <c r="T83" s="265">
        <f>S83+Q83+P83</f>
        <v>4688.96</v>
      </c>
    </row>
    <row r="84" spans="1:22" ht="90" x14ac:dyDescent="0.25">
      <c r="A84" s="264" t="s">
        <v>336</v>
      </c>
      <c r="B84" s="163" t="s">
        <v>325</v>
      </c>
      <c r="C84" s="163" t="s">
        <v>46</v>
      </c>
      <c r="D84" s="163" t="s">
        <v>47</v>
      </c>
      <c r="E84" s="163" t="s">
        <v>48</v>
      </c>
      <c r="F84" s="163" t="s">
        <v>147</v>
      </c>
      <c r="G84" s="163" t="s">
        <v>148</v>
      </c>
      <c r="H84" s="163" t="s">
        <v>29</v>
      </c>
      <c r="I84" s="163" t="s">
        <v>30</v>
      </c>
      <c r="J84" s="163" t="s">
        <v>81</v>
      </c>
      <c r="K84" s="164" t="s">
        <v>332</v>
      </c>
      <c r="L84" s="164" t="s">
        <v>33</v>
      </c>
      <c r="M84" s="163" t="s">
        <v>334</v>
      </c>
      <c r="N84" s="163" t="s">
        <v>334</v>
      </c>
      <c r="O84" s="163" t="s">
        <v>338</v>
      </c>
      <c r="P84" s="165">
        <v>1264.48</v>
      </c>
      <c r="Q84" s="165">
        <v>1264.48</v>
      </c>
      <c r="R84" s="167">
        <v>3.6</v>
      </c>
      <c r="S84" s="166">
        <f t="shared" si="8"/>
        <v>2160</v>
      </c>
      <c r="T84" s="265">
        <f>S84+Q84+P84</f>
        <v>4688.96</v>
      </c>
      <c r="V84" t="s">
        <v>339</v>
      </c>
    </row>
    <row r="85" spans="1:22" x14ac:dyDescent="0.25">
      <c r="A85" s="257" t="s">
        <v>340</v>
      </c>
      <c r="B85" s="126" t="s">
        <v>319</v>
      </c>
      <c r="C85" s="126" t="s">
        <v>136</v>
      </c>
      <c r="D85" s="126" t="s">
        <v>25</v>
      </c>
      <c r="E85" s="156" t="s">
        <v>26</v>
      </c>
      <c r="F85" s="156" t="s">
        <v>27</v>
      </c>
      <c r="G85" s="152" t="s">
        <v>38</v>
      </c>
      <c r="H85" s="126" t="s">
        <v>29</v>
      </c>
      <c r="I85" s="126" t="s">
        <v>30</v>
      </c>
      <c r="J85" s="126" t="s">
        <v>31</v>
      </c>
      <c r="K85" s="152" t="s">
        <v>33</v>
      </c>
      <c r="L85" s="152" t="s">
        <v>32</v>
      </c>
      <c r="M85" s="126" t="s">
        <v>320</v>
      </c>
      <c r="N85" s="126" t="s">
        <v>320</v>
      </c>
      <c r="O85" s="126"/>
      <c r="P85" s="151"/>
      <c r="Q85" s="151"/>
      <c r="R85" s="126"/>
      <c r="S85" s="127"/>
      <c r="T85" s="258"/>
    </row>
    <row r="86" spans="1:22" ht="45" x14ac:dyDescent="0.25">
      <c r="A86" s="257" t="s">
        <v>340</v>
      </c>
      <c r="B86" s="126" t="s">
        <v>319</v>
      </c>
      <c r="C86" s="126" t="s">
        <v>136</v>
      </c>
      <c r="D86" s="126" t="s">
        <v>25</v>
      </c>
      <c r="E86" s="156" t="s">
        <v>26</v>
      </c>
      <c r="F86" s="156" t="s">
        <v>27</v>
      </c>
      <c r="G86" s="152" t="s">
        <v>38</v>
      </c>
      <c r="H86" s="126" t="s">
        <v>29</v>
      </c>
      <c r="I86" s="126" t="s">
        <v>30</v>
      </c>
      <c r="J86" s="126" t="s">
        <v>81</v>
      </c>
      <c r="K86" s="152" t="s">
        <v>32</v>
      </c>
      <c r="L86" s="152" t="s">
        <v>33</v>
      </c>
      <c r="M86" s="126" t="s">
        <v>325</v>
      </c>
      <c r="N86" s="126" t="s">
        <v>325</v>
      </c>
      <c r="O86" s="126"/>
      <c r="P86" s="151"/>
      <c r="Q86" s="151"/>
      <c r="R86" s="126"/>
      <c r="S86" s="127"/>
      <c r="T86" s="258"/>
    </row>
    <row r="87" spans="1:22" ht="75" x14ac:dyDescent="0.25">
      <c r="A87" s="250" t="s">
        <v>341</v>
      </c>
      <c r="B87" s="163" t="s">
        <v>342</v>
      </c>
      <c r="C87" s="163" t="s">
        <v>343</v>
      </c>
      <c r="D87" s="163" t="s">
        <v>25</v>
      </c>
      <c r="E87" s="163" t="s">
        <v>154</v>
      </c>
      <c r="F87" s="168" t="s">
        <v>155</v>
      </c>
      <c r="G87" s="168" t="s">
        <v>156</v>
      </c>
      <c r="H87" s="163" t="s">
        <v>29</v>
      </c>
      <c r="I87" s="163" t="s">
        <v>30</v>
      </c>
      <c r="J87" s="163" t="s">
        <v>81</v>
      </c>
      <c r="K87" s="164" t="s">
        <v>33</v>
      </c>
      <c r="L87" s="164" t="s">
        <v>32</v>
      </c>
      <c r="M87" s="163" t="s">
        <v>344</v>
      </c>
      <c r="N87" s="163" t="s">
        <v>344</v>
      </c>
      <c r="O87" s="163" t="s">
        <v>345</v>
      </c>
      <c r="P87" s="165">
        <v>2478.52</v>
      </c>
      <c r="Q87" s="165">
        <v>2478.52</v>
      </c>
      <c r="R87" s="167">
        <v>1.6</v>
      </c>
      <c r="S87" s="166">
        <f t="shared" ref="S87:S129" si="9">IF(D87="ASSESSOR",480*R87,IF(D87="COLABORADOR EVENTUAL",480*R87,IF(D87="GUARDA PORTUÁRIO",240*R87,IF(D87="CONSELHEIRO",600*R87,IF(D87="DIRETOR",600*R87,IF(D87="FIEL",360*R87,IF(D87="FIEL AJUDANTE",360*R87,IF(D87="GERENTE",480*R87,IF(D87="SECRETÁRIA",360*R87,IF(D87="SUPERINTENDENTE",480*R87,IF(D87="SUPERVISOR",360*R87,IF(D87="ESPECIALISTA PORTUÁRIO",360*R87,IF(D87="TÉC. SERV. PORTUÁRIOS",240*R87,0)))))))))))))</f>
        <v>960</v>
      </c>
      <c r="T87" s="265">
        <f t="shared" ref="T87:T92" si="10">S87+Q87+P87</f>
        <v>5917.04</v>
      </c>
    </row>
    <row r="88" spans="1:22" ht="30" x14ac:dyDescent="0.25">
      <c r="A88" s="250" t="s">
        <v>346</v>
      </c>
      <c r="B88" s="163" t="s">
        <v>337</v>
      </c>
      <c r="C88" s="163" t="s">
        <v>347</v>
      </c>
      <c r="D88" s="266" t="s">
        <v>348</v>
      </c>
      <c r="E88" s="163" t="s">
        <v>349</v>
      </c>
      <c r="F88" s="163"/>
      <c r="G88" s="163" t="s">
        <v>350</v>
      </c>
      <c r="H88" s="163" t="s">
        <v>29</v>
      </c>
      <c r="I88" s="163" t="s">
        <v>30</v>
      </c>
      <c r="J88" s="163" t="s">
        <v>31</v>
      </c>
      <c r="K88" s="164" t="s">
        <v>32</v>
      </c>
      <c r="L88" s="164" t="s">
        <v>33</v>
      </c>
      <c r="M88" s="163" t="s">
        <v>325</v>
      </c>
      <c r="N88" s="163" t="s">
        <v>351</v>
      </c>
      <c r="O88" s="163" t="s">
        <v>352</v>
      </c>
      <c r="P88" s="165">
        <v>1632.97</v>
      </c>
      <c r="Q88" s="165">
        <v>1632.97</v>
      </c>
      <c r="R88" s="163" t="s">
        <v>200</v>
      </c>
      <c r="S88" s="166">
        <f t="shared" si="9"/>
        <v>0</v>
      </c>
      <c r="T88" s="265">
        <f t="shared" si="10"/>
        <v>3265.94</v>
      </c>
    </row>
    <row r="89" spans="1:22" ht="60" x14ac:dyDescent="0.25">
      <c r="A89" s="250" t="s">
        <v>353</v>
      </c>
      <c r="B89" s="163" t="s">
        <v>351</v>
      </c>
      <c r="C89" s="163" t="s">
        <v>53</v>
      </c>
      <c r="D89" s="168" t="s">
        <v>47</v>
      </c>
      <c r="E89" s="163" t="s">
        <v>54</v>
      </c>
      <c r="F89" s="168" t="s">
        <v>55</v>
      </c>
      <c r="G89" s="168" t="s">
        <v>177</v>
      </c>
      <c r="H89" s="163" t="s">
        <v>29</v>
      </c>
      <c r="I89" s="163" t="s">
        <v>30</v>
      </c>
      <c r="J89" s="163" t="s">
        <v>31</v>
      </c>
      <c r="K89" s="170" t="s">
        <v>33</v>
      </c>
      <c r="L89" s="170" t="s">
        <v>354</v>
      </c>
      <c r="M89" s="163" t="s">
        <v>355</v>
      </c>
      <c r="N89" s="163" t="s">
        <v>356</v>
      </c>
      <c r="O89" s="163" t="s">
        <v>357</v>
      </c>
      <c r="P89" s="169">
        <v>965.5</v>
      </c>
      <c r="Q89" s="169">
        <v>965.5</v>
      </c>
      <c r="R89" s="170">
        <v>2.6</v>
      </c>
      <c r="S89" s="166">
        <f t="shared" si="9"/>
        <v>1560</v>
      </c>
      <c r="T89" s="265">
        <f t="shared" si="10"/>
        <v>3491</v>
      </c>
    </row>
    <row r="90" spans="1:22" ht="45" x14ac:dyDescent="0.25">
      <c r="A90" s="267" t="s">
        <v>358</v>
      </c>
      <c r="B90" s="171" t="s">
        <v>359</v>
      </c>
      <c r="C90" s="171" t="s">
        <v>46</v>
      </c>
      <c r="D90" s="168" t="s">
        <v>47</v>
      </c>
      <c r="E90" s="163" t="s">
        <v>48</v>
      </c>
      <c r="F90" s="163" t="s">
        <v>147</v>
      </c>
      <c r="G90" s="163" t="s">
        <v>148</v>
      </c>
      <c r="H90" s="163" t="s">
        <v>29</v>
      </c>
      <c r="I90" s="163" t="s">
        <v>30</v>
      </c>
      <c r="J90" s="171" t="s">
        <v>81</v>
      </c>
      <c r="K90" s="174" t="s">
        <v>33</v>
      </c>
      <c r="L90" s="174" t="s">
        <v>32</v>
      </c>
      <c r="M90" s="171" t="s">
        <v>360</v>
      </c>
      <c r="N90" s="171" t="s">
        <v>35</v>
      </c>
      <c r="O90" s="171" t="s">
        <v>361</v>
      </c>
      <c r="P90" s="173">
        <v>1223.2</v>
      </c>
      <c r="Q90" s="173"/>
      <c r="R90" s="174">
        <v>2.6</v>
      </c>
      <c r="S90" s="166">
        <f t="shared" si="9"/>
        <v>1560</v>
      </c>
      <c r="T90" s="265">
        <f t="shared" si="10"/>
        <v>2783.2</v>
      </c>
    </row>
    <row r="91" spans="1:22" ht="50.25" customHeight="1" x14ac:dyDescent="0.25">
      <c r="A91" s="267" t="s">
        <v>362</v>
      </c>
      <c r="B91" s="171" t="s">
        <v>360</v>
      </c>
      <c r="C91" s="171" t="s">
        <v>46</v>
      </c>
      <c r="D91" s="168" t="s">
        <v>47</v>
      </c>
      <c r="E91" s="163" t="s">
        <v>48</v>
      </c>
      <c r="F91" s="163" t="s">
        <v>147</v>
      </c>
      <c r="G91" s="163" t="s">
        <v>148</v>
      </c>
      <c r="H91" s="163" t="s">
        <v>29</v>
      </c>
      <c r="I91" s="163" t="s">
        <v>30</v>
      </c>
      <c r="J91" s="171" t="s">
        <v>31</v>
      </c>
      <c r="K91" s="174" t="s">
        <v>32</v>
      </c>
      <c r="L91" s="174" t="s">
        <v>33</v>
      </c>
      <c r="M91" s="171" t="s">
        <v>35</v>
      </c>
      <c r="N91" s="171" t="s">
        <v>363</v>
      </c>
      <c r="O91" s="171" t="s">
        <v>361</v>
      </c>
      <c r="P91" s="173"/>
      <c r="Q91" s="173">
        <v>1341.95</v>
      </c>
      <c r="R91" s="174"/>
      <c r="S91" s="166">
        <f t="shared" si="9"/>
        <v>0</v>
      </c>
      <c r="T91" s="265">
        <f t="shared" si="10"/>
        <v>1341.95</v>
      </c>
    </row>
    <row r="92" spans="1:22" ht="124.5" customHeight="1" x14ac:dyDescent="0.25">
      <c r="A92" s="267" t="s">
        <v>364</v>
      </c>
      <c r="B92" s="171" t="s">
        <v>365</v>
      </c>
      <c r="C92" s="171" t="s">
        <v>366</v>
      </c>
      <c r="D92" s="163" t="s">
        <v>121</v>
      </c>
      <c r="E92" s="163" t="s">
        <v>48</v>
      </c>
      <c r="F92" s="163">
        <v>9725</v>
      </c>
      <c r="G92" s="163" t="s">
        <v>123</v>
      </c>
      <c r="H92" s="163" t="s">
        <v>29</v>
      </c>
      <c r="I92" s="163" t="s">
        <v>30</v>
      </c>
      <c r="J92" s="171" t="s">
        <v>31</v>
      </c>
      <c r="K92" s="174" t="s">
        <v>33</v>
      </c>
      <c r="L92" s="174" t="s">
        <v>32</v>
      </c>
      <c r="M92" s="171" t="s">
        <v>367</v>
      </c>
      <c r="N92" s="171" t="s">
        <v>368</v>
      </c>
      <c r="O92" s="171" t="s">
        <v>369</v>
      </c>
      <c r="P92" s="173">
        <v>2098.7800000000002</v>
      </c>
      <c r="Q92" s="173">
        <v>2098.7199999999998</v>
      </c>
      <c r="R92" s="174">
        <v>1.6</v>
      </c>
      <c r="S92" s="166">
        <f t="shared" si="9"/>
        <v>768</v>
      </c>
      <c r="T92" s="265">
        <f t="shared" si="10"/>
        <v>4965.5</v>
      </c>
    </row>
    <row r="93" spans="1:22" ht="75" x14ac:dyDescent="0.25">
      <c r="A93" s="267" t="s">
        <v>370</v>
      </c>
      <c r="B93" s="171" t="s">
        <v>371</v>
      </c>
      <c r="C93" s="171" t="s">
        <v>372</v>
      </c>
      <c r="D93" s="172" t="s">
        <v>25</v>
      </c>
      <c r="E93" s="171" t="s">
        <v>26</v>
      </c>
      <c r="F93" s="172" t="s">
        <v>55</v>
      </c>
      <c r="G93" s="172" t="s">
        <v>42</v>
      </c>
      <c r="H93" s="163" t="s">
        <v>29</v>
      </c>
      <c r="I93" s="163" t="s">
        <v>30</v>
      </c>
      <c r="J93" s="171" t="s">
        <v>373</v>
      </c>
      <c r="K93" s="174" t="s">
        <v>263</v>
      </c>
      <c r="L93" s="174" t="s">
        <v>33</v>
      </c>
      <c r="M93" s="171" t="s">
        <v>374</v>
      </c>
      <c r="N93" s="171" t="s">
        <v>375</v>
      </c>
      <c r="O93" s="171" t="s">
        <v>376</v>
      </c>
      <c r="P93" s="173">
        <v>598.06500000000005</v>
      </c>
      <c r="Q93" s="173">
        <v>598.06500000000005</v>
      </c>
      <c r="R93" s="174">
        <v>3.6</v>
      </c>
      <c r="S93" s="166">
        <f t="shared" si="9"/>
        <v>2160</v>
      </c>
      <c r="T93" s="265">
        <f t="shared" ref="T93:T129" si="11">S93+Q93+P93</f>
        <v>3356.13</v>
      </c>
    </row>
    <row r="94" spans="1:22" ht="75" x14ac:dyDescent="0.25">
      <c r="A94" s="267" t="s">
        <v>377</v>
      </c>
      <c r="B94" s="171" t="s">
        <v>371</v>
      </c>
      <c r="C94" s="171" t="s">
        <v>266</v>
      </c>
      <c r="D94" s="172" t="s">
        <v>25</v>
      </c>
      <c r="E94" s="171" t="s">
        <v>26</v>
      </c>
      <c r="F94" s="172" t="s">
        <v>27</v>
      </c>
      <c r="G94" s="172" t="s">
        <v>28</v>
      </c>
      <c r="H94" s="163" t="s">
        <v>29</v>
      </c>
      <c r="I94" s="163" t="s">
        <v>30</v>
      </c>
      <c r="J94" s="171" t="s">
        <v>378</v>
      </c>
      <c r="K94" s="174" t="s">
        <v>32</v>
      </c>
      <c r="L94" s="174" t="s">
        <v>33</v>
      </c>
      <c r="M94" s="171" t="s">
        <v>374</v>
      </c>
      <c r="N94" s="171" t="s">
        <v>375</v>
      </c>
      <c r="O94" s="171" t="s">
        <v>379</v>
      </c>
      <c r="P94" s="173">
        <v>854.03</v>
      </c>
      <c r="Q94" s="173">
        <v>854.03</v>
      </c>
      <c r="R94" s="174">
        <v>3.6</v>
      </c>
      <c r="S94" s="166">
        <f t="shared" si="9"/>
        <v>2160</v>
      </c>
      <c r="T94" s="265">
        <f t="shared" si="11"/>
        <v>3868.0599999999995</v>
      </c>
    </row>
    <row r="95" spans="1:22" ht="75" x14ac:dyDescent="0.25">
      <c r="A95" s="267" t="s">
        <v>380</v>
      </c>
      <c r="B95" s="171" t="s">
        <v>371</v>
      </c>
      <c r="C95" s="171" t="s">
        <v>381</v>
      </c>
      <c r="D95" s="172" t="s">
        <v>25</v>
      </c>
      <c r="E95" s="171" t="s">
        <v>26</v>
      </c>
      <c r="F95" s="172" t="s">
        <v>27</v>
      </c>
      <c r="G95" s="172" t="s">
        <v>38</v>
      </c>
      <c r="H95" s="163" t="s">
        <v>29</v>
      </c>
      <c r="I95" s="163" t="s">
        <v>30</v>
      </c>
      <c r="J95" s="171" t="s">
        <v>378</v>
      </c>
      <c r="K95" s="174" t="s">
        <v>32</v>
      </c>
      <c r="L95" s="174" t="s">
        <v>33</v>
      </c>
      <c r="M95" s="171" t="s">
        <v>374</v>
      </c>
      <c r="N95" s="171" t="s">
        <v>375</v>
      </c>
      <c r="O95" s="171" t="s">
        <v>382</v>
      </c>
      <c r="P95" s="173">
        <v>854.03</v>
      </c>
      <c r="Q95" s="173">
        <v>854.03</v>
      </c>
      <c r="R95" s="174">
        <v>3.6</v>
      </c>
      <c r="S95" s="166">
        <f t="shared" si="9"/>
        <v>2160</v>
      </c>
      <c r="T95" s="265">
        <f t="shared" si="11"/>
        <v>3868.0599999999995</v>
      </c>
    </row>
    <row r="96" spans="1:22" ht="110.25" customHeight="1" x14ac:dyDescent="0.25">
      <c r="A96" s="267" t="s">
        <v>383</v>
      </c>
      <c r="B96" s="171" t="s">
        <v>365</v>
      </c>
      <c r="C96" s="171" t="s">
        <v>384</v>
      </c>
      <c r="D96" s="172" t="s">
        <v>47</v>
      </c>
      <c r="E96" s="171" t="s">
        <v>26</v>
      </c>
      <c r="F96" s="172" t="s">
        <v>126</v>
      </c>
      <c r="G96" s="172" t="s">
        <v>168</v>
      </c>
      <c r="H96" s="163" t="s">
        <v>29</v>
      </c>
      <c r="I96" s="163" t="s">
        <v>30</v>
      </c>
      <c r="J96" s="171" t="s">
        <v>373</v>
      </c>
      <c r="K96" s="174" t="s">
        <v>33</v>
      </c>
      <c r="L96" s="174" t="s">
        <v>32</v>
      </c>
      <c r="M96" s="171" t="s">
        <v>367</v>
      </c>
      <c r="N96" s="171" t="s">
        <v>368</v>
      </c>
      <c r="O96" s="171" t="s">
        <v>385</v>
      </c>
      <c r="P96" s="173">
        <v>2292.77</v>
      </c>
      <c r="Q96" s="173">
        <v>2292.77</v>
      </c>
      <c r="R96" s="174">
        <v>1.6</v>
      </c>
      <c r="S96" s="166">
        <f t="shared" si="9"/>
        <v>960</v>
      </c>
      <c r="T96" s="265">
        <f t="shared" si="11"/>
        <v>5545.54</v>
      </c>
    </row>
    <row r="97" spans="1:20" ht="96" customHeight="1" x14ac:dyDescent="0.25">
      <c r="A97" s="267" t="s">
        <v>386</v>
      </c>
      <c r="B97" s="171" t="s">
        <v>355</v>
      </c>
      <c r="C97" s="171" t="s">
        <v>387</v>
      </c>
      <c r="D97" s="172" t="s">
        <v>25</v>
      </c>
      <c r="E97" s="171" t="s">
        <v>26</v>
      </c>
      <c r="F97" s="172" t="s">
        <v>27</v>
      </c>
      <c r="G97" s="172" t="s">
        <v>28</v>
      </c>
      <c r="H97" s="163" t="s">
        <v>29</v>
      </c>
      <c r="I97" s="163" t="s">
        <v>30</v>
      </c>
      <c r="J97" s="171" t="s">
        <v>373</v>
      </c>
      <c r="K97" s="174" t="s">
        <v>33</v>
      </c>
      <c r="L97" s="174" t="s">
        <v>32</v>
      </c>
      <c r="M97" s="171" t="s">
        <v>388</v>
      </c>
      <c r="N97" s="171" t="s">
        <v>35</v>
      </c>
      <c r="O97" s="171" t="s">
        <v>389</v>
      </c>
      <c r="P97" s="173">
        <v>1194.23</v>
      </c>
      <c r="Q97" s="173"/>
      <c r="R97" s="174">
        <v>2.6</v>
      </c>
      <c r="S97" s="166">
        <f t="shared" si="9"/>
        <v>1560</v>
      </c>
      <c r="T97" s="265">
        <f t="shared" si="11"/>
        <v>2754.23</v>
      </c>
    </row>
    <row r="98" spans="1:20" ht="75" x14ac:dyDescent="0.25">
      <c r="A98" s="267" t="s">
        <v>386</v>
      </c>
      <c r="B98" s="171" t="s">
        <v>355</v>
      </c>
      <c r="C98" s="171" t="s">
        <v>387</v>
      </c>
      <c r="D98" s="172" t="s">
        <v>25</v>
      </c>
      <c r="E98" s="171" t="s">
        <v>26</v>
      </c>
      <c r="F98" s="172" t="s">
        <v>27</v>
      </c>
      <c r="G98" s="172" t="s">
        <v>28</v>
      </c>
      <c r="H98" s="163" t="s">
        <v>29</v>
      </c>
      <c r="I98" s="163" t="s">
        <v>30</v>
      </c>
      <c r="J98" s="171" t="s">
        <v>378</v>
      </c>
      <c r="K98" s="174" t="s">
        <v>32</v>
      </c>
      <c r="L98" s="174" t="s">
        <v>33</v>
      </c>
      <c r="M98" s="171" t="s">
        <v>35</v>
      </c>
      <c r="N98" s="171" t="s">
        <v>390</v>
      </c>
      <c r="O98" s="171" t="s">
        <v>389</v>
      </c>
      <c r="P98" s="173"/>
      <c r="Q98" s="173">
        <v>1165.03</v>
      </c>
      <c r="R98" s="174"/>
      <c r="S98" s="166">
        <f t="shared" si="9"/>
        <v>0</v>
      </c>
      <c r="T98" s="265">
        <f t="shared" si="11"/>
        <v>1165.03</v>
      </c>
    </row>
    <row r="99" spans="1:20" ht="75" x14ac:dyDescent="0.25">
      <c r="A99" s="267" t="s">
        <v>391</v>
      </c>
      <c r="B99" s="171" t="s">
        <v>355</v>
      </c>
      <c r="C99" s="171" t="s">
        <v>328</v>
      </c>
      <c r="D99" s="172" t="s">
        <v>25</v>
      </c>
      <c r="E99" s="171" t="s">
        <v>154</v>
      </c>
      <c r="F99" s="171" t="s">
        <v>27</v>
      </c>
      <c r="G99" s="171" t="s">
        <v>329</v>
      </c>
      <c r="H99" s="163" t="s">
        <v>29</v>
      </c>
      <c r="I99" s="163" t="s">
        <v>30</v>
      </c>
      <c r="J99" s="171" t="s">
        <v>378</v>
      </c>
      <c r="K99" s="174" t="s">
        <v>32</v>
      </c>
      <c r="L99" s="174" t="s">
        <v>33</v>
      </c>
      <c r="M99" s="171" t="s">
        <v>392</v>
      </c>
      <c r="N99" s="171" t="s">
        <v>390</v>
      </c>
      <c r="O99" s="171" t="s">
        <v>393</v>
      </c>
      <c r="P99" s="173">
        <v>745.53</v>
      </c>
      <c r="Q99" s="173">
        <v>745.53</v>
      </c>
      <c r="R99" s="174">
        <v>1.6</v>
      </c>
      <c r="S99" s="166">
        <f t="shared" si="9"/>
        <v>960</v>
      </c>
      <c r="T99" s="265">
        <f t="shared" si="11"/>
        <v>2451.06</v>
      </c>
    </row>
    <row r="100" spans="1:20" ht="77.25" customHeight="1" x14ac:dyDescent="0.25">
      <c r="A100" s="267" t="s">
        <v>394</v>
      </c>
      <c r="B100" s="171" t="s">
        <v>365</v>
      </c>
      <c r="C100" s="171" t="s">
        <v>395</v>
      </c>
      <c r="D100" s="172" t="s">
        <v>25</v>
      </c>
      <c r="E100" s="171" t="s">
        <v>154</v>
      </c>
      <c r="F100" s="171" t="s">
        <v>27</v>
      </c>
      <c r="G100" s="172" t="s">
        <v>396</v>
      </c>
      <c r="H100" s="163" t="s">
        <v>29</v>
      </c>
      <c r="I100" s="163" t="s">
        <v>30</v>
      </c>
      <c r="J100" s="171" t="s">
        <v>373</v>
      </c>
      <c r="K100" s="174" t="s">
        <v>263</v>
      </c>
      <c r="L100" s="174" t="s">
        <v>33</v>
      </c>
      <c r="M100" s="171" t="s">
        <v>397</v>
      </c>
      <c r="N100" s="171" t="s">
        <v>35</v>
      </c>
      <c r="O100" s="171" t="s">
        <v>398</v>
      </c>
      <c r="P100" s="173">
        <v>1223.23</v>
      </c>
      <c r="Q100" s="173"/>
      <c r="R100" s="174">
        <v>1.6</v>
      </c>
      <c r="S100" s="166">
        <f>IF(D100="ASSESSOR",480*R100,IF(D100="COLABORADOR EVENTUAL",480*R100,IF(D100="GUARDA PORTUÁRIO",240*R100,IF(D100="CONSELHEIRO",600*R100,IF(D100="DIRETOR",600*R100,IF(D100="FIEL",360*R100,IF(D100="FIEL AJUDANTE",360*R100,IF(D100="GERENTE",480*R100,IF(D100="SECRETÁRIA",360*R100,IF(D100="SUPERINTENDENTE",480*R100,IF(D100="SUPERVISOR",360*R100,IF(D100="ESPECIALISTA PORTUÁRIO",360*R100,IF(D100="TÉC. SERV. PORTUÁRIOS",240*R100,0)))))))))))))</f>
        <v>960</v>
      </c>
      <c r="T100" s="265">
        <f>S100+Q100+P100</f>
        <v>2183.23</v>
      </c>
    </row>
    <row r="101" spans="1:20" ht="76.5" customHeight="1" x14ac:dyDescent="0.25">
      <c r="A101" s="267" t="s">
        <v>394</v>
      </c>
      <c r="B101" s="171" t="s">
        <v>365</v>
      </c>
      <c r="C101" s="171" t="s">
        <v>395</v>
      </c>
      <c r="D101" s="172" t="s">
        <v>25</v>
      </c>
      <c r="E101" s="171" t="s">
        <v>154</v>
      </c>
      <c r="F101" s="171" t="s">
        <v>27</v>
      </c>
      <c r="G101" s="172" t="s">
        <v>396</v>
      </c>
      <c r="H101" s="163" t="s">
        <v>29</v>
      </c>
      <c r="I101" s="163" t="s">
        <v>30</v>
      </c>
      <c r="J101" s="171" t="s">
        <v>373</v>
      </c>
      <c r="K101" s="174" t="s">
        <v>33</v>
      </c>
      <c r="L101" s="174" t="s">
        <v>32</v>
      </c>
      <c r="M101" s="171" t="s">
        <v>35</v>
      </c>
      <c r="N101" s="171" t="s">
        <v>390</v>
      </c>
      <c r="O101" s="171" t="s">
        <v>399</v>
      </c>
      <c r="P101" s="173"/>
      <c r="Q101" s="173">
        <v>1902.23</v>
      </c>
      <c r="R101" s="174"/>
      <c r="S101" s="166">
        <f t="shared" si="9"/>
        <v>0</v>
      </c>
      <c r="T101" s="265">
        <f t="shared" si="11"/>
        <v>1902.23</v>
      </c>
    </row>
    <row r="102" spans="1:20" ht="76.5" customHeight="1" x14ac:dyDescent="0.25">
      <c r="A102" s="269" t="s">
        <v>400</v>
      </c>
      <c r="B102" s="175" t="s">
        <v>390</v>
      </c>
      <c r="C102" s="175" t="s">
        <v>401</v>
      </c>
      <c r="D102" s="176"/>
      <c r="E102" s="175"/>
      <c r="F102" s="175"/>
      <c r="G102" s="176"/>
      <c r="H102" s="126" t="s">
        <v>29</v>
      </c>
      <c r="I102" s="126" t="s">
        <v>30</v>
      </c>
      <c r="J102" s="175" t="s">
        <v>373</v>
      </c>
      <c r="K102" s="177" t="s">
        <v>263</v>
      </c>
      <c r="L102" s="177" t="s">
        <v>33</v>
      </c>
      <c r="M102" s="175" t="s">
        <v>402</v>
      </c>
      <c r="N102" s="175" t="s">
        <v>403</v>
      </c>
      <c r="O102" s="175" t="s">
        <v>404</v>
      </c>
      <c r="P102" s="178" t="s">
        <v>35</v>
      </c>
      <c r="Q102" s="178" t="s">
        <v>35</v>
      </c>
      <c r="R102" s="177"/>
      <c r="S102" s="127">
        <f t="shared" si="9"/>
        <v>0</v>
      </c>
      <c r="T102" s="258" t="e">
        <f t="shared" si="11"/>
        <v>#VALUE!</v>
      </c>
    </row>
    <row r="103" spans="1:20" ht="76.5" customHeight="1" x14ac:dyDescent="0.25">
      <c r="A103" s="268" t="s">
        <v>405</v>
      </c>
      <c r="B103" s="171" t="s">
        <v>392</v>
      </c>
      <c r="C103" s="171" t="s">
        <v>406</v>
      </c>
      <c r="D103" s="172" t="s">
        <v>63</v>
      </c>
      <c r="E103" s="171" t="s">
        <v>407</v>
      </c>
      <c r="F103" s="171" t="s">
        <v>408</v>
      </c>
      <c r="G103" s="172" t="s">
        <v>409</v>
      </c>
      <c r="H103" s="163" t="s">
        <v>29</v>
      </c>
      <c r="I103" s="171" t="s">
        <v>30</v>
      </c>
      <c r="J103" s="171" t="s">
        <v>373</v>
      </c>
      <c r="K103" s="174" t="s">
        <v>33</v>
      </c>
      <c r="L103" s="174" t="s">
        <v>32</v>
      </c>
      <c r="M103" s="171" t="s">
        <v>410</v>
      </c>
      <c r="N103" s="171" t="s">
        <v>410</v>
      </c>
      <c r="O103" s="171" t="s">
        <v>411</v>
      </c>
      <c r="P103" s="173">
        <v>2081.79</v>
      </c>
      <c r="Q103" s="173">
        <v>2081.79</v>
      </c>
      <c r="R103" s="174">
        <v>0.6</v>
      </c>
      <c r="S103" s="166">
        <f t="shared" si="9"/>
        <v>288</v>
      </c>
      <c r="T103" s="265">
        <f t="shared" si="11"/>
        <v>4451.58</v>
      </c>
    </row>
    <row r="104" spans="1:20" ht="108" customHeight="1" x14ac:dyDescent="0.25">
      <c r="A104" s="267" t="s">
        <v>383</v>
      </c>
      <c r="B104" s="171" t="s">
        <v>412</v>
      </c>
      <c r="C104" s="171" t="s">
        <v>256</v>
      </c>
      <c r="D104" s="172" t="s">
        <v>47</v>
      </c>
      <c r="E104" s="171" t="s">
        <v>26</v>
      </c>
      <c r="F104" s="171" t="s">
        <v>126</v>
      </c>
      <c r="G104" s="172" t="s">
        <v>168</v>
      </c>
      <c r="H104" s="163" t="s">
        <v>29</v>
      </c>
      <c r="I104" s="171" t="s">
        <v>30</v>
      </c>
      <c r="J104" s="171" t="s">
        <v>373</v>
      </c>
      <c r="K104" s="174" t="s">
        <v>33</v>
      </c>
      <c r="L104" s="174" t="s">
        <v>32</v>
      </c>
      <c r="M104" s="171" t="s">
        <v>367</v>
      </c>
      <c r="N104" s="171" t="s">
        <v>368</v>
      </c>
      <c r="O104" s="171" t="s">
        <v>413</v>
      </c>
      <c r="P104" s="173">
        <v>375.26499999999999</v>
      </c>
      <c r="Q104" s="173">
        <v>375.26499999999999</v>
      </c>
      <c r="R104" s="174">
        <v>1.6</v>
      </c>
      <c r="S104" s="166">
        <f t="shared" si="9"/>
        <v>960</v>
      </c>
      <c r="T104" s="265">
        <f t="shared" si="11"/>
        <v>1710.5299999999997</v>
      </c>
    </row>
    <row r="105" spans="1:20" ht="72" customHeight="1" x14ac:dyDescent="0.25">
      <c r="A105" s="267" t="s">
        <v>414</v>
      </c>
      <c r="B105" s="171" t="s">
        <v>415</v>
      </c>
      <c r="C105" s="171" t="s">
        <v>266</v>
      </c>
      <c r="D105" s="172" t="s">
        <v>25</v>
      </c>
      <c r="E105" s="171" t="s">
        <v>26</v>
      </c>
      <c r="F105" s="171" t="s">
        <v>27</v>
      </c>
      <c r="G105" s="172" t="s">
        <v>28</v>
      </c>
      <c r="H105" s="163" t="s">
        <v>29</v>
      </c>
      <c r="I105" s="171" t="s">
        <v>30</v>
      </c>
      <c r="J105" s="171" t="s">
        <v>378</v>
      </c>
      <c r="K105" s="174" t="s">
        <v>263</v>
      </c>
      <c r="L105" s="174" t="s">
        <v>33</v>
      </c>
      <c r="M105" s="171" t="s">
        <v>416</v>
      </c>
      <c r="N105" s="171" t="s">
        <v>35</v>
      </c>
      <c r="O105" s="171" t="s">
        <v>417</v>
      </c>
      <c r="P105" s="173">
        <v>506.83</v>
      </c>
      <c r="Q105" s="173">
        <v>0</v>
      </c>
      <c r="R105" s="174">
        <v>2.6</v>
      </c>
      <c r="S105" s="166">
        <f>IF(D105="ASSESSOR",480*R105,IF(D105="COLABORADOR EVENTUAL",480*R105,IF(D105="GUARDA PORTUÁRIO",240*R105,IF(D105="CONSELHEIRO",600*R105,IF(D105="DIRETOR",600*R105,IF(D105="FIEL",360*R105,IF(D105="FIEL AJUDANTE",360*R105,IF(D105="GERENTE",480*R105,IF(D105="SECRETÁRIA",360*R105,IF(D105="SUPERINTENDENTE",480*R105,IF(D105="SUPERVISOR",360*R105,IF(D105="ESPECIALISTA PORTUÁRIO",360*R105,IF(D105="TÉC. SERV. PORTUÁRIOS",240*R105,0)))))))))))))</f>
        <v>1560</v>
      </c>
      <c r="T105" s="265">
        <f>S105+Q105+P105</f>
        <v>2066.83</v>
      </c>
    </row>
    <row r="106" spans="1:20" ht="72" customHeight="1" x14ac:dyDescent="0.25">
      <c r="A106" s="267" t="s">
        <v>414</v>
      </c>
      <c r="B106" s="171" t="s">
        <v>415</v>
      </c>
      <c r="C106" s="171" t="s">
        <v>266</v>
      </c>
      <c r="D106" s="172" t="s">
        <v>25</v>
      </c>
      <c r="E106" s="171" t="s">
        <v>418</v>
      </c>
      <c r="F106" s="171" t="s">
        <v>27</v>
      </c>
      <c r="G106" s="172" t="s">
        <v>28</v>
      </c>
      <c r="H106" s="163" t="s">
        <v>29</v>
      </c>
      <c r="I106" s="171" t="s">
        <v>30</v>
      </c>
      <c r="J106" s="171" t="s">
        <v>378</v>
      </c>
      <c r="K106" s="174" t="s">
        <v>33</v>
      </c>
      <c r="L106" s="174" t="s">
        <v>32</v>
      </c>
      <c r="M106" s="171" t="s">
        <v>35</v>
      </c>
      <c r="N106" s="171" t="s">
        <v>419</v>
      </c>
      <c r="O106" s="171" t="s">
        <v>417</v>
      </c>
      <c r="P106" s="173">
        <v>0</v>
      </c>
      <c r="Q106" s="173">
        <v>938.83</v>
      </c>
      <c r="R106" s="174"/>
      <c r="S106" s="166">
        <f>IF(D106="ASSESSOR",480*R106,IF(D106="COLABORADOR EVENTUAL",480*R106,IF(D106="GUARDA PORTUÁRIO",240*R106,IF(D106="CONSELHEIRO",600*R106,IF(D106="DIRETOR",600*R106,IF(D106="FIEL",360*R106,IF(D106="FIEL AJUDANTE",360*R106,IF(D106="GERENTE",480*R106,IF(D106="SECRETÁRIA",360*R106,IF(D106="SUPERINTENDENTE",480*R106,IF(D106="SUPERVISOR",360*R106,IF(D106="ESPECIALISTA PORTUÁRIO",360*R106,IF(D106="TÉC. SERV. PORTUÁRIOS",240*R106,0)))))))))))))</f>
        <v>0</v>
      </c>
      <c r="T106" s="265">
        <f t="shared" ref="T106:T123" si="12">S106+Q106+P106</f>
        <v>938.83</v>
      </c>
    </row>
    <row r="107" spans="1:20" ht="76.5" customHeight="1" x14ac:dyDescent="0.25">
      <c r="A107" s="267" t="s">
        <v>420</v>
      </c>
      <c r="B107" s="171" t="s">
        <v>415</v>
      </c>
      <c r="C107" s="171" t="s">
        <v>136</v>
      </c>
      <c r="D107" s="172" t="s">
        <v>25</v>
      </c>
      <c r="E107" s="171" t="s">
        <v>26</v>
      </c>
      <c r="F107" s="171" t="s">
        <v>27</v>
      </c>
      <c r="G107" s="172" t="s">
        <v>38</v>
      </c>
      <c r="H107" s="163" t="s">
        <v>29</v>
      </c>
      <c r="I107" s="171" t="s">
        <v>30</v>
      </c>
      <c r="J107" s="171" t="s">
        <v>378</v>
      </c>
      <c r="K107" s="174" t="s">
        <v>32</v>
      </c>
      <c r="L107" s="174" t="s">
        <v>33</v>
      </c>
      <c r="M107" s="171" t="s">
        <v>416</v>
      </c>
      <c r="N107" s="171" t="s">
        <v>419</v>
      </c>
      <c r="O107" s="171" t="s">
        <v>417</v>
      </c>
      <c r="P107" s="173">
        <v>517.03</v>
      </c>
      <c r="Q107" s="173">
        <v>517.03</v>
      </c>
      <c r="R107" s="174">
        <v>2.6</v>
      </c>
      <c r="S107" s="166">
        <f t="shared" si="9"/>
        <v>1560</v>
      </c>
      <c r="T107" s="265">
        <f t="shared" si="12"/>
        <v>2594.0599999999995</v>
      </c>
    </row>
    <row r="108" spans="1:20" ht="76.5" customHeight="1" x14ac:dyDescent="0.25">
      <c r="A108" s="267" t="s">
        <v>421</v>
      </c>
      <c r="B108" s="171" t="s">
        <v>422</v>
      </c>
      <c r="C108" s="171" t="s">
        <v>181</v>
      </c>
      <c r="D108" s="172" t="s">
        <v>25</v>
      </c>
      <c r="E108" s="171" t="s">
        <v>26</v>
      </c>
      <c r="F108" s="171" t="s">
        <v>55</v>
      </c>
      <c r="G108" s="172" t="s">
        <v>42</v>
      </c>
      <c r="H108" s="163" t="s">
        <v>29</v>
      </c>
      <c r="I108" s="171" t="s">
        <v>30</v>
      </c>
      <c r="J108" s="171" t="s">
        <v>373</v>
      </c>
      <c r="K108" s="174" t="s">
        <v>263</v>
      </c>
      <c r="L108" s="174" t="s">
        <v>33</v>
      </c>
      <c r="M108" s="171" t="s">
        <v>416</v>
      </c>
      <c r="N108" s="171" t="s">
        <v>419</v>
      </c>
      <c r="O108" s="171" t="s">
        <v>417</v>
      </c>
      <c r="P108" s="173">
        <v>470.51</v>
      </c>
      <c r="Q108" s="173">
        <v>470.51</v>
      </c>
      <c r="R108" s="174">
        <v>2.6</v>
      </c>
      <c r="S108" s="166">
        <f t="shared" si="9"/>
        <v>1560</v>
      </c>
      <c r="T108" s="265">
        <f t="shared" si="12"/>
        <v>2501.02</v>
      </c>
    </row>
    <row r="109" spans="1:20" ht="76.5" customHeight="1" x14ac:dyDescent="0.25">
      <c r="A109" s="269" t="s">
        <v>423</v>
      </c>
      <c r="B109" s="175" t="s">
        <v>422</v>
      </c>
      <c r="C109" s="175" t="s">
        <v>424</v>
      </c>
      <c r="D109" s="176"/>
      <c r="E109" s="175"/>
      <c r="F109" s="175"/>
      <c r="G109" s="176"/>
      <c r="H109" s="126" t="s">
        <v>29</v>
      </c>
      <c r="I109" s="175" t="s">
        <v>30</v>
      </c>
      <c r="J109" s="175" t="s">
        <v>373</v>
      </c>
      <c r="K109" s="177" t="s">
        <v>33</v>
      </c>
      <c r="L109" s="177" t="s">
        <v>32</v>
      </c>
      <c r="M109" s="175" t="s">
        <v>425</v>
      </c>
      <c r="N109" s="175" t="s">
        <v>403</v>
      </c>
      <c r="O109" s="175"/>
      <c r="P109" s="178">
        <v>1039.04</v>
      </c>
      <c r="Q109" s="178">
        <v>1039.04</v>
      </c>
      <c r="R109" s="177"/>
      <c r="S109" s="127">
        <f t="shared" si="9"/>
        <v>0</v>
      </c>
      <c r="T109" s="258">
        <f t="shared" si="12"/>
        <v>2078.08</v>
      </c>
    </row>
    <row r="110" spans="1:20" ht="76.5" customHeight="1" x14ac:dyDescent="0.25">
      <c r="A110" s="267" t="s">
        <v>426</v>
      </c>
      <c r="B110" s="171" t="s">
        <v>390</v>
      </c>
      <c r="C110" s="171" t="s">
        <v>165</v>
      </c>
      <c r="D110" s="172" t="s">
        <v>47</v>
      </c>
      <c r="E110" s="171" t="s">
        <v>26</v>
      </c>
      <c r="F110" s="171" t="s">
        <v>126</v>
      </c>
      <c r="G110" s="168" t="s">
        <v>168</v>
      </c>
      <c r="H110" s="163" t="s">
        <v>29</v>
      </c>
      <c r="I110" s="171" t="s">
        <v>30</v>
      </c>
      <c r="J110" s="171" t="s">
        <v>373</v>
      </c>
      <c r="K110" s="174" t="s">
        <v>33</v>
      </c>
      <c r="L110" s="174" t="s">
        <v>32</v>
      </c>
      <c r="M110" s="171" t="s">
        <v>427</v>
      </c>
      <c r="N110" s="171" t="s">
        <v>428</v>
      </c>
      <c r="O110" s="171" t="s">
        <v>429</v>
      </c>
      <c r="P110" s="173">
        <v>1486.6949999999999</v>
      </c>
      <c r="Q110" s="173" t="s">
        <v>35</v>
      </c>
      <c r="R110" s="174">
        <v>1.6</v>
      </c>
      <c r="S110" s="166">
        <f t="shared" si="9"/>
        <v>960</v>
      </c>
      <c r="T110" s="265" t="e">
        <f t="shared" si="12"/>
        <v>#VALUE!</v>
      </c>
    </row>
    <row r="111" spans="1:20" ht="76.5" customHeight="1" x14ac:dyDescent="0.25">
      <c r="A111" s="267" t="s">
        <v>430</v>
      </c>
      <c r="B111" s="171" t="s">
        <v>390</v>
      </c>
      <c r="C111" s="171" t="s">
        <v>269</v>
      </c>
      <c r="D111" s="172" t="s">
        <v>121</v>
      </c>
      <c r="E111" s="171" t="s">
        <v>431</v>
      </c>
      <c r="F111" s="171" t="s">
        <v>270</v>
      </c>
      <c r="G111" s="163" t="s">
        <v>271</v>
      </c>
      <c r="H111" s="163" t="s">
        <v>29</v>
      </c>
      <c r="I111" s="171" t="s">
        <v>30</v>
      </c>
      <c r="J111" s="171" t="s">
        <v>31</v>
      </c>
      <c r="K111" s="174" t="s">
        <v>33</v>
      </c>
      <c r="L111" s="174" t="s">
        <v>332</v>
      </c>
      <c r="M111" s="171" t="s">
        <v>432</v>
      </c>
      <c r="N111" s="171" t="s">
        <v>35</v>
      </c>
      <c r="O111" s="171" t="s">
        <v>433</v>
      </c>
      <c r="P111" s="173">
        <v>1486.7</v>
      </c>
      <c r="Q111" s="173"/>
      <c r="R111" s="174">
        <v>3.6</v>
      </c>
      <c r="S111" s="166">
        <f t="shared" si="9"/>
        <v>1728</v>
      </c>
      <c r="T111" s="265">
        <f t="shared" si="12"/>
        <v>3214.7</v>
      </c>
    </row>
    <row r="112" spans="1:20" ht="76.5" customHeight="1" x14ac:dyDescent="0.25">
      <c r="A112" s="267" t="s">
        <v>430</v>
      </c>
      <c r="B112" s="171" t="s">
        <v>390</v>
      </c>
      <c r="C112" s="171" t="s">
        <v>269</v>
      </c>
      <c r="D112" s="172" t="s">
        <v>121</v>
      </c>
      <c r="E112" s="171" t="s">
        <v>431</v>
      </c>
      <c r="F112" s="171" t="s">
        <v>270</v>
      </c>
      <c r="G112" s="163" t="s">
        <v>271</v>
      </c>
      <c r="H112" s="163" t="s">
        <v>29</v>
      </c>
      <c r="I112" s="171" t="s">
        <v>30</v>
      </c>
      <c r="J112" s="171" t="s">
        <v>31</v>
      </c>
      <c r="K112" s="174" t="s">
        <v>332</v>
      </c>
      <c r="L112" s="174" t="s">
        <v>33</v>
      </c>
      <c r="M112" s="171" t="s">
        <v>35</v>
      </c>
      <c r="N112" s="171" t="s">
        <v>428</v>
      </c>
      <c r="O112" s="171" t="s">
        <v>433</v>
      </c>
      <c r="P112" s="173"/>
      <c r="Q112" s="173">
        <v>1486.7</v>
      </c>
      <c r="R112" s="174"/>
      <c r="S112" s="166">
        <f t="shared" ref="S112" si="13">IF(D112="ASSESSOR",480*R112,IF(D112="COLABORADOR EVENTUAL",480*R112,IF(D112="GUARDA PORTUÁRIO",240*R112,IF(D112="CONSELHEIRO",600*R112,IF(D112="DIRETOR",600*R112,IF(D112="FIEL",360*R112,IF(D112="FIEL AJUDANTE",360*R112,IF(D112="GERENTE",480*R112,IF(D112="SECRETÁRIA",360*R112,IF(D112="SUPERINTENDENTE",480*R112,IF(D112="SUPERVISOR",360*R112,IF(D112="ESPECIALISTA PORTUÁRIO",360*R112,IF(D112="TÉC. SERV. PORTUÁRIOS",240*R112,0)))))))))))))</f>
        <v>0</v>
      </c>
      <c r="T112" s="265">
        <f t="shared" ref="T112" si="14">S112+Q112+P112</f>
        <v>1486.7</v>
      </c>
    </row>
    <row r="113" spans="1:20" ht="76.5" customHeight="1" x14ac:dyDescent="0.25">
      <c r="A113" s="269" t="s">
        <v>434</v>
      </c>
      <c r="B113" s="175" t="s">
        <v>368</v>
      </c>
      <c r="C113" s="175" t="s">
        <v>435</v>
      </c>
      <c r="D113" s="176"/>
      <c r="E113" s="175"/>
      <c r="F113" s="175"/>
      <c r="G113" s="126"/>
      <c r="H113" s="126"/>
      <c r="I113" s="175"/>
      <c r="J113" s="175" t="s">
        <v>31</v>
      </c>
      <c r="K113" s="177" t="s">
        <v>32</v>
      </c>
      <c r="L113" s="177" t="s">
        <v>33</v>
      </c>
      <c r="M113" s="175" t="s">
        <v>388</v>
      </c>
      <c r="N113" s="175" t="s">
        <v>390</v>
      </c>
      <c r="O113" s="175"/>
      <c r="P113" s="178"/>
      <c r="Q113" s="178"/>
      <c r="R113" s="177"/>
      <c r="S113" s="127">
        <f t="shared" si="9"/>
        <v>0</v>
      </c>
      <c r="T113" s="258">
        <f t="shared" si="12"/>
        <v>0</v>
      </c>
    </row>
    <row r="114" spans="1:20" ht="76.5" customHeight="1" x14ac:dyDescent="0.25">
      <c r="A114" s="269" t="s">
        <v>434</v>
      </c>
      <c r="B114" s="175" t="s">
        <v>368</v>
      </c>
      <c r="C114" s="175" t="s">
        <v>435</v>
      </c>
      <c r="D114" s="176"/>
      <c r="E114" s="175"/>
      <c r="F114" s="175"/>
      <c r="G114" s="126"/>
      <c r="H114" s="126"/>
      <c r="I114" s="175"/>
      <c r="J114" s="175" t="s">
        <v>373</v>
      </c>
      <c r="K114" s="177" t="s">
        <v>33</v>
      </c>
      <c r="L114" s="177" t="s">
        <v>32</v>
      </c>
      <c r="M114" s="175" t="s">
        <v>392</v>
      </c>
      <c r="N114" s="175" t="s">
        <v>392</v>
      </c>
      <c r="O114" s="175"/>
      <c r="P114" s="178"/>
      <c r="Q114" s="178"/>
      <c r="R114" s="177"/>
      <c r="S114" s="127">
        <f t="shared" si="9"/>
        <v>0</v>
      </c>
      <c r="T114" s="258">
        <f t="shared" si="12"/>
        <v>0</v>
      </c>
    </row>
    <row r="115" spans="1:20" ht="76.5" customHeight="1" x14ac:dyDescent="0.25">
      <c r="A115" s="267" t="s">
        <v>436</v>
      </c>
      <c r="B115" s="171" t="s">
        <v>368</v>
      </c>
      <c r="C115" s="171" t="s">
        <v>53</v>
      </c>
      <c r="D115" s="172" t="s">
        <v>47</v>
      </c>
      <c r="E115" s="171" t="s">
        <v>54</v>
      </c>
      <c r="F115" s="171" t="s">
        <v>55</v>
      </c>
      <c r="G115" s="168" t="s">
        <v>177</v>
      </c>
      <c r="H115" s="163" t="s">
        <v>29</v>
      </c>
      <c r="I115" s="171" t="s">
        <v>30</v>
      </c>
      <c r="J115" s="171" t="s">
        <v>31</v>
      </c>
      <c r="K115" s="174"/>
      <c r="L115" s="174"/>
      <c r="M115" s="171" t="s">
        <v>437</v>
      </c>
      <c r="N115" s="171" t="s">
        <v>35</v>
      </c>
      <c r="O115" s="171" t="s">
        <v>438</v>
      </c>
      <c r="P115" s="173"/>
      <c r="Q115" s="173"/>
      <c r="R115" s="174">
        <v>2.6</v>
      </c>
      <c r="S115" s="166">
        <f t="shared" si="9"/>
        <v>1560</v>
      </c>
      <c r="T115" s="265">
        <f t="shared" si="12"/>
        <v>1560</v>
      </c>
    </row>
    <row r="116" spans="1:20" ht="76.5" customHeight="1" x14ac:dyDescent="0.25">
      <c r="A116" s="267" t="s">
        <v>436</v>
      </c>
      <c r="B116" s="171" t="s">
        <v>368</v>
      </c>
      <c r="C116" s="171" t="s">
        <v>53</v>
      </c>
      <c r="D116" s="172" t="s">
        <v>47</v>
      </c>
      <c r="E116" s="171" t="s">
        <v>54</v>
      </c>
      <c r="F116" s="171" t="s">
        <v>55</v>
      </c>
      <c r="G116" s="168" t="s">
        <v>177</v>
      </c>
      <c r="H116" s="163" t="s">
        <v>29</v>
      </c>
      <c r="I116" s="171" t="s">
        <v>30</v>
      </c>
      <c r="J116" s="171" t="s">
        <v>378</v>
      </c>
      <c r="K116" s="174"/>
      <c r="L116" s="174"/>
      <c r="M116" s="171" t="s">
        <v>35</v>
      </c>
      <c r="N116" s="171" t="s">
        <v>422</v>
      </c>
      <c r="O116" s="171" t="s">
        <v>438</v>
      </c>
      <c r="P116" s="173"/>
      <c r="Q116" s="173"/>
      <c r="R116" s="174"/>
      <c r="S116" s="166">
        <f t="shared" si="9"/>
        <v>0</v>
      </c>
      <c r="T116" s="265">
        <f t="shared" si="12"/>
        <v>0</v>
      </c>
    </row>
    <row r="117" spans="1:20" ht="135" x14ac:dyDescent="0.25">
      <c r="A117" s="267" t="s">
        <v>439</v>
      </c>
      <c r="B117" s="171" t="s">
        <v>368</v>
      </c>
      <c r="C117" s="171" t="s">
        <v>440</v>
      </c>
      <c r="D117" s="172" t="s">
        <v>63</v>
      </c>
      <c r="E117" s="171" t="s">
        <v>441</v>
      </c>
      <c r="F117" s="171" t="s">
        <v>442</v>
      </c>
      <c r="G117" s="172" t="s">
        <v>443</v>
      </c>
      <c r="H117" s="163" t="s">
        <v>29</v>
      </c>
      <c r="I117" s="171" t="s">
        <v>30</v>
      </c>
      <c r="J117" s="171" t="s">
        <v>378</v>
      </c>
      <c r="K117" s="174" t="s">
        <v>33</v>
      </c>
      <c r="L117" s="174"/>
      <c r="M117" s="171"/>
      <c r="N117" s="171"/>
      <c r="O117" s="171" t="s">
        <v>444</v>
      </c>
      <c r="P117" s="173"/>
      <c r="Q117" s="173"/>
      <c r="R117" s="174">
        <v>3.6</v>
      </c>
      <c r="S117" s="166">
        <f t="shared" si="9"/>
        <v>1728</v>
      </c>
      <c r="T117" s="265">
        <f t="shared" si="12"/>
        <v>1728</v>
      </c>
    </row>
    <row r="118" spans="1:20" ht="135" x14ac:dyDescent="0.25">
      <c r="A118" s="267" t="s">
        <v>439</v>
      </c>
      <c r="B118" s="171" t="s">
        <v>368</v>
      </c>
      <c r="C118" s="171" t="s">
        <v>440</v>
      </c>
      <c r="D118" s="172" t="s">
        <v>63</v>
      </c>
      <c r="E118" s="171" t="s">
        <v>441</v>
      </c>
      <c r="F118" s="171" t="s">
        <v>442</v>
      </c>
      <c r="G118" s="172" t="s">
        <v>443</v>
      </c>
      <c r="H118" s="163" t="s">
        <v>29</v>
      </c>
      <c r="I118" s="171" t="s">
        <v>30</v>
      </c>
      <c r="J118" s="171" t="s">
        <v>373</v>
      </c>
      <c r="K118" s="174"/>
      <c r="L118" s="174"/>
      <c r="M118" s="171"/>
      <c r="N118" s="171"/>
      <c r="O118" s="171" t="s">
        <v>444</v>
      </c>
      <c r="P118" s="173"/>
      <c r="Q118" s="173"/>
      <c r="R118" s="174"/>
      <c r="S118" s="166">
        <f t="shared" si="9"/>
        <v>0</v>
      </c>
      <c r="T118" s="265">
        <f t="shared" si="12"/>
        <v>0</v>
      </c>
    </row>
    <row r="119" spans="1:20" ht="76.5" customHeight="1" x14ac:dyDescent="0.25">
      <c r="A119" s="267" t="s">
        <v>445</v>
      </c>
      <c r="B119" s="171" t="s">
        <v>446</v>
      </c>
      <c r="C119" s="171" t="s">
        <v>53</v>
      </c>
      <c r="D119" s="172" t="s">
        <v>47</v>
      </c>
      <c r="E119" s="171" t="s">
        <v>54</v>
      </c>
      <c r="F119" s="171" t="s">
        <v>55</v>
      </c>
      <c r="G119" s="168" t="s">
        <v>177</v>
      </c>
      <c r="H119" s="163" t="s">
        <v>29</v>
      </c>
      <c r="I119" s="171" t="s">
        <v>30</v>
      </c>
      <c r="J119" s="171" t="s">
        <v>373</v>
      </c>
      <c r="K119" s="174" t="s">
        <v>33</v>
      </c>
      <c r="L119" s="174" t="s">
        <v>35</v>
      </c>
      <c r="M119" s="171" t="s">
        <v>410</v>
      </c>
      <c r="N119" s="171" t="s">
        <v>35</v>
      </c>
      <c r="O119" s="171" t="s">
        <v>447</v>
      </c>
      <c r="P119" s="173">
        <v>1523.93</v>
      </c>
      <c r="Q119" s="173"/>
      <c r="R119" s="174">
        <v>0.6</v>
      </c>
      <c r="S119" s="166">
        <f t="shared" si="9"/>
        <v>360</v>
      </c>
      <c r="T119" s="265">
        <f t="shared" si="12"/>
        <v>1883.93</v>
      </c>
    </row>
    <row r="120" spans="1:20" ht="76.5" customHeight="1" x14ac:dyDescent="0.25">
      <c r="A120" s="267" t="s">
        <v>445</v>
      </c>
      <c r="B120" s="171" t="s">
        <v>446</v>
      </c>
      <c r="C120" s="171" t="s">
        <v>53</v>
      </c>
      <c r="D120" s="172" t="s">
        <v>47</v>
      </c>
      <c r="E120" s="171" t="s">
        <v>54</v>
      </c>
      <c r="F120" s="171" t="s">
        <v>55</v>
      </c>
      <c r="G120" s="168" t="s">
        <v>177</v>
      </c>
      <c r="H120" s="163" t="s">
        <v>29</v>
      </c>
      <c r="I120" s="171" t="s">
        <v>30</v>
      </c>
      <c r="J120" s="171" t="s">
        <v>373</v>
      </c>
      <c r="K120" s="174" t="s">
        <v>35</v>
      </c>
      <c r="L120" s="174" t="s">
        <v>32</v>
      </c>
      <c r="M120" s="171" t="s">
        <v>35</v>
      </c>
      <c r="N120" s="171" t="s">
        <v>448</v>
      </c>
      <c r="O120" s="171" t="s">
        <v>447</v>
      </c>
      <c r="P120" s="173"/>
      <c r="Q120" s="173">
        <v>1120.6300000000001</v>
      </c>
      <c r="R120" s="174"/>
      <c r="S120" s="166">
        <f t="shared" si="9"/>
        <v>0</v>
      </c>
      <c r="T120" s="265">
        <f t="shared" si="12"/>
        <v>1120.6300000000001</v>
      </c>
    </row>
    <row r="121" spans="1:20" ht="76.5" customHeight="1" x14ac:dyDescent="0.25">
      <c r="A121" s="267" t="s">
        <v>449</v>
      </c>
      <c r="B121" s="171" t="s">
        <v>392</v>
      </c>
      <c r="C121" s="171" t="s">
        <v>90</v>
      </c>
      <c r="D121" s="172" t="s">
        <v>91</v>
      </c>
      <c r="E121" s="171" t="s">
        <v>92</v>
      </c>
      <c r="F121" s="171" t="s">
        <v>450</v>
      </c>
      <c r="G121" s="168" t="s">
        <v>94</v>
      </c>
      <c r="H121" s="163" t="s">
        <v>29</v>
      </c>
      <c r="I121" s="171" t="s">
        <v>30</v>
      </c>
      <c r="J121" s="171" t="s">
        <v>373</v>
      </c>
      <c r="K121" s="174" t="s">
        <v>332</v>
      </c>
      <c r="L121" s="174" t="s">
        <v>35</v>
      </c>
      <c r="M121" s="171" t="s">
        <v>410</v>
      </c>
      <c r="N121" s="171" t="s">
        <v>35</v>
      </c>
      <c r="O121" s="171"/>
      <c r="P121" s="173">
        <v>1451.23</v>
      </c>
      <c r="Q121" s="173"/>
      <c r="R121" s="174"/>
      <c r="S121" s="166">
        <f t="shared" si="9"/>
        <v>0</v>
      </c>
      <c r="T121" s="265">
        <f t="shared" si="12"/>
        <v>1451.23</v>
      </c>
    </row>
    <row r="122" spans="1:20" ht="76.5" customHeight="1" x14ac:dyDescent="0.25">
      <c r="A122" s="267" t="s">
        <v>451</v>
      </c>
      <c r="B122" s="171" t="s">
        <v>392</v>
      </c>
      <c r="C122" s="171" t="s">
        <v>90</v>
      </c>
      <c r="D122" s="172" t="s">
        <v>91</v>
      </c>
      <c r="E122" s="171" t="s">
        <v>92</v>
      </c>
      <c r="F122" s="171" t="s">
        <v>450</v>
      </c>
      <c r="G122" s="168" t="s">
        <v>94</v>
      </c>
      <c r="H122" s="163" t="s">
        <v>29</v>
      </c>
      <c r="I122" s="171" t="s">
        <v>30</v>
      </c>
      <c r="J122" s="171" t="s">
        <v>31</v>
      </c>
      <c r="K122" s="174" t="s">
        <v>35</v>
      </c>
      <c r="L122" s="174" t="s">
        <v>32</v>
      </c>
      <c r="M122" s="171" t="s">
        <v>35</v>
      </c>
      <c r="N122" s="171" t="s">
        <v>452</v>
      </c>
      <c r="O122" s="171"/>
      <c r="P122" s="173"/>
      <c r="Q122" s="173">
        <v>1415.97</v>
      </c>
      <c r="R122" s="174"/>
      <c r="S122" s="166">
        <f t="shared" si="9"/>
        <v>0</v>
      </c>
      <c r="T122" s="265">
        <f t="shared" si="12"/>
        <v>1415.97</v>
      </c>
    </row>
    <row r="123" spans="1:20" ht="76.5" customHeight="1" x14ac:dyDescent="0.25">
      <c r="A123" s="267" t="s">
        <v>426</v>
      </c>
      <c r="B123" s="171" t="s">
        <v>453</v>
      </c>
      <c r="C123" s="171" t="s">
        <v>165</v>
      </c>
      <c r="D123" s="172" t="s">
        <v>47</v>
      </c>
      <c r="E123" s="171" t="s">
        <v>26</v>
      </c>
      <c r="F123" s="171" t="s">
        <v>126</v>
      </c>
      <c r="G123" s="168" t="s">
        <v>168</v>
      </c>
      <c r="H123" s="163" t="s">
        <v>29</v>
      </c>
      <c r="I123" s="171" t="s">
        <v>30</v>
      </c>
      <c r="J123" s="171" t="s">
        <v>373</v>
      </c>
      <c r="K123" s="174" t="s">
        <v>33</v>
      </c>
      <c r="L123" s="174" t="s">
        <v>32</v>
      </c>
      <c r="M123" s="171" t="s">
        <v>427</v>
      </c>
      <c r="N123" s="171" t="s">
        <v>428</v>
      </c>
      <c r="O123" s="171" t="s">
        <v>454</v>
      </c>
      <c r="P123" s="173">
        <v>1468.7</v>
      </c>
      <c r="Q123" s="173">
        <v>1468.7</v>
      </c>
      <c r="R123" s="174">
        <v>1.6</v>
      </c>
      <c r="S123" s="166">
        <f t="shared" si="9"/>
        <v>960</v>
      </c>
      <c r="T123" s="265">
        <f t="shared" si="12"/>
        <v>3897.3999999999996</v>
      </c>
    </row>
    <row r="124" spans="1:20" ht="76.5" customHeight="1" x14ac:dyDescent="0.25">
      <c r="A124" s="267" t="s">
        <v>426</v>
      </c>
      <c r="B124" s="171" t="s">
        <v>453</v>
      </c>
      <c r="C124" s="171" t="s">
        <v>165</v>
      </c>
      <c r="D124" s="173" t="s">
        <v>47</v>
      </c>
      <c r="E124" s="173" t="s">
        <v>26</v>
      </c>
      <c r="F124" s="173" t="s">
        <v>126</v>
      </c>
      <c r="G124" s="173" t="s">
        <v>168</v>
      </c>
      <c r="H124" s="173" t="s">
        <v>29</v>
      </c>
      <c r="I124" s="173" t="s">
        <v>30</v>
      </c>
      <c r="J124" s="173" t="s">
        <v>373</v>
      </c>
      <c r="K124" s="173" t="s">
        <v>33</v>
      </c>
      <c r="L124" s="173" t="s">
        <v>32</v>
      </c>
      <c r="M124" s="173" t="s">
        <v>427</v>
      </c>
      <c r="N124" s="173" t="s">
        <v>428</v>
      </c>
      <c r="O124" s="171" t="s">
        <v>454</v>
      </c>
      <c r="P124" s="173">
        <v>2145.0300000000002</v>
      </c>
      <c r="Q124" s="173">
        <v>2145.0300000000002</v>
      </c>
      <c r="R124" s="174">
        <v>1.6</v>
      </c>
      <c r="S124" s="166">
        <f t="shared" si="9"/>
        <v>960</v>
      </c>
      <c r="T124" s="265">
        <f t="shared" si="11"/>
        <v>5250.06</v>
      </c>
    </row>
    <row r="125" spans="1:20" ht="76.5" customHeight="1" x14ac:dyDescent="0.25">
      <c r="A125" s="267" t="s">
        <v>455</v>
      </c>
      <c r="B125" s="171" t="s">
        <v>456</v>
      </c>
      <c r="C125" s="171" t="s">
        <v>53</v>
      </c>
      <c r="D125" s="173" t="s">
        <v>47</v>
      </c>
      <c r="E125" s="173" t="s">
        <v>54</v>
      </c>
      <c r="F125" s="173" t="s">
        <v>55</v>
      </c>
      <c r="G125" s="168" t="s">
        <v>177</v>
      </c>
      <c r="H125" s="173" t="s">
        <v>29</v>
      </c>
      <c r="I125" s="173" t="s">
        <v>30</v>
      </c>
      <c r="J125" s="173" t="s">
        <v>31</v>
      </c>
      <c r="K125" s="173" t="s">
        <v>33</v>
      </c>
      <c r="L125" s="173" t="s">
        <v>32</v>
      </c>
      <c r="M125" s="241">
        <v>44735</v>
      </c>
      <c r="N125" s="241">
        <v>44738</v>
      </c>
      <c r="O125" s="171" t="s">
        <v>457</v>
      </c>
      <c r="P125" s="173">
        <v>1910.03</v>
      </c>
      <c r="Q125" s="173">
        <v>1910.03</v>
      </c>
      <c r="R125" s="244">
        <v>1.6</v>
      </c>
      <c r="S125" s="166">
        <f t="shared" si="9"/>
        <v>960</v>
      </c>
      <c r="T125" s="265">
        <f t="shared" si="11"/>
        <v>4780.0599999999995</v>
      </c>
    </row>
    <row r="126" spans="1:20" ht="102.75" customHeight="1" x14ac:dyDescent="0.25">
      <c r="A126" s="267" t="s">
        <v>458</v>
      </c>
      <c r="B126" s="171" t="s">
        <v>459</v>
      </c>
      <c r="C126" s="171" t="s">
        <v>53</v>
      </c>
      <c r="D126" s="173" t="s">
        <v>47</v>
      </c>
      <c r="E126" s="173" t="s">
        <v>54</v>
      </c>
      <c r="F126" s="243">
        <v>9914</v>
      </c>
      <c r="G126" s="168" t="s">
        <v>177</v>
      </c>
      <c r="H126" s="173" t="s">
        <v>29</v>
      </c>
      <c r="I126" s="173" t="s">
        <v>30</v>
      </c>
      <c r="J126" s="173" t="s">
        <v>31</v>
      </c>
      <c r="K126" s="173" t="s">
        <v>33</v>
      </c>
      <c r="L126" s="173" t="s">
        <v>35</v>
      </c>
      <c r="M126" s="241">
        <v>44741</v>
      </c>
      <c r="N126" s="241" t="s">
        <v>35</v>
      </c>
      <c r="O126" s="171" t="s">
        <v>460</v>
      </c>
      <c r="P126" s="173">
        <v>2198.58</v>
      </c>
      <c r="Q126" s="173"/>
      <c r="R126" s="174">
        <v>1.6</v>
      </c>
      <c r="S126" s="166">
        <f t="shared" si="9"/>
        <v>960</v>
      </c>
      <c r="T126" s="265">
        <f t="shared" si="11"/>
        <v>3158.58</v>
      </c>
    </row>
    <row r="127" spans="1:20" ht="95.25" customHeight="1" x14ac:dyDescent="0.25">
      <c r="A127" s="267" t="s">
        <v>458</v>
      </c>
      <c r="B127" s="171" t="s">
        <v>459</v>
      </c>
      <c r="C127" s="171" t="s">
        <v>53</v>
      </c>
      <c r="D127" s="173" t="s">
        <v>47</v>
      </c>
      <c r="E127" s="173" t="s">
        <v>54</v>
      </c>
      <c r="F127" s="243">
        <v>9914</v>
      </c>
      <c r="G127" s="168" t="s">
        <v>177</v>
      </c>
      <c r="H127" s="173" t="s">
        <v>29</v>
      </c>
      <c r="I127" s="173" t="s">
        <v>30</v>
      </c>
      <c r="J127" s="173" t="s">
        <v>31</v>
      </c>
      <c r="K127" s="173" t="s">
        <v>35</v>
      </c>
      <c r="L127" s="173" t="s">
        <v>32</v>
      </c>
      <c r="M127" s="241" t="s">
        <v>35</v>
      </c>
      <c r="N127" s="241">
        <v>44742</v>
      </c>
      <c r="O127" s="171" t="s">
        <v>460</v>
      </c>
      <c r="P127" s="173"/>
      <c r="Q127" s="173">
        <v>2192.98</v>
      </c>
      <c r="R127" s="174"/>
      <c r="S127" s="166">
        <f t="shared" si="9"/>
        <v>0</v>
      </c>
      <c r="T127" s="265">
        <f t="shared" si="11"/>
        <v>2192.98</v>
      </c>
    </row>
    <row r="128" spans="1:20" ht="73.5" customHeight="1" x14ac:dyDescent="0.25">
      <c r="A128" s="270" t="s">
        <v>461</v>
      </c>
      <c r="B128" s="171" t="s">
        <v>462</v>
      </c>
      <c r="C128" s="171" t="s">
        <v>463</v>
      </c>
      <c r="D128" s="172"/>
      <c r="E128" s="171"/>
      <c r="F128" s="173"/>
      <c r="G128" s="172"/>
      <c r="H128" s="163" t="s">
        <v>29</v>
      </c>
      <c r="I128" s="171" t="s">
        <v>30</v>
      </c>
      <c r="J128" s="171" t="s">
        <v>31</v>
      </c>
      <c r="K128" s="174" t="s">
        <v>263</v>
      </c>
      <c r="L128" s="174" t="s">
        <v>32</v>
      </c>
      <c r="M128" s="171" t="s">
        <v>425</v>
      </c>
      <c r="N128" s="171" t="s">
        <v>425</v>
      </c>
      <c r="O128" s="171"/>
      <c r="P128" s="173"/>
      <c r="Q128" s="173"/>
      <c r="R128" s="174"/>
      <c r="S128" s="166">
        <f t="shared" si="9"/>
        <v>0</v>
      </c>
      <c r="T128" s="265">
        <f t="shared" si="11"/>
        <v>0</v>
      </c>
    </row>
    <row r="129" spans="1:20" ht="66" customHeight="1" x14ac:dyDescent="0.25">
      <c r="A129" s="267" t="s">
        <v>464</v>
      </c>
      <c r="B129" s="171" t="s">
        <v>462</v>
      </c>
      <c r="C129" s="171" t="s">
        <v>465</v>
      </c>
      <c r="D129" s="172" t="s">
        <v>47</v>
      </c>
      <c r="E129" s="171" t="s">
        <v>418</v>
      </c>
      <c r="F129" s="171" t="s">
        <v>126</v>
      </c>
      <c r="G129" s="173" t="s">
        <v>168</v>
      </c>
      <c r="H129" s="163" t="s">
        <v>29</v>
      </c>
      <c r="I129" s="171" t="s">
        <v>30</v>
      </c>
      <c r="J129" s="171" t="s">
        <v>378</v>
      </c>
      <c r="K129" s="174" t="s">
        <v>32</v>
      </c>
      <c r="L129" s="174" t="s">
        <v>33</v>
      </c>
      <c r="M129" s="171" t="s">
        <v>425</v>
      </c>
      <c r="N129" s="171" t="s">
        <v>35</v>
      </c>
      <c r="O129" s="171" t="s">
        <v>466</v>
      </c>
      <c r="P129" s="173">
        <v>2029.3</v>
      </c>
      <c r="Q129" s="173">
        <v>0</v>
      </c>
      <c r="R129" s="174">
        <v>0.6</v>
      </c>
      <c r="S129" s="166">
        <f t="shared" si="9"/>
        <v>360</v>
      </c>
      <c r="T129" s="265">
        <f t="shared" si="11"/>
        <v>2389.3000000000002</v>
      </c>
    </row>
    <row r="130" spans="1:20" ht="76.5" customHeight="1" x14ac:dyDescent="0.25">
      <c r="A130" s="267" t="s">
        <v>464</v>
      </c>
      <c r="B130" s="171" t="s">
        <v>462</v>
      </c>
      <c r="C130" s="171" t="s">
        <v>465</v>
      </c>
      <c r="D130" s="172" t="s">
        <v>47</v>
      </c>
      <c r="E130" s="163" t="s">
        <v>418</v>
      </c>
      <c r="F130" s="171" t="s">
        <v>126</v>
      </c>
      <c r="G130" s="173" t="s">
        <v>168</v>
      </c>
      <c r="H130" s="163" t="s">
        <v>29</v>
      </c>
      <c r="I130" s="163" t="s">
        <v>30</v>
      </c>
      <c r="J130" s="163" t="s">
        <v>373</v>
      </c>
      <c r="K130" s="170" t="s">
        <v>33</v>
      </c>
      <c r="L130" s="170" t="s">
        <v>32</v>
      </c>
      <c r="M130" s="163" t="s">
        <v>35</v>
      </c>
      <c r="N130" s="163" t="s">
        <v>425</v>
      </c>
      <c r="O130" s="171" t="s">
        <v>466</v>
      </c>
      <c r="P130" s="173">
        <v>0</v>
      </c>
      <c r="Q130" s="173">
        <v>2446.23</v>
      </c>
      <c r="R130" s="170"/>
      <c r="S130" s="166">
        <f>IF(D130="ASSESSOR",480*R130,IF(D130="COLABORADOR EVENTUAL",480*R130,IF(D130="GUARDA PORTUÁRIO",240*R130,IF(D130="CONSELHEIRO",600*R130,IF(D130="DIRETOR",600*R130,IF(D130="FIEL",360*R130,IF(D130="FIEL AJUDANTE",360*R130,IF(D130="GERENTE",480*R130,IF(D130="SECRETÁRIA",360*R130,IF(D130="SUPERINTENDENTE",480*R130,IF(D130="SUPERVISOR",360*R130,IF(D130="ESPECIALISTA PORTUÁRIO",360*R130,IF(D130="TÉC. SERV. PORTUÁRIOS",240*R130,0)))))))))))))</f>
        <v>0</v>
      </c>
      <c r="T130" s="265">
        <f>S130+Q130+P130</f>
        <v>2446.23</v>
      </c>
    </row>
    <row r="131" spans="1:20" ht="76.5" customHeight="1" x14ac:dyDescent="0.25">
      <c r="A131" s="267" t="s">
        <v>467</v>
      </c>
      <c r="B131" s="171" t="s">
        <v>468</v>
      </c>
      <c r="C131" s="171" t="s">
        <v>469</v>
      </c>
      <c r="D131" s="172" t="s">
        <v>91</v>
      </c>
      <c r="E131" s="171" t="s">
        <v>470</v>
      </c>
      <c r="F131" s="171" t="s">
        <v>471</v>
      </c>
      <c r="G131" s="173" t="s">
        <v>472</v>
      </c>
      <c r="H131" s="171" t="s">
        <v>29</v>
      </c>
      <c r="I131" s="171" t="s">
        <v>30</v>
      </c>
      <c r="J131" s="171" t="s">
        <v>31</v>
      </c>
      <c r="K131" s="174" t="s">
        <v>263</v>
      </c>
      <c r="L131" s="174" t="s">
        <v>33</v>
      </c>
      <c r="M131" s="171" t="s">
        <v>473</v>
      </c>
      <c r="N131" s="171" t="s">
        <v>35</v>
      </c>
      <c r="O131" s="171" t="s">
        <v>474</v>
      </c>
      <c r="P131" s="173">
        <v>0</v>
      </c>
      <c r="Q131" s="173">
        <v>0</v>
      </c>
      <c r="R131" s="174"/>
      <c r="S131" s="240">
        <f>IF(D131="ASSESSOR",480*R131,IF(D131="COLABORADOR EVENTUAL",480*R131,IF(D131="GUARDA PORTUÁRIO",240*R131,IF(D131="CONSELHEIRO",600*R131,IF(D131="DIRETOR",600*R131,IF(D131="FIEL",360*R131,IF(D131="FIEL AJUDANTE",360*R131,IF(D131="GERENTE",480*R131,IF(D131="SECRETÁRIA",360*R131,IF(D131="SUPERINTENDENTE",480*R131,IF(D131="SUPERVISOR",360*R131,IF(D131="ESPECIALISTA PORTUÁRIO",360*R131,IF(D131="TÉC. SERV. PORTUÁRIOS",240*R131,0)))))))))))))</f>
        <v>0</v>
      </c>
      <c r="T131" s="265">
        <f t="shared" ref="T131:T194" si="15">S131+Q131+P131</f>
        <v>0</v>
      </c>
    </row>
    <row r="132" spans="1:20" ht="76.5" customHeight="1" x14ac:dyDescent="0.25">
      <c r="A132" s="267" t="s">
        <v>475</v>
      </c>
      <c r="B132" s="171" t="s">
        <v>468</v>
      </c>
      <c r="C132" s="171" t="s">
        <v>469</v>
      </c>
      <c r="D132" s="172" t="s">
        <v>91</v>
      </c>
      <c r="E132" s="171" t="s">
        <v>470</v>
      </c>
      <c r="F132" s="171" t="s">
        <v>476</v>
      </c>
      <c r="G132" s="173" t="s">
        <v>472</v>
      </c>
      <c r="H132" s="171" t="s">
        <v>29</v>
      </c>
      <c r="I132" s="171" t="s">
        <v>30</v>
      </c>
      <c r="J132" s="171" t="s">
        <v>31</v>
      </c>
      <c r="K132" s="174" t="s">
        <v>33</v>
      </c>
      <c r="L132" s="174" t="s">
        <v>207</v>
      </c>
      <c r="M132" s="171" t="s">
        <v>35</v>
      </c>
      <c r="N132" s="171" t="s">
        <v>473</v>
      </c>
      <c r="O132" s="171" t="s">
        <v>477</v>
      </c>
      <c r="P132" s="173">
        <v>0</v>
      </c>
      <c r="Q132" s="173">
        <v>0</v>
      </c>
      <c r="R132" s="174"/>
      <c r="S132" s="240">
        <f t="shared" ref="S132:S195" si="16">IF(D132="ASSESSOR",480*R132,IF(D132="COLABORADOR EVENTUAL",480*R132,IF(D132="GUARDA PORTUÁRIO",240*R132,IF(D132="CONSELHEIRO",600*R132,IF(D132="DIRETOR",600*R132,IF(D132="FIEL",360*R132,IF(D132="FIEL AJUDANTE",360*R132,IF(D132="GERENTE",480*R132,IF(D132="SECRETÁRIA",360*R132,IF(D132="SUPERINTENDENTE",480*R132,IF(D132="SUPERVISOR",360*R132,IF(D132="ESPECIALISTA PORTUÁRIO",360*R132,IF(D132="TÉC. SERV. PORTUÁRIOS",240*R132,0)))))))))))))</f>
        <v>0</v>
      </c>
      <c r="T132" s="265">
        <f t="shared" si="15"/>
        <v>0</v>
      </c>
    </row>
    <row r="133" spans="1:20" ht="76.5" customHeight="1" x14ac:dyDescent="0.25">
      <c r="A133" s="267" t="s">
        <v>478</v>
      </c>
      <c r="B133" s="171" t="s">
        <v>479</v>
      </c>
      <c r="C133" s="171" t="s">
        <v>241</v>
      </c>
      <c r="D133" s="172" t="s">
        <v>47</v>
      </c>
      <c r="E133" s="171" t="s">
        <v>242</v>
      </c>
      <c r="F133" s="171" t="s">
        <v>243</v>
      </c>
      <c r="G133" s="173" t="s">
        <v>244</v>
      </c>
      <c r="H133" s="171" t="s">
        <v>29</v>
      </c>
      <c r="I133" s="171" t="s">
        <v>30</v>
      </c>
      <c r="J133" s="171" t="s">
        <v>373</v>
      </c>
      <c r="K133" s="174" t="s">
        <v>33</v>
      </c>
      <c r="L133" s="174" t="s">
        <v>32</v>
      </c>
      <c r="M133" s="171" t="s">
        <v>480</v>
      </c>
      <c r="N133" s="171" t="s">
        <v>481</v>
      </c>
      <c r="O133" s="171" t="s">
        <v>482</v>
      </c>
      <c r="P133" s="173">
        <v>2096.67</v>
      </c>
      <c r="Q133" s="173">
        <v>2096.67</v>
      </c>
      <c r="R133" s="174">
        <v>1.6</v>
      </c>
      <c r="S133" s="240">
        <f t="shared" si="16"/>
        <v>960</v>
      </c>
      <c r="T133" s="265">
        <f t="shared" si="15"/>
        <v>5153.34</v>
      </c>
    </row>
    <row r="134" spans="1:20" ht="76.5" customHeight="1" x14ac:dyDescent="0.25">
      <c r="A134" s="267" t="s">
        <v>483</v>
      </c>
      <c r="B134" s="171" t="s">
        <v>479</v>
      </c>
      <c r="C134" s="171" t="s">
        <v>256</v>
      </c>
      <c r="D134" s="172" t="s">
        <v>47</v>
      </c>
      <c r="E134" s="171" t="s">
        <v>26</v>
      </c>
      <c r="F134" s="171" t="s">
        <v>126</v>
      </c>
      <c r="G134" s="245" t="s">
        <v>484</v>
      </c>
      <c r="H134" s="171" t="s">
        <v>29</v>
      </c>
      <c r="I134" s="171" t="s">
        <v>30</v>
      </c>
      <c r="J134" s="171" t="s">
        <v>373</v>
      </c>
      <c r="K134" s="174" t="s">
        <v>33</v>
      </c>
      <c r="L134" s="174" t="s">
        <v>32</v>
      </c>
      <c r="M134" s="171" t="s">
        <v>480</v>
      </c>
      <c r="N134" s="171" t="s">
        <v>481</v>
      </c>
      <c r="O134" s="171" t="s">
        <v>482</v>
      </c>
      <c r="P134" s="173">
        <v>2228.85</v>
      </c>
      <c r="Q134" s="173">
        <v>2228.85</v>
      </c>
      <c r="R134" s="174">
        <v>1.6</v>
      </c>
      <c r="S134" s="240">
        <f t="shared" si="16"/>
        <v>960</v>
      </c>
      <c r="T134" s="265">
        <f t="shared" si="15"/>
        <v>5417.7</v>
      </c>
    </row>
    <row r="135" spans="1:20" ht="76.5" customHeight="1" x14ac:dyDescent="0.25">
      <c r="A135" s="267" t="s">
        <v>485</v>
      </c>
      <c r="B135" s="171" t="s">
        <v>479</v>
      </c>
      <c r="C135" s="171" t="s">
        <v>486</v>
      </c>
      <c r="D135" s="172" t="s">
        <v>91</v>
      </c>
      <c r="E135" s="171" t="s">
        <v>487</v>
      </c>
      <c r="F135" s="171" t="s">
        <v>488</v>
      </c>
      <c r="G135" s="173" t="s">
        <v>489</v>
      </c>
      <c r="H135" s="171" t="s">
        <v>29</v>
      </c>
      <c r="I135" s="171" t="s">
        <v>30</v>
      </c>
      <c r="J135" s="171" t="s">
        <v>31</v>
      </c>
      <c r="K135" s="174" t="s">
        <v>263</v>
      </c>
      <c r="L135" s="174" t="s">
        <v>32</v>
      </c>
      <c r="M135" s="171" t="s">
        <v>480</v>
      </c>
      <c r="N135" s="171" t="s">
        <v>481</v>
      </c>
      <c r="O135" s="171" t="s">
        <v>482</v>
      </c>
      <c r="P135" s="173">
        <v>2425.0300000000002</v>
      </c>
      <c r="Q135" s="173">
        <v>2425.0300000000002</v>
      </c>
      <c r="R135" s="174">
        <v>1.6</v>
      </c>
      <c r="S135" s="240">
        <f t="shared" si="16"/>
        <v>768</v>
      </c>
      <c r="T135" s="265">
        <f t="shared" si="15"/>
        <v>5618.06</v>
      </c>
    </row>
    <row r="136" spans="1:20" ht="76.5" customHeight="1" x14ac:dyDescent="0.25">
      <c r="A136" s="267" t="s">
        <v>490</v>
      </c>
      <c r="B136" s="171" t="s">
        <v>491</v>
      </c>
      <c r="C136" s="171" t="s">
        <v>266</v>
      </c>
      <c r="D136" s="172" t="s">
        <v>25</v>
      </c>
      <c r="E136" s="171" t="s">
        <v>492</v>
      </c>
      <c r="F136" s="171" t="s">
        <v>27</v>
      </c>
      <c r="G136" s="173" t="s">
        <v>28</v>
      </c>
      <c r="H136" s="171" t="s">
        <v>29</v>
      </c>
      <c r="I136" s="171" t="s">
        <v>30</v>
      </c>
      <c r="J136" s="171" t="s">
        <v>373</v>
      </c>
      <c r="K136" s="174" t="s">
        <v>32</v>
      </c>
      <c r="L136" s="174" t="s">
        <v>33</v>
      </c>
      <c r="M136" s="171" t="s">
        <v>493</v>
      </c>
      <c r="N136" s="171" t="s">
        <v>494</v>
      </c>
      <c r="O136" s="171" t="s">
        <v>495</v>
      </c>
      <c r="P136" s="173">
        <v>1534.845</v>
      </c>
      <c r="Q136" s="173">
        <v>1534.845</v>
      </c>
      <c r="R136" s="174">
        <v>3.6</v>
      </c>
      <c r="S136" s="240">
        <f t="shared" si="16"/>
        <v>2160</v>
      </c>
      <c r="T136" s="265">
        <f t="shared" si="15"/>
        <v>5229.6900000000005</v>
      </c>
    </row>
    <row r="137" spans="1:20" ht="76.5" customHeight="1" x14ac:dyDescent="0.25">
      <c r="A137" s="267" t="s">
        <v>496</v>
      </c>
      <c r="B137" s="171" t="s">
        <v>491</v>
      </c>
      <c r="C137" s="171" t="s">
        <v>497</v>
      </c>
      <c r="D137" s="172" t="s">
        <v>25</v>
      </c>
      <c r="E137" s="171" t="s">
        <v>492</v>
      </c>
      <c r="F137" s="171" t="s">
        <v>27</v>
      </c>
      <c r="G137" s="173" t="s">
        <v>38</v>
      </c>
      <c r="H137" s="171" t="s">
        <v>29</v>
      </c>
      <c r="I137" s="171" t="s">
        <v>30</v>
      </c>
      <c r="J137" s="171" t="s">
        <v>373</v>
      </c>
      <c r="K137" s="174" t="s">
        <v>32</v>
      </c>
      <c r="L137" s="174" t="s">
        <v>33</v>
      </c>
      <c r="M137" s="171" t="s">
        <v>493</v>
      </c>
      <c r="N137" s="171" t="s">
        <v>494</v>
      </c>
      <c r="O137" s="171" t="s">
        <v>495</v>
      </c>
      <c r="P137" s="173">
        <v>1534.84</v>
      </c>
      <c r="Q137" s="173">
        <v>1534.84</v>
      </c>
      <c r="R137" s="174">
        <v>3.6</v>
      </c>
      <c r="S137" s="240">
        <f t="shared" si="16"/>
        <v>2160</v>
      </c>
      <c r="T137" s="265">
        <f t="shared" si="15"/>
        <v>5229.68</v>
      </c>
    </row>
    <row r="138" spans="1:20" ht="76.5" customHeight="1" x14ac:dyDescent="0.25">
      <c r="A138" s="267" t="s">
        <v>498</v>
      </c>
      <c r="B138" s="171" t="s">
        <v>491</v>
      </c>
      <c r="C138" s="171" t="s">
        <v>499</v>
      </c>
      <c r="D138" s="172" t="s">
        <v>25</v>
      </c>
      <c r="E138" s="171" t="s">
        <v>492</v>
      </c>
      <c r="F138" s="171" t="s">
        <v>27</v>
      </c>
      <c r="G138" s="173" t="s">
        <v>42</v>
      </c>
      <c r="H138" s="171" t="s">
        <v>29</v>
      </c>
      <c r="I138" s="171" t="s">
        <v>30</v>
      </c>
      <c r="J138" s="171" t="s">
        <v>373</v>
      </c>
      <c r="K138" s="174" t="s">
        <v>263</v>
      </c>
      <c r="L138" s="174" t="s">
        <v>33</v>
      </c>
      <c r="M138" s="171" t="s">
        <v>493</v>
      </c>
      <c r="N138" s="171" t="s">
        <v>494</v>
      </c>
      <c r="O138" s="171" t="s">
        <v>495</v>
      </c>
      <c r="P138" s="173">
        <v>787.21500000000003</v>
      </c>
      <c r="Q138" s="173">
        <v>787.22</v>
      </c>
      <c r="R138" s="174">
        <v>3.6</v>
      </c>
      <c r="S138" s="240">
        <f t="shared" si="16"/>
        <v>2160</v>
      </c>
      <c r="T138" s="265">
        <f t="shared" si="15"/>
        <v>3734.4350000000004</v>
      </c>
    </row>
    <row r="139" spans="1:20" ht="76.5" customHeight="1" x14ac:dyDescent="0.25">
      <c r="A139" s="267" t="s">
        <v>500</v>
      </c>
      <c r="B139" s="171" t="s">
        <v>491</v>
      </c>
      <c r="C139" s="171" t="s">
        <v>395</v>
      </c>
      <c r="D139" s="172" t="s">
        <v>25</v>
      </c>
      <c r="E139" s="171" t="s">
        <v>154</v>
      </c>
      <c r="F139" s="171" t="s">
        <v>27</v>
      </c>
      <c r="G139" s="173" t="s">
        <v>396</v>
      </c>
      <c r="H139" s="171" t="s">
        <v>29</v>
      </c>
      <c r="I139" s="171" t="s">
        <v>30</v>
      </c>
      <c r="J139" s="171" t="s">
        <v>373</v>
      </c>
      <c r="K139" s="174" t="s">
        <v>32</v>
      </c>
      <c r="L139" s="174" t="s">
        <v>33</v>
      </c>
      <c r="M139" s="171" t="s">
        <v>501</v>
      </c>
      <c r="N139" s="171" t="s">
        <v>502</v>
      </c>
      <c r="O139" s="171" t="s">
        <v>503</v>
      </c>
      <c r="P139" s="173">
        <v>793.63</v>
      </c>
      <c r="Q139" s="173">
        <v>793.63</v>
      </c>
      <c r="R139" s="174">
        <v>2.6</v>
      </c>
      <c r="S139" s="240">
        <f t="shared" si="16"/>
        <v>1560</v>
      </c>
      <c r="T139" s="265">
        <f t="shared" si="15"/>
        <v>3147.26</v>
      </c>
    </row>
    <row r="140" spans="1:20" ht="76.5" customHeight="1" x14ac:dyDescent="0.25">
      <c r="A140" s="267" t="s">
        <v>504</v>
      </c>
      <c r="B140" s="171" t="s">
        <v>491</v>
      </c>
      <c r="C140" s="171" t="s">
        <v>505</v>
      </c>
      <c r="D140" s="172" t="s">
        <v>25</v>
      </c>
      <c r="E140" s="171" t="s">
        <v>506</v>
      </c>
      <c r="F140" s="171" t="s">
        <v>27</v>
      </c>
      <c r="G140" s="173" t="s">
        <v>507</v>
      </c>
      <c r="H140" s="171" t="s">
        <v>29</v>
      </c>
      <c r="I140" s="171" t="s">
        <v>30</v>
      </c>
      <c r="J140" s="171" t="s">
        <v>378</v>
      </c>
      <c r="K140" s="174" t="s">
        <v>32</v>
      </c>
      <c r="L140" s="174" t="s">
        <v>33</v>
      </c>
      <c r="M140" s="171" t="s">
        <v>508</v>
      </c>
      <c r="N140" s="171" t="s">
        <v>35</v>
      </c>
      <c r="O140" s="171" t="s">
        <v>503</v>
      </c>
      <c r="P140" s="173">
        <v>984.23</v>
      </c>
      <c r="Q140" s="173">
        <v>0</v>
      </c>
      <c r="R140" s="174">
        <v>0.6</v>
      </c>
      <c r="S140" s="240">
        <f t="shared" si="16"/>
        <v>360</v>
      </c>
      <c r="T140" s="265">
        <f t="shared" si="15"/>
        <v>1344.23</v>
      </c>
    </row>
    <row r="141" spans="1:20" ht="76.5" customHeight="1" x14ac:dyDescent="0.25">
      <c r="A141" s="267" t="s">
        <v>504</v>
      </c>
      <c r="B141" s="171" t="s">
        <v>491</v>
      </c>
      <c r="C141" s="171" t="s">
        <v>505</v>
      </c>
      <c r="D141" s="172" t="s">
        <v>25</v>
      </c>
      <c r="E141" s="171" t="s">
        <v>506</v>
      </c>
      <c r="F141" s="171" t="s">
        <v>27</v>
      </c>
      <c r="G141" s="173" t="s">
        <v>507</v>
      </c>
      <c r="H141" s="171" t="s">
        <v>29</v>
      </c>
      <c r="I141" s="171" t="s">
        <v>30</v>
      </c>
      <c r="J141" s="171" t="s">
        <v>378</v>
      </c>
      <c r="K141" s="174" t="s">
        <v>33</v>
      </c>
      <c r="L141" s="174" t="s">
        <v>354</v>
      </c>
      <c r="M141" s="171" t="s">
        <v>35</v>
      </c>
      <c r="N141" s="171" t="s">
        <v>508</v>
      </c>
      <c r="O141" s="171" t="s">
        <v>509</v>
      </c>
      <c r="P141" s="173">
        <v>0</v>
      </c>
      <c r="Q141" s="173">
        <v>0</v>
      </c>
      <c r="R141" s="174"/>
      <c r="S141" s="240">
        <f t="shared" si="16"/>
        <v>0</v>
      </c>
      <c r="T141" s="265">
        <f t="shared" si="15"/>
        <v>0</v>
      </c>
    </row>
    <row r="142" spans="1:20" ht="76.5" customHeight="1" x14ac:dyDescent="0.25">
      <c r="A142" s="267" t="s">
        <v>510</v>
      </c>
      <c r="B142" s="171" t="s">
        <v>491</v>
      </c>
      <c r="C142" s="171" t="s">
        <v>266</v>
      </c>
      <c r="D142" s="172" t="s">
        <v>25</v>
      </c>
      <c r="E142" s="171" t="s">
        <v>492</v>
      </c>
      <c r="F142" s="171" t="s">
        <v>27</v>
      </c>
      <c r="G142" s="173" t="s">
        <v>28</v>
      </c>
      <c r="H142" s="171" t="s">
        <v>29</v>
      </c>
      <c r="I142" s="171" t="s">
        <v>30</v>
      </c>
      <c r="J142" s="171" t="s">
        <v>378</v>
      </c>
      <c r="K142" s="174" t="s">
        <v>32</v>
      </c>
      <c r="L142" s="174" t="s">
        <v>33</v>
      </c>
      <c r="M142" s="171" t="s">
        <v>501</v>
      </c>
      <c r="N142" s="171" t="s">
        <v>502</v>
      </c>
      <c r="O142" s="171" t="s">
        <v>503</v>
      </c>
      <c r="P142" s="173">
        <v>571.53</v>
      </c>
      <c r="Q142" s="173">
        <v>571.53</v>
      </c>
      <c r="R142" s="174">
        <v>2.6</v>
      </c>
      <c r="S142" s="240">
        <f t="shared" si="16"/>
        <v>1560</v>
      </c>
      <c r="T142" s="265">
        <f t="shared" si="15"/>
        <v>2703.0599999999995</v>
      </c>
    </row>
    <row r="143" spans="1:20" ht="76.5" customHeight="1" x14ac:dyDescent="0.25">
      <c r="A143" s="267" t="s">
        <v>511</v>
      </c>
      <c r="B143" s="171" t="s">
        <v>491</v>
      </c>
      <c r="C143" s="171" t="s">
        <v>53</v>
      </c>
      <c r="D143" s="172" t="s">
        <v>47</v>
      </c>
      <c r="E143" s="171" t="s">
        <v>54</v>
      </c>
      <c r="F143" s="171" t="s">
        <v>55</v>
      </c>
      <c r="G143" s="173" t="s">
        <v>56</v>
      </c>
      <c r="H143" s="171" t="s">
        <v>29</v>
      </c>
      <c r="I143" s="171" t="s">
        <v>30</v>
      </c>
      <c r="J143" s="171" t="s">
        <v>378</v>
      </c>
      <c r="K143" s="174" t="s">
        <v>33</v>
      </c>
      <c r="L143" s="174" t="s">
        <v>32</v>
      </c>
      <c r="M143" s="171" t="s">
        <v>512</v>
      </c>
      <c r="N143" s="171" t="s">
        <v>513</v>
      </c>
      <c r="O143" s="171" t="s">
        <v>514</v>
      </c>
      <c r="P143" s="173" t="s">
        <v>515</v>
      </c>
      <c r="Q143" s="173" t="s">
        <v>515</v>
      </c>
      <c r="R143" s="174"/>
      <c r="S143" s="240">
        <f t="shared" si="16"/>
        <v>0</v>
      </c>
      <c r="T143" s="265" t="e">
        <f t="shared" si="15"/>
        <v>#VALUE!</v>
      </c>
    </row>
    <row r="144" spans="1:20" ht="76.5" customHeight="1" x14ac:dyDescent="0.25">
      <c r="A144" s="267" t="s">
        <v>511</v>
      </c>
      <c r="B144" s="171" t="s">
        <v>516</v>
      </c>
      <c r="C144" s="171" t="s">
        <v>53</v>
      </c>
      <c r="D144" s="172" t="s">
        <v>47</v>
      </c>
      <c r="E144" s="171" t="s">
        <v>54</v>
      </c>
      <c r="F144" s="171" t="s">
        <v>55</v>
      </c>
      <c r="G144" s="173" t="s">
        <v>56</v>
      </c>
      <c r="H144" s="171" t="s">
        <v>29</v>
      </c>
      <c r="I144" s="171" t="s">
        <v>30</v>
      </c>
      <c r="J144" s="171" t="s">
        <v>378</v>
      </c>
      <c r="K144" s="174" t="s">
        <v>33</v>
      </c>
      <c r="L144" s="174" t="s">
        <v>32</v>
      </c>
      <c r="M144" s="171" t="s">
        <v>512</v>
      </c>
      <c r="N144" s="171" t="s">
        <v>517</v>
      </c>
      <c r="O144" s="171" t="s">
        <v>514</v>
      </c>
      <c r="P144" s="173">
        <v>907.53</v>
      </c>
      <c r="Q144" s="173">
        <v>907.53</v>
      </c>
      <c r="R144" s="174">
        <v>2.6</v>
      </c>
      <c r="S144" s="240">
        <f t="shared" si="16"/>
        <v>1560</v>
      </c>
      <c r="T144" s="265">
        <f t="shared" si="15"/>
        <v>3375.0599999999995</v>
      </c>
    </row>
    <row r="145" spans="1:20" ht="76.5" customHeight="1" x14ac:dyDescent="0.25">
      <c r="A145" s="267" t="s">
        <v>518</v>
      </c>
      <c r="B145" s="171" t="s">
        <v>512</v>
      </c>
      <c r="C145" s="171" t="s">
        <v>85</v>
      </c>
      <c r="D145" s="172" t="s">
        <v>63</v>
      </c>
      <c r="E145" s="171" t="s">
        <v>86</v>
      </c>
      <c r="F145" s="171" t="s">
        <v>87</v>
      </c>
      <c r="G145" s="173" t="s">
        <v>88</v>
      </c>
      <c r="H145" s="171" t="s">
        <v>29</v>
      </c>
      <c r="I145" s="171" t="s">
        <v>30</v>
      </c>
      <c r="J145" s="171" t="s">
        <v>31</v>
      </c>
      <c r="K145" s="174" t="s">
        <v>33</v>
      </c>
      <c r="L145" s="174" t="s">
        <v>207</v>
      </c>
      <c r="M145" s="171" t="s">
        <v>519</v>
      </c>
      <c r="N145" s="171" t="s">
        <v>520</v>
      </c>
      <c r="O145" s="171" t="s">
        <v>521</v>
      </c>
      <c r="P145" s="173" t="s">
        <v>522</v>
      </c>
      <c r="Q145" s="173" t="s">
        <v>522</v>
      </c>
      <c r="R145" s="174"/>
      <c r="S145" s="240">
        <f t="shared" si="16"/>
        <v>0</v>
      </c>
      <c r="T145" s="265" t="e">
        <f t="shared" si="15"/>
        <v>#VALUE!</v>
      </c>
    </row>
    <row r="146" spans="1:20" ht="76.5" customHeight="1" x14ac:dyDescent="0.25">
      <c r="A146" s="267" t="s">
        <v>518</v>
      </c>
      <c r="B146" s="171" t="s">
        <v>523</v>
      </c>
      <c r="C146" s="171" t="s">
        <v>85</v>
      </c>
      <c r="D146" s="172" t="s">
        <v>63</v>
      </c>
      <c r="E146" s="171" t="s">
        <v>86</v>
      </c>
      <c r="F146" s="246">
        <v>9713</v>
      </c>
      <c r="G146" s="173" t="s">
        <v>88</v>
      </c>
      <c r="H146" s="171" t="s">
        <v>29</v>
      </c>
      <c r="I146" s="171" t="s">
        <v>30</v>
      </c>
      <c r="J146" s="171" t="s">
        <v>31</v>
      </c>
      <c r="K146" s="174" t="s">
        <v>33</v>
      </c>
      <c r="L146" s="174" t="s">
        <v>207</v>
      </c>
      <c r="M146" s="171" t="s">
        <v>519</v>
      </c>
      <c r="N146" s="171" t="s">
        <v>520</v>
      </c>
      <c r="O146" s="171" t="s">
        <v>521</v>
      </c>
      <c r="P146" s="173">
        <v>556.02</v>
      </c>
      <c r="Q146" s="173">
        <v>556.02</v>
      </c>
      <c r="R146" s="174">
        <v>2.6</v>
      </c>
      <c r="S146" s="240">
        <f t="shared" si="16"/>
        <v>1248</v>
      </c>
      <c r="T146" s="265">
        <f t="shared" si="15"/>
        <v>2360.04</v>
      </c>
    </row>
    <row r="147" spans="1:20" ht="76.5" customHeight="1" x14ac:dyDescent="0.25">
      <c r="A147" s="267" t="s">
        <v>524</v>
      </c>
      <c r="B147" s="171" t="s">
        <v>523</v>
      </c>
      <c r="C147" s="171" t="s">
        <v>328</v>
      </c>
      <c r="D147" s="172" t="s">
        <v>25</v>
      </c>
      <c r="E147" s="171" t="s">
        <v>154</v>
      </c>
      <c r="F147" s="171" t="s">
        <v>27</v>
      </c>
      <c r="G147" s="173" t="s">
        <v>329</v>
      </c>
      <c r="H147" s="171" t="s">
        <v>29</v>
      </c>
      <c r="I147" s="171" t="s">
        <v>30</v>
      </c>
      <c r="J147" s="171" t="s">
        <v>378</v>
      </c>
      <c r="K147" s="174" t="s">
        <v>32</v>
      </c>
      <c r="L147" s="174" t="s">
        <v>35</v>
      </c>
      <c r="M147" s="171" t="s">
        <v>508</v>
      </c>
      <c r="N147" s="171" t="s">
        <v>35</v>
      </c>
      <c r="O147" s="171" t="s">
        <v>525</v>
      </c>
      <c r="P147" s="173">
        <v>1614.23</v>
      </c>
      <c r="Q147" s="173">
        <v>0</v>
      </c>
      <c r="R147" s="174">
        <v>1.6</v>
      </c>
      <c r="S147" s="240">
        <f t="shared" si="16"/>
        <v>960</v>
      </c>
      <c r="T147" s="265">
        <f t="shared" si="15"/>
        <v>2574.23</v>
      </c>
    </row>
    <row r="148" spans="1:20" ht="76.5" customHeight="1" x14ac:dyDescent="0.25">
      <c r="A148" s="267" t="s">
        <v>524</v>
      </c>
      <c r="B148" s="171" t="s">
        <v>523</v>
      </c>
      <c r="C148" s="171" t="s">
        <v>328</v>
      </c>
      <c r="D148" s="172" t="s">
        <v>25</v>
      </c>
      <c r="E148" s="171" t="s">
        <v>154</v>
      </c>
      <c r="F148" s="171" t="s">
        <v>27</v>
      </c>
      <c r="G148" s="173" t="s">
        <v>329</v>
      </c>
      <c r="H148" s="171" t="s">
        <v>29</v>
      </c>
      <c r="I148" s="171" t="s">
        <v>30</v>
      </c>
      <c r="J148" s="171" t="s">
        <v>373</v>
      </c>
      <c r="K148" s="174" t="s">
        <v>35</v>
      </c>
      <c r="L148" s="174" t="s">
        <v>33</v>
      </c>
      <c r="M148" s="171" t="s">
        <v>35</v>
      </c>
      <c r="N148" s="171" t="s">
        <v>502</v>
      </c>
      <c r="O148" s="171" t="s">
        <v>525</v>
      </c>
      <c r="P148" s="173">
        <v>0</v>
      </c>
      <c r="Q148" s="173">
        <v>1572.43</v>
      </c>
      <c r="R148" s="174"/>
      <c r="S148" s="240">
        <f t="shared" si="16"/>
        <v>0</v>
      </c>
      <c r="T148" s="265">
        <f t="shared" si="15"/>
        <v>1572.43</v>
      </c>
    </row>
    <row r="149" spans="1:20" ht="76.5" customHeight="1" x14ac:dyDescent="0.25">
      <c r="A149" s="267" t="s">
        <v>526</v>
      </c>
      <c r="B149" s="171" t="s">
        <v>523</v>
      </c>
      <c r="C149" s="171" t="s">
        <v>317</v>
      </c>
      <c r="D149" s="172" t="s">
        <v>25</v>
      </c>
      <c r="E149" s="171" t="s">
        <v>154</v>
      </c>
      <c r="F149" s="171" t="s">
        <v>27</v>
      </c>
      <c r="G149" s="173" t="s">
        <v>527</v>
      </c>
      <c r="H149" s="171" t="s">
        <v>29</v>
      </c>
      <c r="I149" s="171" t="s">
        <v>30</v>
      </c>
      <c r="J149" s="171" t="s">
        <v>378</v>
      </c>
      <c r="K149" s="174" t="s">
        <v>32</v>
      </c>
      <c r="L149" s="174" t="s">
        <v>35</v>
      </c>
      <c r="M149" s="171" t="s">
        <v>508</v>
      </c>
      <c r="N149" s="171" t="s">
        <v>35</v>
      </c>
      <c r="O149" s="171" t="s">
        <v>503</v>
      </c>
      <c r="P149" s="173">
        <v>1641.23</v>
      </c>
      <c r="Q149" s="173">
        <v>0</v>
      </c>
      <c r="R149" s="174">
        <v>1.6</v>
      </c>
      <c r="S149" s="240">
        <f t="shared" si="16"/>
        <v>960</v>
      </c>
      <c r="T149" s="265">
        <f t="shared" si="15"/>
        <v>2601.23</v>
      </c>
    </row>
    <row r="150" spans="1:20" ht="76.5" customHeight="1" x14ac:dyDescent="0.25">
      <c r="A150" s="267" t="s">
        <v>526</v>
      </c>
      <c r="B150" s="171" t="s">
        <v>523</v>
      </c>
      <c r="C150" s="171" t="s">
        <v>317</v>
      </c>
      <c r="D150" s="172" t="s">
        <v>25</v>
      </c>
      <c r="E150" s="171" t="s">
        <v>154</v>
      </c>
      <c r="F150" s="171" t="s">
        <v>27</v>
      </c>
      <c r="G150" s="173" t="s">
        <v>527</v>
      </c>
      <c r="H150" s="171" t="s">
        <v>29</v>
      </c>
      <c r="I150" s="171" t="s">
        <v>30</v>
      </c>
      <c r="J150" s="171" t="s">
        <v>373</v>
      </c>
      <c r="K150" s="174" t="s">
        <v>35</v>
      </c>
      <c r="L150" s="174" t="s">
        <v>33</v>
      </c>
      <c r="M150" s="171" t="s">
        <v>35</v>
      </c>
      <c r="N150" s="171" t="s">
        <v>502</v>
      </c>
      <c r="O150" s="171" t="s">
        <v>503</v>
      </c>
      <c r="P150" s="173">
        <v>0</v>
      </c>
      <c r="Q150" s="173">
        <v>1572.43</v>
      </c>
      <c r="R150" s="174"/>
      <c r="S150" s="240">
        <f t="shared" si="16"/>
        <v>0</v>
      </c>
      <c r="T150" s="265">
        <f t="shared" si="15"/>
        <v>1572.43</v>
      </c>
    </row>
    <row r="151" spans="1:20" ht="76.5" customHeight="1" x14ac:dyDescent="0.25">
      <c r="A151" s="267" t="s">
        <v>528</v>
      </c>
      <c r="B151" s="171" t="s">
        <v>502</v>
      </c>
      <c r="C151" s="171" t="s">
        <v>165</v>
      </c>
      <c r="D151" s="172" t="s">
        <v>47</v>
      </c>
      <c r="E151" s="171" t="s">
        <v>26</v>
      </c>
      <c r="F151" s="171" t="s">
        <v>126</v>
      </c>
      <c r="G151" s="173" t="s">
        <v>484</v>
      </c>
      <c r="H151" s="171" t="s">
        <v>29</v>
      </c>
      <c r="I151" s="171" t="s">
        <v>30</v>
      </c>
      <c r="J151" s="171" t="s">
        <v>378</v>
      </c>
      <c r="K151" s="174" t="s">
        <v>33</v>
      </c>
      <c r="L151" s="174" t="s">
        <v>32</v>
      </c>
      <c r="M151" s="171" t="s">
        <v>529</v>
      </c>
      <c r="N151" s="171" t="s">
        <v>529</v>
      </c>
      <c r="O151" s="171" t="s">
        <v>530</v>
      </c>
      <c r="P151" s="173">
        <v>2000.33</v>
      </c>
      <c r="Q151" s="173">
        <v>2000.33</v>
      </c>
      <c r="R151" s="174">
        <v>0.6</v>
      </c>
      <c r="S151" s="240">
        <f t="shared" si="16"/>
        <v>360</v>
      </c>
      <c r="T151" s="265">
        <f t="shared" si="15"/>
        <v>4360.66</v>
      </c>
    </row>
    <row r="152" spans="1:20" ht="76.5" customHeight="1" x14ac:dyDescent="0.25">
      <c r="A152" s="267" t="s">
        <v>531</v>
      </c>
      <c r="B152" s="171" t="s">
        <v>532</v>
      </c>
      <c r="C152" s="171" t="s">
        <v>235</v>
      </c>
      <c r="D152" s="172" t="s">
        <v>63</v>
      </c>
      <c r="E152" s="171" t="s">
        <v>230</v>
      </c>
      <c r="F152" s="171" t="s">
        <v>236</v>
      </c>
      <c r="G152" s="173" t="s">
        <v>237</v>
      </c>
      <c r="H152" s="171" t="s">
        <v>29</v>
      </c>
      <c r="I152" s="171" t="s">
        <v>30</v>
      </c>
      <c r="J152" s="171" t="s">
        <v>378</v>
      </c>
      <c r="K152" s="174" t="s">
        <v>33</v>
      </c>
      <c r="L152" s="174" t="s">
        <v>35</v>
      </c>
      <c r="M152" s="171" t="s">
        <v>533</v>
      </c>
      <c r="N152" s="171" t="s">
        <v>35</v>
      </c>
      <c r="O152" s="171" t="s">
        <v>534</v>
      </c>
      <c r="P152" s="173">
        <v>1164.83</v>
      </c>
      <c r="Q152" s="173">
        <v>0</v>
      </c>
      <c r="R152" s="174">
        <v>4.5999999999999996</v>
      </c>
      <c r="S152" s="240">
        <f t="shared" si="16"/>
        <v>2208</v>
      </c>
      <c r="T152" s="265">
        <f t="shared" si="15"/>
        <v>3372.83</v>
      </c>
    </row>
    <row r="153" spans="1:20" ht="76.5" customHeight="1" x14ac:dyDescent="0.25">
      <c r="A153" s="267" t="s">
        <v>531</v>
      </c>
      <c r="B153" s="171" t="s">
        <v>532</v>
      </c>
      <c r="C153" s="171" t="s">
        <v>235</v>
      </c>
      <c r="D153" s="172" t="s">
        <v>63</v>
      </c>
      <c r="E153" s="171" t="s">
        <v>230</v>
      </c>
      <c r="F153" s="171" t="s">
        <v>236</v>
      </c>
      <c r="G153" s="173" t="s">
        <v>237</v>
      </c>
      <c r="H153" s="171" t="s">
        <v>29</v>
      </c>
      <c r="I153" s="171" t="s">
        <v>30</v>
      </c>
      <c r="J153" s="171" t="s">
        <v>373</v>
      </c>
      <c r="K153" s="174" t="s">
        <v>35</v>
      </c>
      <c r="L153" s="174" t="s">
        <v>535</v>
      </c>
      <c r="M153" s="171" t="s">
        <v>35</v>
      </c>
      <c r="N153" s="171" t="s">
        <v>536</v>
      </c>
      <c r="O153" s="171" t="s">
        <v>534</v>
      </c>
      <c r="P153" s="173">
        <v>0</v>
      </c>
      <c r="Q153" s="173">
        <v>919.52</v>
      </c>
      <c r="R153" s="174">
        <v>4.5999999999999996</v>
      </c>
      <c r="S153" s="240">
        <f t="shared" si="16"/>
        <v>2208</v>
      </c>
      <c r="T153" s="265">
        <f t="shared" si="15"/>
        <v>3127.52</v>
      </c>
    </row>
    <row r="154" spans="1:20" ht="76.5" customHeight="1" x14ac:dyDescent="0.25">
      <c r="A154" s="267" t="s">
        <v>531</v>
      </c>
      <c r="B154" s="171" t="s">
        <v>532</v>
      </c>
      <c r="C154" s="171" t="s">
        <v>537</v>
      </c>
      <c r="D154" s="172" t="s">
        <v>215</v>
      </c>
      <c r="E154" s="171" t="s">
        <v>230</v>
      </c>
      <c r="F154" s="171" t="s">
        <v>538</v>
      </c>
      <c r="G154" s="173" t="s">
        <v>539</v>
      </c>
      <c r="H154" s="171" t="s">
        <v>29</v>
      </c>
      <c r="I154" s="171" t="s">
        <v>30</v>
      </c>
      <c r="J154" s="171" t="s">
        <v>378</v>
      </c>
      <c r="K154" s="174" t="s">
        <v>33</v>
      </c>
      <c r="L154" s="174" t="s">
        <v>35</v>
      </c>
      <c r="M154" s="171" t="s">
        <v>533</v>
      </c>
      <c r="N154" s="171" t="s">
        <v>35</v>
      </c>
      <c r="O154" s="171" t="s">
        <v>534</v>
      </c>
      <c r="P154" s="173">
        <v>1164.83</v>
      </c>
      <c r="Q154" s="173">
        <v>0</v>
      </c>
      <c r="R154" s="174">
        <v>4.5999999999999996</v>
      </c>
      <c r="S154" s="240">
        <f t="shared" si="16"/>
        <v>1104</v>
      </c>
      <c r="T154" s="265">
        <f t="shared" si="15"/>
        <v>2268.83</v>
      </c>
    </row>
    <row r="155" spans="1:20" ht="76.5" customHeight="1" x14ac:dyDescent="0.25">
      <c r="A155" s="267" t="s">
        <v>531</v>
      </c>
      <c r="B155" s="171" t="s">
        <v>532</v>
      </c>
      <c r="C155" s="171" t="s">
        <v>537</v>
      </c>
      <c r="D155" s="172" t="s">
        <v>215</v>
      </c>
      <c r="E155" s="171" t="s">
        <v>230</v>
      </c>
      <c r="F155" s="171" t="s">
        <v>538</v>
      </c>
      <c r="G155" s="173" t="s">
        <v>539</v>
      </c>
      <c r="H155" s="171" t="s">
        <v>29</v>
      </c>
      <c r="I155" s="171" t="s">
        <v>30</v>
      </c>
      <c r="J155" s="171" t="s">
        <v>373</v>
      </c>
      <c r="K155" s="174" t="s">
        <v>35</v>
      </c>
      <c r="L155" s="174" t="s">
        <v>535</v>
      </c>
      <c r="M155" s="171" t="s">
        <v>35</v>
      </c>
      <c r="N155" s="171" t="s">
        <v>536</v>
      </c>
      <c r="O155" s="171" t="s">
        <v>534</v>
      </c>
      <c r="P155" s="173">
        <v>0</v>
      </c>
      <c r="Q155" s="173">
        <v>919.52</v>
      </c>
      <c r="R155" s="174">
        <v>4.5999999999999996</v>
      </c>
      <c r="S155" s="240">
        <f t="shared" si="16"/>
        <v>1104</v>
      </c>
      <c r="T155" s="265">
        <f t="shared" si="15"/>
        <v>2023.52</v>
      </c>
    </row>
    <row r="156" spans="1:20" ht="76.5" customHeight="1" x14ac:dyDescent="0.25">
      <c r="A156" s="267" t="s">
        <v>540</v>
      </c>
      <c r="B156" s="171" t="s">
        <v>532</v>
      </c>
      <c r="C156" s="171" t="s">
        <v>541</v>
      </c>
      <c r="D156" s="172" t="s">
        <v>160</v>
      </c>
      <c r="E156" s="171" t="s">
        <v>542</v>
      </c>
      <c r="F156" s="171" t="s">
        <v>543</v>
      </c>
      <c r="G156" s="173" t="s">
        <v>544</v>
      </c>
      <c r="H156" s="171" t="s">
        <v>29</v>
      </c>
      <c r="I156" s="171" t="s">
        <v>30</v>
      </c>
      <c r="J156" s="171" t="s">
        <v>378</v>
      </c>
      <c r="K156" s="174" t="s">
        <v>33</v>
      </c>
      <c r="L156" s="174" t="s">
        <v>35</v>
      </c>
      <c r="M156" s="171" t="s">
        <v>533</v>
      </c>
      <c r="N156" s="171" t="s">
        <v>35</v>
      </c>
      <c r="O156" s="171" t="s">
        <v>534</v>
      </c>
      <c r="P156" s="173">
        <v>1164.83</v>
      </c>
      <c r="Q156" s="173">
        <v>0</v>
      </c>
      <c r="R156" s="174">
        <v>4.5999999999999996</v>
      </c>
      <c r="S156" s="240">
        <f t="shared" si="16"/>
        <v>1655.9999999999998</v>
      </c>
      <c r="T156" s="265">
        <f t="shared" si="15"/>
        <v>2820.83</v>
      </c>
    </row>
    <row r="157" spans="1:20" ht="76.5" customHeight="1" x14ac:dyDescent="0.25">
      <c r="A157" s="267" t="s">
        <v>540</v>
      </c>
      <c r="B157" s="171" t="s">
        <v>532</v>
      </c>
      <c r="C157" s="171" t="s">
        <v>541</v>
      </c>
      <c r="D157" s="172" t="s">
        <v>160</v>
      </c>
      <c r="E157" s="171" t="s">
        <v>542</v>
      </c>
      <c r="F157" s="171" t="s">
        <v>543</v>
      </c>
      <c r="G157" s="173" t="s">
        <v>544</v>
      </c>
      <c r="H157" s="171" t="s">
        <v>29</v>
      </c>
      <c r="I157" s="171" t="s">
        <v>30</v>
      </c>
      <c r="J157" s="171" t="s">
        <v>373</v>
      </c>
      <c r="K157" s="174" t="s">
        <v>35</v>
      </c>
      <c r="L157" s="174" t="s">
        <v>535</v>
      </c>
      <c r="M157" s="171" t="s">
        <v>35</v>
      </c>
      <c r="N157" s="171" t="s">
        <v>536</v>
      </c>
      <c r="O157" s="171" t="s">
        <v>534</v>
      </c>
      <c r="P157" s="173">
        <v>0</v>
      </c>
      <c r="Q157" s="173">
        <v>919.52</v>
      </c>
      <c r="R157" s="174">
        <v>4.5999999999999996</v>
      </c>
      <c r="S157" s="240">
        <f t="shared" si="16"/>
        <v>1655.9999999999998</v>
      </c>
      <c r="T157" s="265">
        <f t="shared" si="15"/>
        <v>2575.5199999999995</v>
      </c>
    </row>
    <row r="158" spans="1:20" ht="76.5" customHeight="1" x14ac:dyDescent="0.25">
      <c r="A158" s="267" t="s">
        <v>545</v>
      </c>
      <c r="B158" s="171" t="s">
        <v>532</v>
      </c>
      <c r="C158" s="171" t="s">
        <v>546</v>
      </c>
      <c r="D158" s="172" t="s">
        <v>160</v>
      </c>
      <c r="E158" s="171" t="s">
        <v>542</v>
      </c>
      <c r="F158" s="171" t="s">
        <v>547</v>
      </c>
      <c r="G158" s="173" t="s">
        <v>548</v>
      </c>
      <c r="H158" s="171" t="s">
        <v>29</v>
      </c>
      <c r="I158" s="171" t="s">
        <v>30</v>
      </c>
      <c r="J158" s="171" t="s">
        <v>378</v>
      </c>
      <c r="K158" s="174" t="s">
        <v>33</v>
      </c>
      <c r="L158" s="174" t="s">
        <v>35</v>
      </c>
      <c r="M158" s="171" t="s">
        <v>533</v>
      </c>
      <c r="N158" s="171" t="s">
        <v>35</v>
      </c>
      <c r="O158" s="171" t="s">
        <v>534</v>
      </c>
      <c r="P158" s="173">
        <v>1217.83</v>
      </c>
      <c r="Q158" s="173">
        <v>0</v>
      </c>
      <c r="R158" s="174">
        <v>4.5999999999999996</v>
      </c>
      <c r="S158" s="240">
        <f t="shared" si="16"/>
        <v>1655.9999999999998</v>
      </c>
      <c r="T158" s="265">
        <f t="shared" si="15"/>
        <v>2873.83</v>
      </c>
    </row>
    <row r="159" spans="1:20" ht="76.5" customHeight="1" x14ac:dyDescent="0.25">
      <c r="A159" s="267" t="s">
        <v>545</v>
      </c>
      <c r="B159" s="171" t="s">
        <v>532</v>
      </c>
      <c r="C159" s="171" t="s">
        <v>546</v>
      </c>
      <c r="D159" s="172" t="s">
        <v>160</v>
      </c>
      <c r="E159" s="171" t="s">
        <v>542</v>
      </c>
      <c r="F159" s="171" t="s">
        <v>547</v>
      </c>
      <c r="G159" s="173" t="s">
        <v>548</v>
      </c>
      <c r="H159" s="171" t="s">
        <v>29</v>
      </c>
      <c r="I159" s="171" t="s">
        <v>30</v>
      </c>
      <c r="J159" s="171" t="s">
        <v>373</v>
      </c>
      <c r="K159" s="174" t="s">
        <v>35</v>
      </c>
      <c r="L159" s="174" t="s">
        <v>535</v>
      </c>
      <c r="M159" s="171" t="s">
        <v>35</v>
      </c>
      <c r="N159" s="171" t="s">
        <v>536</v>
      </c>
      <c r="O159" s="171" t="s">
        <v>534</v>
      </c>
      <c r="P159" s="173">
        <v>0</v>
      </c>
      <c r="Q159" s="173">
        <v>919.52</v>
      </c>
      <c r="R159" s="174">
        <v>4.5999999999999996</v>
      </c>
      <c r="S159" s="240">
        <f t="shared" si="16"/>
        <v>1655.9999999999998</v>
      </c>
      <c r="T159" s="265">
        <f t="shared" si="15"/>
        <v>2575.5199999999995</v>
      </c>
    </row>
    <row r="160" spans="1:20" ht="76.5" customHeight="1" x14ac:dyDescent="0.25">
      <c r="A160" s="267" t="s">
        <v>549</v>
      </c>
      <c r="B160" s="171" t="s">
        <v>550</v>
      </c>
      <c r="C160" s="171" t="s">
        <v>551</v>
      </c>
      <c r="D160" s="172" t="s">
        <v>160</v>
      </c>
      <c r="E160" s="171" t="s">
        <v>552</v>
      </c>
      <c r="F160" s="171" t="s">
        <v>553</v>
      </c>
      <c r="G160" s="173" t="s">
        <v>554</v>
      </c>
      <c r="H160" s="171" t="s">
        <v>29</v>
      </c>
      <c r="I160" s="171" t="s">
        <v>30</v>
      </c>
      <c r="J160" s="171" t="s">
        <v>373</v>
      </c>
      <c r="K160" s="174" t="s">
        <v>33</v>
      </c>
      <c r="L160" s="174" t="s">
        <v>535</v>
      </c>
      <c r="M160" s="171" t="s">
        <v>533</v>
      </c>
      <c r="N160" s="171" t="s">
        <v>536</v>
      </c>
      <c r="O160" s="171" t="s">
        <v>534</v>
      </c>
      <c r="P160" s="173">
        <v>2932.2</v>
      </c>
      <c r="Q160" s="173">
        <v>0</v>
      </c>
      <c r="R160" s="174">
        <v>4.5999999999999996</v>
      </c>
      <c r="S160" s="240">
        <f t="shared" si="16"/>
        <v>1655.9999999999998</v>
      </c>
      <c r="T160" s="265">
        <f t="shared" si="15"/>
        <v>4588.2</v>
      </c>
    </row>
    <row r="161" spans="1:22" ht="76.5" customHeight="1" x14ac:dyDescent="0.25">
      <c r="A161" s="267" t="s">
        <v>555</v>
      </c>
      <c r="B161" s="171" t="s">
        <v>550</v>
      </c>
      <c r="C161" s="171" t="s">
        <v>556</v>
      </c>
      <c r="D161" s="172" t="s">
        <v>160</v>
      </c>
      <c r="E161" s="171" t="s">
        <v>557</v>
      </c>
      <c r="F161" s="171" t="s">
        <v>558</v>
      </c>
      <c r="G161" s="173" t="s">
        <v>559</v>
      </c>
      <c r="H161" s="171" t="s">
        <v>29</v>
      </c>
      <c r="I161" s="171" t="s">
        <v>30</v>
      </c>
      <c r="J161" s="171" t="s">
        <v>373</v>
      </c>
      <c r="K161" s="174" t="s">
        <v>33</v>
      </c>
      <c r="L161" s="174" t="s">
        <v>535</v>
      </c>
      <c r="M161" s="171" t="s">
        <v>533</v>
      </c>
      <c r="N161" s="171" t="s">
        <v>536</v>
      </c>
      <c r="O161" s="171" t="s">
        <v>534</v>
      </c>
      <c r="P161" s="173">
        <v>2903.1</v>
      </c>
      <c r="Q161" s="173">
        <v>0</v>
      </c>
      <c r="R161" s="174">
        <v>4.5999999999999996</v>
      </c>
      <c r="S161" s="240">
        <f t="shared" si="16"/>
        <v>1655.9999999999998</v>
      </c>
      <c r="T161" s="265">
        <f t="shared" si="15"/>
        <v>4559.0999999999995</v>
      </c>
    </row>
    <row r="162" spans="1:22" ht="76.5" customHeight="1" x14ac:dyDescent="0.25">
      <c r="A162" s="267" t="s">
        <v>560</v>
      </c>
      <c r="B162" s="171" t="s">
        <v>550</v>
      </c>
      <c r="C162" s="171" t="s">
        <v>401</v>
      </c>
      <c r="D162" s="172" t="s">
        <v>25</v>
      </c>
      <c r="E162" s="171" t="s">
        <v>492</v>
      </c>
      <c r="F162" s="171" t="s">
        <v>27</v>
      </c>
      <c r="G162" s="173" t="s">
        <v>561</v>
      </c>
      <c r="H162" s="171" t="s">
        <v>29</v>
      </c>
      <c r="I162" s="171" t="s">
        <v>30</v>
      </c>
      <c r="J162" s="171" t="s">
        <v>31</v>
      </c>
      <c r="K162" s="174" t="s">
        <v>263</v>
      </c>
      <c r="L162" s="174" t="s">
        <v>33</v>
      </c>
      <c r="M162" s="171" t="s">
        <v>536</v>
      </c>
      <c r="N162" s="171" t="s">
        <v>562</v>
      </c>
      <c r="O162" s="171" t="s">
        <v>563</v>
      </c>
      <c r="P162" s="173">
        <v>1130.95</v>
      </c>
      <c r="Q162" s="173">
        <v>1130.95</v>
      </c>
      <c r="R162" s="174">
        <v>1.6</v>
      </c>
      <c r="S162" s="240">
        <f t="shared" si="16"/>
        <v>960</v>
      </c>
      <c r="T162" s="265">
        <f t="shared" si="15"/>
        <v>3221.8999999999996</v>
      </c>
      <c r="V162" s="247"/>
    </row>
    <row r="163" spans="1:22" ht="76.5" customHeight="1" x14ac:dyDescent="0.25">
      <c r="A163" s="267" t="s">
        <v>467</v>
      </c>
      <c r="B163" s="171" t="s">
        <v>550</v>
      </c>
      <c r="C163" s="171" t="s">
        <v>469</v>
      </c>
      <c r="D163" s="172" t="s">
        <v>91</v>
      </c>
      <c r="E163" s="171" t="s">
        <v>470</v>
      </c>
      <c r="F163" s="171" t="s">
        <v>564</v>
      </c>
      <c r="G163" s="173" t="s">
        <v>472</v>
      </c>
      <c r="H163" s="171" t="s">
        <v>29</v>
      </c>
      <c r="I163" s="171" t="s">
        <v>30</v>
      </c>
      <c r="J163" s="171" t="s">
        <v>31</v>
      </c>
      <c r="K163" s="174" t="s">
        <v>33</v>
      </c>
      <c r="L163" s="174" t="s">
        <v>207</v>
      </c>
      <c r="M163" s="171" t="s">
        <v>565</v>
      </c>
      <c r="N163" s="171" t="s">
        <v>565</v>
      </c>
      <c r="O163" s="171"/>
      <c r="P163" s="173">
        <v>815.2</v>
      </c>
      <c r="Q163" s="173">
        <v>815.2</v>
      </c>
      <c r="R163" s="174">
        <v>0.6</v>
      </c>
      <c r="S163" s="240">
        <f t="shared" si="16"/>
        <v>288</v>
      </c>
      <c r="T163" s="265">
        <f t="shared" si="15"/>
        <v>1918.4</v>
      </c>
    </row>
    <row r="164" spans="1:22" ht="76.5" customHeight="1" x14ac:dyDescent="0.25">
      <c r="A164" s="267" t="s">
        <v>566</v>
      </c>
      <c r="B164" s="171" t="s">
        <v>562</v>
      </c>
      <c r="C164" s="171" t="s">
        <v>266</v>
      </c>
      <c r="D164" s="172" t="s">
        <v>25</v>
      </c>
      <c r="E164" s="171" t="s">
        <v>492</v>
      </c>
      <c r="F164" s="171" t="s">
        <v>27</v>
      </c>
      <c r="G164" s="173" t="s">
        <v>28</v>
      </c>
      <c r="H164" s="171" t="s">
        <v>29</v>
      </c>
      <c r="I164" s="171" t="s">
        <v>30</v>
      </c>
      <c r="J164" s="171" t="s">
        <v>373</v>
      </c>
      <c r="K164" s="174" t="s">
        <v>32</v>
      </c>
      <c r="L164" s="174" t="s">
        <v>33</v>
      </c>
      <c r="M164" s="171" t="s">
        <v>567</v>
      </c>
      <c r="N164" s="171" t="s">
        <v>568</v>
      </c>
      <c r="O164" s="171" t="s">
        <v>569</v>
      </c>
      <c r="P164" s="173">
        <v>1389.385</v>
      </c>
      <c r="Q164" s="173">
        <v>1389.385</v>
      </c>
      <c r="R164" s="174">
        <v>2.6</v>
      </c>
      <c r="S164" s="240">
        <f t="shared" si="16"/>
        <v>1560</v>
      </c>
      <c r="T164" s="265">
        <f t="shared" si="15"/>
        <v>4338.7700000000004</v>
      </c>
    </row>
    <row r="165" spans="1:22" ht="76.5" customHeight="1" x14ac:dyDescent="0.25">
      <c r="A165" s="267" t="s">
        <v>570</v>
      </c>
      <c r="B165" s="171" t="s">
        <v>562</v>
      </c>
      <c r="C165" s="171" t="s">
        <v>181</v>
      </c>
      <c r="D165" s="172" t="s">
        <v>25</v>
      </c>
      <c r="E165" s="171" t="s">
        <v>26</v>
      </c>
      <c r="F165" s="171" t="s">
        <v>55</v>
      </c>
      <c r="G165" s="172" t="s">
        <v>42</v>
      </c>
      <c r="H165" s="171" t="s">
        <v>29</v>
      </c>
      <c r="I165" s="171" t="s">
        <v>30</v>
      </c>
      <c r="J165" s="171" t="s">
        <v>373</v>
      </c>
      <c r="K165" s="174" t="s">
        <v>263</v>
      </c>
      <c r="L165" s="174" t="s">
        <v>33</v>
      </c>
      <c r="M165" s="171" t="s">
        <v>567</v>
      </c>
      <c r="N165" s="171" t="s">
        <v>568</v>
      </c>
      <c r="O165" s="171" t="s">
        <v>569</v>
      </c>
      <c r="P165" s="173">
        <v>868.21</v>
      </c>
      <c r="Q165" s="173">
        <v>868.21</v>
      </c>
      <c r="R165" s="174">
        <v>2.6</v>
      </c>
      <c r="S165" s="240">
        <f t="shared" si="16"/>
        <v>1560</v>
      </c>
      <c r="T165" s="265">
        <f t="shared" si="15"/>
        <v>3296.42</v>
      </c>
    </row>
    <row r="166" spans="1:22" ht="71.25" customHeight="1" x14ac:dyDescent="0.25">
      <c r="A166" s="267" t="s">
        <v>571</v>
      </c>
      <c r="B166" s="171" t="s">
        <v>562</v>
      </c>
      <c r="C166" s="171" t="s">
        <v>37</v>
      </c>
      <c r="D166" s="172" t="s">
        <v>25</v>
      </c>
      <c r="E166" s="171" t="s">
        <v>26</v>
      </c>
      <c r="F166" s="171" t="s">
        <v>27</v>
      </c>
      <c r="G166" s="172" t="s">
        <v>38</v>
      </c>
      <c r="H166" s="171" t="s">
        <v>29</v>
      </c>
      <c r="I166" s="171" t="s">
        <v>30</v>
      </c>
      <c r="J166" s="171" t="s">
        <v>373</v>
      </c>
      <c r="K166" s="174" t="s">
        <v>32</v>
      </c>
      <c r="L166" s="174" t="s">
        <v>33</v>
      </c>
      <c r="M166" s="171" t="s">
        <v>567</v>
      </c>
      <c r="N166" s="171" t="s">
        <v>568</v>
      </c>
      <c r="O166" s="171" t="s">
        <v>569</v>
      </c>
      <c r="P166" s="173">
        <v>1389.385</v>
      </c>
      <c r="Q166" s="173">
        <v>1389.385</v>
      </c>
      <c r="R166" s="174">
        <v>2.6</v>
      </c>
      <c r="S166" s="240">
        <f t="shared" si="16"/>
        <v>1560</v>
      </c>
      <c r="T166" s="265">
        <f t="shared" si="15"/>
        <v>4338.7700000000004</v>
      </c>
    </row>
    <row r="167" spans="1:22" ht="71.25" customHeight="1" x14ac:dyDescent="0.25">
      <c r="A167" s="267" t="s">
        <v>572</v>
      </c>
      <c r="B167" s="171" t="s">
        <v>573</v>
      </c>
      <c r="C167" s="171" t="s">
        <v>574</v>
      </c>
      <c r="D167" s="172" t="s">
        <v>47</v>
      </c>
      <c r="E167" s="171" t="s">
        <v>48</v>
      </c>
      <c r="F167" s="171" t="s">
        <v>122</v>
      </c>
      <c r="G167" s="172" t="s">
        <v>123</v>
      </c>
      <c r="H167" s="171" t="s">
        <v>29</v>
      </c>
      <c r="I167" s="171" t="s">
        <v>30</v>
      </c>
      <c r="J167" s="171" t="s">
        <v>373</v>
      </c>
      <c r="K167" s="174" t="s">
        <v>33</v>
      </c>
      <c r="L167" s="174" t="s">
        <v>575</v>
      </c>
      <c r="M167" s="171" t="s">
        <v>576</v>
      </c>
      <c r="N167" s="171" t="s">
        <v>576</v>
      </c>
      <c r="O167" s="171" t="s">
        <v>577</v>
      </c>
      <c r="P167" s="173">
        <v>2320.17</v>
      </c>
      <c r="Q167" s="173">
        <v>0</v>
      </c>
      <c r="R167" s="174">
        <v>4.5999999999999996</v>
      </c>
      <c r="S167" s="240">
        <f t="shared" si="16"/>
        <v>2760</v>
      </c>
      <c r="T167" s="265">
        <f t="shared" si="15"/>
        <v>5080.17</v>
      </c>
    </row>
    <row r="168" spans="1:22" ht="71.25" customHeight="1" x14ac:dyDescent="0.25">
      <c r="A168" s="267" t="s">
        <v>572</v>
      </c>
      <c r="B168" s="171" t="s">
        <v>573</v>
      </c>
      <c r="C168" s="171" t="s">
        <v>574</v>
      </c>
      <c r="D168" s="172" t="s">
        <v>47</v>
      </c>
      <c r="E168" s="171" t="s">
        <v>48</v>
      </c>
      <c r="F168" s="171" t="s">
        <v>122</v>
      </c>
      <c r="G168" s="172" t="s">
        <v>123</v>
      </c>
      <c r="H168" s="171" t="s">
        <v>29</v>
      </c>
      <c r="I168" s="171" t="s">
        <v>30</v>
      </c>
      <c r="J168" s="171" t="s">
        <v>31</v>
      </c>
      <c r="K168" s="174" t="s">
        <v>578</v>
      </c>
      <c r="L168" s="174" t="s">
        <v>35</v>
      </c>
      <c r="M168" s="171" t="s">
        <v>579</v>
      </c>
      <c r="N168" s="171" t="s">
        <v>35</v>
      </c>
      <c r="O168" s="171" t="s">
        <v>580</v>
      </c>
      <c r="P168" s="173">
        <v>1807.25</v>
      </c>
      <c r="Q168" s="173">
        <v>0</v>
      </c>
      <c r="R168" s="174">
        <v>4.5999999999999996</v>
      </c>
      <c r="S168" s="240">
        <f t="shared" si="16"/>
        <v>2760</v>
      </c>
      <c r="T168" s="265">
        <f t="shared" si="15"/>
        <v>4567.25</v>
      </c>
    </row>
    <row r="169" spans="1:22" ht="71.25" customHeight="1" x14ac:dyDescent="0.25">
      <c r="A169" s="267" t="s">
        <v>572</v>
      </c>
      <c r="B169" s="171" t="s">
        <v>573</v>
      </c>
      <c r="C169" s="171" t="s">
        <v>574</v>
      </c>
      <c r="D169" s="172" t="s">
        <v>47</v>
      </c>
      <c r="E169" s="171" t="s">
        <v>48</v>
      </c>
      <c r="F169" s="171" t="s">
        <v>122</v>
      </c>
      <c r="G169" s="172" t="s">
        <v>123</v>
      </c>
      <c r="H169" s="171" t="s">
        <v>29</v>
      </c>
      <c r="I169" s="171" t="s">
        <v>30</v>
      </c>
      <c r="J169" s="171" t="s">
        <v>31</v>
      </c>
      <c r="K169" s="174" t="s">
        <v>35</v>
      </c>
      <c r="L169" s="174" t="s">
        <v>32</v>
      </c>
      <c r="M169" s="171" t="s">
        <v>35</v>
      </c>
      <c r="N169" s="171" t="s">
        <v>581</v>
      </c>
      <c r="O169" s="171" t="s">
        <v>580</v>
      </c>
      <c r="P169" s="173">
        <v>0</v>
      </c>
      <c r="Q169" s="173">
        <v>983.37</v>
      </c>
      <c r="R169" s="174">
        <v>4.5999999999999996</v>
      </c>
      <c r="S169" s="240">
        <f t="shared" si="16"/>
        <v>2760</v>
      </c>
      <c r="T169" s="265">
        <f t="shared" si="15"/>
        <v>3743.37</v>
      </c>
    </row>
    <row r="170" spans="1:22" ht="71.25" customHeight="1" x14ac:dyDescent="0.25">
      <c r="A170" s="267" t="s">
        <v>582</v>
      </c>
      <c r="B170" s="171" t="s">
        <v>583</v>
      </c>
      <c r="C170" s="171" t="s">
        <v>584</v>
      </c>
      <c r="D170" s="172" t="s">
        <v>91</v>
      </c>
      <c r="E170" s="171" t="s">
        <v>585</v>
      </c>
      <c r="F170" s="171" t="s">
        <v>586</v>
      </c>
      <c r="G170" s="172" t="s">
        <v>587</v>
      </c>
      <c r="H170" s="171" t="s">
        <v>29</v>
      </c>
      <c r="I170" s="171" t="s">
        <v>30</v>
      </c>
      <c r="J170" s="171" t="s">
        <v>373</v>
      </c>
      <c r="K170" s="174" t="s">
        <v>33</v>
      </c>
      <c r="L170" s="174" t="s">
        <v>35</v>
      </c>
      <c r="M170" s="171" t="s">
        <v>581</v>
      </c>
      <c r="N170" s="171" t="s">
        <v>35</v>
      </c>
      <c r="O170" s="171" t="s">
        <v>588</v>
      </c>
      <c r="P170" s="173">
        <v>1324.11</v>
      </c>
      <c r="Q170" s="173">
        <v>0</v>
      </c>
      <c r="R170" s="174">
        <v>3.6</v>
      </c>
      <c r="S170" s="240">
        <f t="shared" si="16"/>
        <v>1728</v>
      </c>
      <c r="T170" s="265">
        <f t="shared" si="15"/>
        <v>3052.1099999999997</v>
      </c>
    </row>
    <row r="171" spans="1:22" ht="71.25" customHeight="1" x14ac:dyDescent="0.25">
      <c r="A171" s="267" t="s">
        <v>582</v>
      </c>
      <c r="B171" s="171" t="s">
        <v>583</v>
      </c>
      <c r="C171" s="171" t="s">
        <v>584</v>
      </c>
      <c r="D171" s="172" t="s">
        <v>91</v>
      </c>
      <c r="E171" s="171" t="s">
        <v>585</v>
      </c>
      <c r="F171" s="171" t="s">
        <v>586</v>
      </c>
      <c r="G171" s="172" t="s">
        <v>587</v>
      </c>
      <c r="H171" s="171" t="s">
        <v>29</v>
      </c>
      <c r="I171" s="171" t="s">
        <v>30</v>
      </c>
      <c r="J171" s="171" t="s">
        <v>31</v>
      </c>
      <c r="K171" s="174" t="s">
        <v>35</v>
      </c>
      <c r="L171" s="174" t="s">
        <v>32</v>
      </c>
      <c r="M171" s="171" t="s">
        <v>35</v>
      </c>
      <c r="N171" s="171" t="s">
        <v>589</v>
      </c>
      <c r="O171" s="171" t="s">
        <v>588</v>
      </c>
      <c r="P171" s="173">
        <v>0</v>
      </c>
      <c r="Q171" s="173">
        <v>982.37</v>
      </c>
      <c r="R171" s="174">
        <v>3.6</v>
      </c>
      <c r="S171" s="240">
        <f t="shared" si="16"/>
        <v>1728</v>
      </c>
      <c r="T171" s="265">
        <f t="shared" si="15"/>
        <v>2710.37</v>
      </c>
    </row>
    <row r="172" spans="1:22" ht="114" customHeight="1" x14ac:dyDescent="0.25">
      <c r="A172" s="267" t="s">
        <v>590</v>
      </c>
      <c r="B172" s="171" t="s">
        <v>568</v>
      </c>
      <c r="C172" s="171" t="s">
        <v>591</v>
      </c>
      <c r="D172" s="172" t="s">
        <v>91</v>
      </c>
      <c r="E172" s="171" t="s">
        <v>592</v>
      </c>
      <c r="F172" s="171" t="s">
        <v>593</v>
      </c>
      <c r="G172" s="172" t="s">
        <v>594</v>
      </c>
      <c r="H172" s="171" t="s">
        <v>29</v>
      </c>
      <c r="I172" s="171" t="s">
        <v>30</v>
      </c>
      <c r="J172" s="171" t="s">
        <v>378</v>
      </c>
      <c r="K172" s="174" t="s">
        <v>33</v>
      </c>
      <c r="L172" s="174" t="s">
        <v>32</v>
      </c>
      <c r="M172" s="171" t="s">
        <v>579</v>
      </c>
      <c r="N172" s="171" t="s">
        <v>595</v>
      </c>
      <c r="O172" s="171" t="s">
        <v>596</v>
      </c>
      <c r="P172" s="173">
        <v>1253.8599999999999</v>
      </c>
      <c r="Q172" s="173">
        <v>1253.8599999999999</v>
      </c>
      <c r="R172" s="174">
        <v>2.6</v>
      </c>
      <c r="S172" s="240">
        <f t="shared" si="16"/>
        <v>1248</v>
      </c>
      <c r="T172" s="265">
        <f t="shared" si="15"/>
        <v>3755.7199999999993</v>
      </c>
    </row>
    <row r="173" spans="1:22" ht="80.25" customHeight="1" x14ac:dyDescent="0.25">
      <c r="A173" s="267" t="s">
        <v>597</v>
      </c>
      <c r="B173" s="171" t="s">
        <v>568</v>
      </c>
      <c r="C173" s="171" t="s">
        <v>598</v>
      </c>
      <c r="D173" s="172" t="s">
        <v>91</v>
      </c>
      <c r="E173" s="171" t="s">
        <v>599</v>
      </c>
      <c r="F173" s="171" t="s">
        <v>600</v>
      </c>
      <c r="G173" s="172" t="s">
        <v>601</v>
      </c>
      <c r="H173" s="171" t="s">
        <v>29</v>
      </c>
      <c r="I173" s="171" t="s">
        <v>30</v>
      </c>
      <c r="J173" s="171" t="s">
        <v>378</v>
      </c>
      <c r="K173" s="174" t="s">
        <v>33</v>
      </c>
      <c r="L173" s="174" t="s">
        <v>32</v>
      </c>
      <c r="M173" s="171" t="s">
        <v>602</v>
      </c>
      <c r="N173" s="171" t="s">
        <v>579</v>
      </c>
      <c r="O173" s="171" t="s">
        <v>603</v>
      </c>
      <c r="P173" s="173">
        <v>1366.18</v>
      </c>
      <c r="Q173" s="173">
        <v>1366.18</v>
      </c>
      <c r="R173" s="174">
        <v>1.6</v>
      </c>
      <c r="S173" s="240">
        <f t="shared" si="16"/>
        <v>768</v>
      </c>
      <c r="T173" s="265">
        <f t="shared" si="15"/>
        <v>3500.3600000000006</v>
      </c>
      <c r="V173">
        <f>2732.36/2</f>
        <v>1366.18</v>
      </c>
    </row>
    <row r="174" spans="1:22" ht="111.75" customHeight="1" x14ac:dyDescent="0.25">
      <c r="A174" s="267" t="s">
        <v>604</v>
      </c>
      <c r="B174" s="171" t="s">
        <v>605</v>
      </c>
      <c r="C174" s="171" t="s">
        <v>90</v>
      </c>
      <c r="D174" s="172" t="s">
        <v>91</v>
      </c>
      <c r="E174" s="171" t="s">
        <v>92</v>
      </c>
      <c r="F174" s="171" t="s">
        <v>450</v>
      </c>
      <c r="G174" s="172" t="s">
        <v>94</v>
      </c>
      <c r="H174" s="171" t="s">
        <v>29</v>
      </c>
      <c r="I174" s="171" t="s">
        <v>30</v>
      </c>
      <c r="J174" s="171" t="s">
        <v>373</v>
      </c>
      <c r="K174" s="174" t="s">
        <v>33</v>
      </c>
      <c r="L174" s="174" t="s">
        <v>32</v>
      </c>
      <c r="M174" s="171" t="s">
        <v>606</v>
      </c>
      <c r="N174" s="171" t="s">
        <v>579</v>
      </c>
      <c r="O174" s="171" t="s">
        <v>607</v>
      </c>
      <c r="P174" s="173">
        <v>2229.89</v>
      </c>
      <c r="Q174" s="173">
        <v>229.89</v>
      </c>
      <c r="R174" s="174">
        <v>2.6</v>
      </c>
      <c r="S174" s="240">
        <f t="shared" si="16"/>
        <v>1248</v>
      </c>
      <c r="T174" s="265">
        <f t="shared" si="15"/>
        <v>3707.7799999999997</v>
      </c>
      <c r="V174">
        <f>4459.78/2</f>
        <v>2229.89</v>
      </c>
    </row>
    <row r="175" spans="1:22" ht="105" x14ac:dyDescent="0.25">
      <c r="A175" s="267" t="s">
        <v>608</v>
      </c>
      <c r="B175" s="171" t="s">
        <v>605</v>
      </c>
      <c r="C175" s="171" t="s">
        <v>53</v>
      </c>
      <c r="D175" s="172" t="s">
        <v>47</v>
      </c>
      <c r="E175" s="171" t="s">
        <v>54</v>
      </c>
      <c r="F175" s="171" t="s">
        <v>55</v>
      </c>
      <c r="G175" s="172" t="s">
        <v>56</v>
      </c>
      <c r="H175" s="171" t="s">
        <v>29</v>
      </c>
      <c r="I175" s="171" t="s">
        <v>30</v>
      </c>
      <c r="J175" s="171" t="s">
        <v>373</v>
      </c>
      <c r="K175" s="174" t="s">
        <v>33</v>
      </c>
      <c r="L175" s="174" t="s">
        <v>35</v>
      </c>
      <c r="M175" s="171" t="s">
        <v>606</v>
      </c>
      <c r="N175" s="171" t="s">
        <v>35</v>
      </c>
      <c r="O175" s="171" t="s">
        <v>607</v>
      </c>
      <c r="P175" s="173">
        <v>999.35</v>
      </c>
      <c r="Q175" s="173">
        <v>0</v>
      </c>
      <c r="R175" s="174">
        <v>2.6</v>
      </c>
      <c r="S175" s="240">
        <f t="shared" si="16"/>
        <v>1560</v>
      </c>
      <c r="T175" s="265">
        <f t="shared" si="15"/>
        <v>2559.35</v>
      </c>
    </row>
    <row r="176" spans="1:22" ht="105" x14ac:dyDescent="0.25">
      <c r="A176" s="267" t="s">
        <v>608</v>
      </c>
      <c r="B176" s="171" t="s">
        <v>605</v>
      </c>
      <c r="C176" s="171" t="s">
        <v>53</v>
      </c>
      <c r="D176" s="172" t="s">
        <v>47</v>
      </c>
      <c r="E176" s="171" t="s">
        <v>54</v>
      </c>
      <c r="F176" s="171" t="s">
        <v>55</v>
      </c>
      <c r="G176" s="172" t="s">
        <v>56</v>
      </c>
      <c r="H176" s="171" t="s">
        <v>29</v>
      </c>
      <c r="I176" s="171" t="s">
        <v>30</v>
      </c>
      <c r="J176" s="171" t="s">
        <v>373</v>
      </c>
      <c r="K176" s="174" t="s">
        <v>35</v>
      </c>
      <c r="L176" s="174" t="s">
        <v>32</v>
      </c>
      <c r="M176" s="171" t="s">
        <v>35</v>
      </c>
      <c r="N176" s="171" t="s">
        <v>579</v>
      </c>
      <c r="O176" s="171" t="s">
        <v>607</v>
      </c>
      <c r="P176" s="173">
        <v>0</v>
      </c>
      <c r="Q176" s="173">
        <v>1774.76</v>
      </c>
      <c r="R176" s="174">
        <v>2.6</v>
      </c>
      <c r="S176" s="240">
        <f t="shared" si="16"/>
        <v>1560</v>
      </c>
      <c r="T176" s="265">
        <f t="shared" si="15"/>
        <v>3334.76</v>
      </c>
    </row>
    <row r="177" spans="1:22" ht="71.25" customHeight="1" x14ac:dyDescent="0.25">
      <c r="A177" s="267" t="s">
        <v>609</v>
      </c>
      <c r="B177" s="171" t="s">
        <v>581</v>
      </c>
      <c r="C177" s="171" t="s">
        <v>401</v>
      </c>
      <c r="D177" s="172" t="s">
        <v>25</v>
      </c>
      <c r="E177" s="171" t="s">
        <v>492</v>
      </c>
      <c r="F177" s="171" t="s">
        <v>27</v>
      </c>
      <c r="G177" s="172" t="s">
        <v>561</v>
      </c>
      <c r="H177" s="171" t="s">
        <v>29</v>
      </c>
      <c r="I177" s="171" t="s">
        <v>30</v>
      </c>
      <c r="J177" s="171" t="s">
        <v>373</v>
      </c>
      <c r="K177" s="174" t="s">
        <v>32</v>
      </c>
      <c r="L177" s="174" t="s">
        <v>35</v>
      </c>
      <c r="M177" s="171" t="s">
        <v>610</v>
      </c>
      <c r="N177" s="171" t="s">
        <v>35</v>
      </c>
      <c r="O177" s="171" t="s">
        <v>611</v>
      </c>
      <c r="P177" s="173">
        <v>1447.87</v>
      </c>
      <c r="Q177" s="173">
        <v>0</v>
      </c>
      <c r="R177" s="174">
        <v>3.6</v>
      </c>
      <c r="S177" s="240">
        <f t="shared" si="16"/>
        <v>2160</v>
      </c>
      <c r="T177" s="265">
        <f t="shared" si="15"/>
        <v>3607.87</v>
      </c>
    </row>
    <row r="178" spans="1:22" ht="71.25" customHeight="1" x14ac:dyDescent="0.25">
      <c r="A178" s="267" t="s">
        <v>609</v>
      </c>
      <c r="B178" s="171" t="s">
        <v>581</v>
      </c>
      <c r="C178" s="171" t="s">
        <v>401</v>
      </c>
      <c r="D178" s="172" t="s">
        <v>25</v>
      </c>
      <c r="E178" s="171" t="s">
        <v>492</v>
      </c>
      <c r="F178" s="171" t="s">
        <v>27</v>
      </c>
      <c r="G178" s="172" t="s">
        <v>561</v>
      </c>
      <c r="H178" s="171" t="s">
        <v>29</v>
      </c>
      <c r="I178" s="171" t="s">
        <v>30</v>
      </c>
      <c r="J178" s="171" t="s">
        <v>31</v>
      </c>
      <c r="K178" s="174" t="s">
        <v>35</v>
      </c>
      <c r="L178" s="174" t="s">
        <v>207</v>
      </c>
      <c r="M178" s="171" t="s">
        <v>35</v>
      </c>
      <c r="N178" s="171" t="s">
        <v>612</v>
      </c>
      <c r="O178" s="171" t="s">
        <v>613</v>
      </c>
      <c r="P178" s="173">
        <v>0</v>
      </c>
      <c r="Q178" s="173">
        <v>938.04</v>
      </c>
      <c r="R178" s="174">
        <v>3.6</v>
      </c>
      <c r="S178" s="240">
        <f t="shared" si="16"/>
        <v>2160</v>
      </c>
      <c r="T178" s="265">
        <f t="shared" si="15"/>
        <v>3098.04</v>
      </c>
    </row>
    <row r="179" spans="1:22" ht="71.25" customHeight="1" x14ac:dyDescent="0.25">
      <c r="A179" s="267" t="s">
        <v>614</v>
      </c>
      <c r="B179" s="171" t="s">
        <v>581</v>
      </c>
      <c r="C179" s="171" t="s">
        <v>24</v>
      </c>
      <c r="D179" s="172" t="s">
        <v>25</v>
      </c>
      <c r="E179" s="171" t="s">
        <v>492</v>
      </c>
      <c r="F179" s="171" t="s">
        <v>27</v>
      </c>
      <c r="G179" s="172" t="s">
        <v>28</v>
      </c>
      <c r="H179" s="171" t="s">
        <v>29</v>
      </c>
      <c r="I179" s="171" t="s">
        <v>30</v>
      </c>
      <c r="J179" s="171" t="s">
        <v>378</v>
      </c>
      <c r="K179" s="174" t="s">
        <v>263</v>
      </c>
      <c r="L179" s="174" t="s">
        <v>35</v>
      </c>
      <c r="M179" s="171" t="s">
        <v>615</v>
      </c>
      <c r="N179" s="171" t="s">
        <v>35</v>
      </c>
      <c r="O179" s="171" t="s">
        <v>616</v>
      </c>
      <c r="P179" s="173">
        <v>979.99</v>
      </c>
      <c r="Q179" s="173">
        <v>0</v>
      </c>
      <c r="R179" s="174">
        <v>2.6</v>
      </c>
      <c r="S179" s="240">
        <f t="shared" si="16"/>
        <v>1560</v>
      </c>
      <c r="T179" s="265">
        <f t="shared" si="15"/>
        <v>2539.9899999999998</v>
      </c>
    </row>
    <row r="180" spans="1:22" ht="71.25" customHeight="1" x14ac:dyDescent="0.25">
      <c r="A180" s="267" t="s">
        <v>614</v>
      </c>
      <c r="B180" s="171" t="s">
        <v>581</v>
      </c>
      <c r="C180" s="171" t="s">
        <v>24</v>
      </c>
      <c r="D180" s="172" t="s">
        <v>25</v>
      </c>
      <c r="E180" s="171" t="s">
        <v>492</v>
      </c>
      <c r="F180" s="171" t="s">
        <v>27</v>
      </c>
      <c r="G180" s="172" t="s">
        <v>28</v>
      </c>
      <c r="H180" s="171" t="s">
        <v>29</v>
      </c>
      <c r="I180" s="171" t="s">
        <v>30</v>
      </c>
      <c r="J180" s="171" t="s">
        <v>378</v>
      </c>
      <c r="K180" s="174" t="s">
        <v>35</v>
      </c>
      <c r="L180" s="174" t="s">
        <v>32</v>
      </c>
      <c r="M180" s="171" t="s">
        <v>35</v>
      </c>
      <c r="N180" s="171" t="s">
        <v>617</v>
      </c>
      <c r="O180" s="171" t="s">
        <v>616</v>
      </c>
      <c r="P180" s="173">
        <v>0</v>
      </c>
      <c r="Q180" s="173">
        <v>1122.47</v>
      </c>
      <c r="R180" s="174">
        <v>2.6</v>
      </c>
      <c r="S180" s="240">
        <f t="shared" si="16"/>
        <v>1560</v>
      </c>
      <c r="T180" s="265">
        <f t="shared" si="15"/>
        <v>2682.4700000000003</v>
      </c>
    </row>
    <row r="181" spans="1:22" ht="71.25" customHeight="1" x14ac:dyDescent="0.25">
      <c r="A181" s="267" t="s">
        <v>618</v>
      </c>
      <c r="B181" s="171" t="s">
        <v>581</v>
      </c>
      <c r="C181" s="171" t="s">
        <v>41</v>
      </c>
      <c r="D181" s="172" t="s">
        <v>25</v>
      </c>
      <c r="E181" s="171" t="s">
        <v>492</v>
      </c>
      <c r="F181" s="171" t="s">
        <v>27</v>
      </c>
      <c r="G181" s="172" t="s">
        <v>42</v>
      </c>
      <c r="H181" s="171" t="s">
        <v>29</v>
      </c>
      <c r="I181" s="171" t="s">
        <v>30</v>
      </c>
      <c r="J181" s="171" t="s">
        <v>373</v>
      </c>
      <c r="K181" s="174" t="s">
        <v>263</v>
      </c>
      <c r="L181" s="174" t="s">
        <v>33</v>
      </c>
      <c r="M181" s="171" t="s">
        <v>615</v>
      </c>
      <c r="N181" s="171" t="s">
        <v>617</v>
      </c>
      <c r="O181" s="171" t="s">
        <v>616</v>
      </c>
      <c r="P181" s="173">
        <v>830.38</v>
      </c>
      <c r="Q181" s="173">
        <v>830.38</v>
      </c>
      <c r="R181" s="174">
        <v>2.6</v>
      </c>
      <c r="S181" s="240">
        <f t="shared" si="16"/>
        <v>1560</v>
      </c>
      <c r="T181" s="271">
        <f t="shared" si="15"/>
        <v>3220.76</v>
      </c>
    </row>
    <row r="182" spans="1:22" ht="71.25" customHeight="1" x14ac:dyDescent="0.25">
      <c r="A182" s="272" t="s">
        <v>619</v>
      </c>
      <c r="B182" s="175" t="s">
        <v>581</v>
      </c>
      <c r="C182" s="273" t="s">
        <v>424</v>
      </c>
      <c r="D182" s="274" t="s">
        <v>620</v>
      </c>
      <c r="E182" s="273" t="s">
        <v>620</v>
      </c>
      <c r="F182" s="273" t="s">
        <v>620</v>
      </c>
      <c r="G182" s="274" t="s">
        <v>620</v>
      </c>
      <c r="H182" s="273" t="s">
        <v>620</v>
      </c>
      <c r="I182" s="273" t="s">
        <v>620</v>
      </c>
      <c r="J182" s="273" t="s">
        <v>620</v>
      </c>
      <c r="K182" s="275" t="s">
        <v>620</v>
      </c>
      <c r="L182" s="275" t="s">
        <v>620</v>
      </c>
      <c r="M182" s="273" t="s">
        <v>620</v>
      </c>
      <c r="N182" s="273" t="s">
        <v>620</v>
      </c>
      <c r="O182" s="273" t="s">
        <v>620</v>
      </c>
      <c r="P182" s="178">
        <v>0</v>
      </c>
      <c r="Q182" s="178">
        <v>0</v>
      </c>
      <c r="R182" s="275" t="s">
        <v>620</v>
      </c>
      <c r="S182" s="277">
        <f t="shared" si="16"/>
        <v>0</v>
      </c>
      <c r="T182" s="276">
        <f t="shared" si="15"/>
        <v>0</v>
      </c>
    </row>
    <row r="183" spans="1:22" ht="98.25" customHeight="1" x14ac:dyDescent="0.25">
      <c r="A183" s="278" t="s">
        <v>621</v>
      </c>
      <c r="B183" s="279" t="s">
        <v>581</v>
      </c>
      <c r="C183" s="279" t="s">
        <v>622</v>
      </c>
      <c r="D183" s="280" t="s">
        <v>91</v>
      </c>
      <c r="E183" s="279" t="s">
        <v>585</v>
      </c>
      <c r="F183" s="279" t="s">
        <v>586</v>
      </c>
      <c r="G183" s="280" t="s">
        <v>587</v>
      </c>
      <c r="H183" s="279" t="s">
        <v>29</v>
      </c>
      <c r="I183" s="279" t="s">
        <v>30</v>
      </c>
      <c r="J183" s="279" t="s">
        <v>31</v>
      </c>
      <c r="K183" s="281" t="s">
        <v>33</v>
      </c>
      <c r="L183" s="281" t="s">
        <v>263</v>
      </c>
      <c r="M183" s="279" t="s">
        <v>617</v>
      </c>
      <c r="N183" s="279" t="s">
        <v>623</v>
      </c>
      <c r="O183" s="279" t="s">
        <v>624</v>
      </c>
      <c r="P183" s="282">
        <v>2808.93</v>
      </c>
      <c r="Q183" s="282">
        <v>0</v>
      </c>
      <c r="R183" s="281">
        <v>3.6</v>
      </c>
      <c r="S183" s="283">
        <f t="shared" si="16"/>
        <v>1728</v>
      </c>
      <c r="T183" s="271">
        <f t="shared" si="15"/>
        <v>4536.93</v>
      </c>
    </row>
    <row r="184" spans="1:22" ht="98.25" customHeight="1" x14ac:dyDescent="0.25">
      <c r="A184" s="278" t="s">
        <v>625</v>
      </c>
      <c r="B184" s="279" t="s">
        <v>626</v>
      </c>
      <c r="C184" s="279" t="s">
        <v>627</v>
      </c>
      <c r="D184" s="280" t="s">
        <v>628</v>
      </c>
      <c r="E184" s="279" t="s">
        <v>592</v>
      </c>
      <c r="F184" s="279" t="s">
        <v>593</v>
      </c>
      <c r="G184" s="280" t="s">
        <v>594</v>
      </c>
      <c r="H184" s="279" t="s">
        <v>29</v>
      </c>
      <c r="I184" s="279" t="s">
        <v>30</v>
      </c>
      <c r="J184" s="279" t="s">
        <v>378</v>
      </c>
      <c r="K184" s="281" t="s">
        <v>33</v>
      </c>
      <c r="L184" s="281" t="s">
        <v>35</v>
      </c>
      <c r="M184" s="279" t="s">
        <v>629</v>
      </c>
      <c r="N184" s="279" t="s">
        <v>35</v>
      </c>
      <c r="O184" s="279" t="s">
        <v>630</v>
      </c>
      <c r="P184" s="282">
        <v>818.09</v>
      </c>
      <c r="Q184" s="282">
        <v>0</v>
      </c>
      <c r="R184" s="281">
        <v>3.6</v>
      </c>
      <c r="S184" s="283">
        <f t="shared" si="16"/>
        <v>0</v>
      </c>
      <c r="T184" s="271">
        <f t="shared" si="15"/>
        <v>818.09</v>
      </c>
    </row>
    <row r="185" spans="1:22" ht="98.25" customHeight="1" x14ac:dyDescent="0.25">
      <c r="A185" s="278" t="s">
        <v>625</v>
      </c>
      <c r="B185" s="279" t="s">
        <v>626</v>
      </c>
      <c r="C185" s="279" t="s">
        <v>627</v>
      </c>
      <c r="D185" s="280" t="s">
        <v>628</v>
      </c>
      <c r="E185" s="279" t="s">
        <v>592</v>
      </c>
      <c r="F185" s="279" t="s">
        <v>593</v>
      </c>
      <c r="G185" s="280" t="s">
        <v>594</v>
      </c>
      <c r="H185" s="279" t="s">
        <v>29</v>
      </c>
      <c r="I185" s="279" t="s">
        <v>30</v>
      </c>
      <c r="J185" s="279" t="s">
        <v>373</v>
      </c>
      <c r="K185" s="281" t="s">
        <v>35</v>
      </c>
      <c r="L185" s="281" t="s">
        <v>631</v>
      </c>
      <c r="M185" s="279" t="s">
        <v>35</v>
      </c>
      <c r="N185" s="279" t="s">
        <v>632</v>
      </c>
      <c r="O185" s="279" t="s">
        <v>630</v>
      </c>
      <c r="P185" s="282">
        <v>0</v>
      </c>
      <c r="Q185" s="282">
        <v>768.01</v>
      </c>
      <c r="R185" s="281">
        <v>3.6</v>
      </c>
      <c r="S185" s="283">
        <f t="shared" si="16"/>
        <v>0</v>
      </c>
      <c r="T185" s="271">
        <f t="shared" si="15"/>
        <v>768.01</v>
      </c>
    </row>
    <row r="186" spans="1:22" ht="98.25" customHeight="1" x14ac:dyDescent="0.25">
      <c r="A186" s="278" t="s">
        <v>633</v>
      </c>
      <c r="B186" s="279" t="s">
        <v>626</v>
      </c>
      <c r="C186" s="279" t="s">
        <v>634</v>
      </c>
      <c r="D186" s="280" t="s">
        <v>99</v>
      </c>
      <c r="E186" s="279" t="s">
        <v>635</v>
      </c>
      <c r="F186" s="279" t="s">
        <v>636</v>
      </c>
      <c r="G186" s="280" t="s">
        <v>637</v>
      </c>
      <c r="H186" s="279" t="s">
        <v>29</v>
      </c>
      <c r="I186" s="279" t="s">
        <v>30</v>
      </c>
      <c r="J186" s="279" t="s">
        <v>373</v>
      </c>
      <c r="K186" s="281" t="s">
        <v>33</v>
      </c>
      <c r="L186" s="281" t="s">
        <v>631</v>
      </c>
      <c r="M186" s="279" t="s">
        <v>629</v>
      </c>
      <c r="N186" s="279" t="s">
        <v>632</v>
      </c>
      <c r="O186" s="279" t="s">
        <v>638</v>
      </c>
      <c r="P186" s="282">
        <v>0</v>
      </c>
      <c r="Q186" s="282">
        <v>0</v>
      </c>
      <c r="R186" s="281"/>
      <c r="S186" s="283">
        <f t="shared" si="16"/>
        <v>0</v>
      </c>
      <c r="T186" s="271">
        <f t="shared" si="15"/>
        <v>0</v>
      </c>
    </row>
    <row r="187" spans="1:22" ht="98.25" customHeight="1" x14ac:dyDescent="0.25">
      <c r="A187" s="278" t="s">
        <v>639</v>
      </c>
      <c r="B187" s="279" t="s">
        <v>626</v>
      </c>
      <c r="C187" s="279" t="s">
        <v>640</v>
      </c>
      <c r="D187" s="280" t="s">
        <v>160</v>
      </c>
      <c r="E187" s="279" t="s">
        <v>441</v>
      </c>
      <c r="F187" s="279" t="s">
        <v>641</v>
      </c>
      <c r="G187" s="280" t="s">
        <v>642</v>
      </c>
      <c r="H187" s="279" t="s">
        <v>29</v>
      </c>
      <c r="I187" s="279" t="s">
        <v>30</v>
      </c>
      <c r="J187" s="279" t="s">
        <v>373</v>
      </c>
      <c r="K187" s="281" t="s">
        <v>33</v>
      </c>
      <c r="L187" s="281" t="s">
        <v>631</v>
      </c>
      <c r="M187" s="279" t="s">
        <v>629</v>
      </c>
      <c r="N187" s="279" t="s">
        <v>632</v>
      </c>
      <c r="O187" s="279" t="s">
        <v>643</v>
      </c>
      <c r="P187" s="282">
        <v>759.42499999999995</v>
      </c>
      <c r="Q187" s="282">
        <v>759.42499999999995</v>
      </c>
      <c r="R187" s="281">
        <v>3.6</v>
      </c>
      <c r="S187" s="283">
        <f t="shared" si="16"/>
        <v>1296</v>
      </c>
      <c r="T187" s="271">
        <f t="shared" si="15"/>
        <v>2814.8500000000004</v>
      </c>
      <c r="V187">
        <f>1518.85/2</f>
        <v>759.42499999999995</v>
      </c>
    </row>
    <row r="188" spans="1:22" ht="98.25" customHeight="1" x14ac:dyDescent="0.25">
      <c r="A188" s="278" t="s">
        <v>644</v>
      </c>
      <c r="B188" s="279" t="s">
        <v>626</v>
      </c>
      <c r="C188" s="279" t="s">
        <v>645</v>
      </c>
      <c r="D188" s="280" t="s">
        <v>63</v>
      </c>
      <c r="E188" s="279" t="s">
        <v>646</v>
      </c>
      <c r="F188" s="279" t="s">
        <v>647</v>
      </c>
      <c r="G188" s="280" t="s">
        <v>648</v>
      </c>
      <c r="H188" s="279" t="s">
        <v>29</v>
      </c>
      <c r="I188" s="279" t="s">
        <v>30</v>
      </c>
      <c r="J188" s="279" t="s">
        <v>373</v>
      </c>
      <c r="K188" s="281" t="s">
        <v>33</v>
      </c>
      <c r="L188" s="281" t="s">
        <v>631</v>
      </c>
      <c r="M188" s="279" t="s">
        <v>629</v>
      </c>
      <c r="N188" s="279" t="s">
        <v>632</v>
      </c>
      <c r="O188" s="279" t="s">
        <v>638</v>
      </c>
      <c r="P188" s="282">
        <v>759.42499999999995</v>
      </c>
      <c r="Q188" s="282">
        <v>759.42499999999995</v>
      </c>
      <c r="R188" s="281">
        <v>3.6</v>
      </c>
      <c r="S188" s="283">
        <f t="shared" si="16"/>
        <v>1728</v>
      </c>
      <c r="T188" s="271">
        <f t="shared" si="15"/>
        <v>3246.8500000000004</v>
      </c>
    </row>
    <row r="189" spans="1:22" ht="98.25" customHeight="1" x14ac:dyDescent="0.25">
      <c r="A189" s="278" t="s">
        <v>649</v>
      </c>
      <c r="B189" s="279" t="s">
        <v>626</v>
      </c>
      <c r="C189" s="279" t="s">
        <v>440</v>
      </c>
      <c r="D189" s="280" t="s">
        <v>63</v>
      </c>
      <c r="E189" s="279" t="s">
        <v>441</v>
      </c>
      <c r="F189" s="279" t="s">
        <v>442</v>
      </c>
      <c r="G189" s="280" t="s">
        <v>650</v>
      </c>
      <c r="H189" s="279" t="s">
        <v>29</v>
      </c>
      <c r="I189" s="279" t="s">
        <v>30</v>
      </c>
      <c r="J189" s="279" t="s">
        <v>373</v>
      </c>
      <c r="K189" s="281" t="s">
        <v>33</v>
      </c>
      <c r="L189" s="281" t="s">
        <v>631</v>
      </c>
      <c r="M189" s="279" t="s">
        <v>629</v>
      </c>
      <c r="N189" s="279" t="s">
        <v>632</v>
      </c>
      <c r="O189" s="279" t="s">
        <v>643</v>
      </c>
      <c r="P189" s="282">
        <v>759.42499999999995</v>
      </c>
      <c r="Q189" s="282">
        <v>759.42499999999995</v>
      </c>
      <c r="R189" s="281">
        <v>3.6</v>
      </c>
      <c r="S189" s="283">
        <f t="shared" si="16"/>
        <v>1728</v>
      </c>
      <c r="T189" s="271">
        <f t="shared" si="15"/>
        <v>3246.8500000000004</v>
      </c>
    </row>
    <row r="190" spans="1:22" ht="98.25" customHeight="1" x14ac:dyDescent="0.25">
      <c r="A190" s="278" t="s">
        <v>651</v>
      </c>
      <c r="B190" s="279" t="s">
        <v>652</v>
      </c>
      <c r="C190" s="279" t="s">
        <v>406</v>
      </c>
      <c r="D190" s="280" t="s">
        <v>63</v>
      </c>
      <c r="E190" s="279" t="s">
        <v>242</v>
      </c>
      <c r="F190" s="279" t="s">
        <v>653</v>
      </c>
      <c r="G190" s="280" t="s">
        <v>409</v>
      </c>
      <c r="H190" s="279" t="s">
        <v>29</v>
      </c>
      <c r="I190" s="279" t="s">
        <v>30</v>
      </c>
      <c r="J190" s="279" t="s">
        <v>373</v>
      </c>
      <c r="K190" s="281" t="s">
        <v>33</v>
      </c>
      <c r="L190" s="281" t="s">
        <v>35</v>
      </c>
      <c r="M190" s="279" t="s">
        <v>654</v>
      </c>
      <c r="N190" s="279" t="s">
        <v>35</v>
      </c>
      <c r="O190" s="279" t="s">
        <v>655</v>
      </c>
      <c r="P190" s="282">
        <v>1418.3</v>
      </c>
      <c r="Q190" s="282">
        <v>0</v>
      </c>
      <c r="R190" s="281">
        <v>3.6</v>
      </c>
      <c r="S190" s="283">
        <f t="shared" si="16"/>
        <v>1728</v>
      </c>
      <c r="T190" s="271">
        <f t="shared" si="15"/>
        <v>3146.3</v>
      </c>
    </row>
    <row r="191" spans="1:22" ht="98.25" customHeight="1" x14ac:dyDescent="0.25">
      <c r="A191" s="278" t="s">
        <v>651</v>
      </c>
      <c r="B191" s="279" t="s">
        <v>652</v>
      </c>
      <c r="C191" s="279" t="s">
        <v>406</v>
      </c>
      <c r="D191" s="280" t="s">
        <v>63</v>
      </c>
      <c r="E191" s="279" t="s">
        <v>242</v>
      </c>
      <c r="F191" s="279" t="s">
        <v>653</v>
      </c>
      <c r="G191" s="280" t="s">
        <v>409</v>
      </c>
      <c r="H191" s="279" t="s">
        <v>29</v>
      </c>
      <c r="I191" s="279" t="s">
        <v>30</v>
      </c>
      <c r="J191" s="279" t="s">
        <v>31</v>
      </c>
      <c r="K191" s="281" t="s">
        <v>35</v>
      </c>
      <c r="L191" s="281" t="s">
        <v>656</v>
      </c>
      <c r="M191" s="279" t="s">
        <v>35</v>
      </c>
      <c r="N191" s="279" t="s">
        <v>657</v>
      </c>
      <c r="O191" s="279" t="s">
        <v>655</v>
      </c>
      <c r="P191" s="282">
        <v>0</v>
      </c>
      <c r="Q191" s="282">
        <v>1028.97</v>
      </c>
      <c r="R191" s="281">
        <v>3.6</v>
      </c>
      <c r="S191" s="283">
        <f t="shared" si="16"/>
        <v>1728</v>
      </c>
      <c r="T191" s="271">
        <f t="shared" si="15"/>
        <v>2756.9700000000003</v>
      </c>
    </row>
    <row r="192" spans="1:22" ht="98.25" customHeight="1" x14ac:dyDescent="0.25">
      <c r="A192" s="278" t="s">
        <v>658</v>
      </c>
      <c r="B192" s="279" t="s">
        <v>659</v>
      </c>
      <c r="C192" s="279" t="s">
        <v>660</v>
      </c>
      <c r="D192" s="280" t="s">
        <v>160</v>
      </c>
      <c r="E192" s="279" t="s">
        <v>661</v>
      </c>
      <c r="F192" s="279" t="s">
        <v>662</v>
      </c>
      <c r="G192" s="280" t="s">
        <v>663</v>
      </c>
      <c r="H192" s="279" t="s">
        <v>29</v>
      </c>
      <c r="I192" s="279" t="s">
        <v>30</v>
      </c>
      <c r="J192" s="279" t="s">
        <v>373</v>
      </c>
      <c r="K192" s="281" t="s">
        <v>33</v>
      </c>
      <c r="L192" s="281" t="s">
        <v>263</v>
      </c>
      <c r="M192" s="279" t="s">
        <v>664</v>
      </c>
      <c r="N192" s="279" t="s">
        <v>665</v>
      </c>
      <c r="O192" s="279" t="s">
        <v>666</v>
      </c>
      <c r="P192" s="282">
        <v>566.22</v>
      </c>
      <c r="Q192" s="282">
        <v>566.22</v>
      </c>
      <c r="R192" s="281">
        <v>3.6</v>
      </c>
      <c r="S192" s="283">
        <f t="shared" si="16"/>
        <v>1296</v>
      </c>
      <c r="T192" s="271">
        <f t="shared" si="15"/>
        <v>2428.44</v>
      </c>
      <c r="V192">
        <f>1132.44/2</f>
        <v>566.22</v>
      </c>
    </row>
    <row r="193" spans="1:22" ht="98.25" customHeight="1" x14ac:dyDescent="0.25">
      <c r="A193" s="278" t="s">
        <v>658</v>
      </c>
      <c r="B193" s="279" t="s">
        <v>659</v>
      </c>
      <c r="C193" s="279" t="s">
        <v>667</v>
      </c>
      <c r="D193" s="280" t="s">
        <v>160</v>
      </c>
      <c r="E193" s="279" t="s">
        <v>668</v>
      </c>
      <c r="F193" s="279" t="s">
        <v>669</v>
      </c>
      <c r="G193" s="280" t="s">
        <v>670</v>
      </c>
      <c r="H193" s="279" t="s">
        <v>29</v>
      </c>
      <c r="I193" s="279" t="s">
        <v>30</v>
      </c>
      <c r="J193" s="279" t="s">
        <v>373</v>
      </c>
      <c r="K193" s="281" t="s">
        <v>33</v>
      </c>
      <c r="L193" s="281" t="s">
        <v>263</v>
      </c>
      <c r="M193" s="279" t="s">
        <v>664</v>
      </c>
      <c r="N193" s="279" t="s">
        <v>665</v>
      </c>
      <c r="O193" s="279" t="s">
        <v>666</v>
      </c>
      <c r="P193" s="282">
        <v>566.22</v>
      </c>
      <c r="Q193" s="282">
        <v>566.22</v>
      </c>
      <c r="R193" s="281">
        <v>3.6</v>
      </c>
      <c r="S193" s="283">
        <f t="shared" si="16"/>
        <v>1296</v>
      </c>
      <c r="T193" s="271">
        <f t="shared" si="15"/>
        <v>2428.44</v>
      </c>
    </row>
    <row r="194" spans="1:22" ht="98.25" customHeight="1" x14ac:dyDescent="0.25">
      <c r="A194" s="278" t="s">
        <v>658</v>
      </c>
      <c r="B194" s="279" t="s">
        <v>659</v>
      </c>
      <c r="C194" s="279" t="s">
        <v>671</v>
      </c>
      <c r="D194" s="280" t="s">
        <v>91</v>
      </c>
      <c r="E194" s="279" t="s">
        <v>672</v>
      </c>
      <c r="F194" s="279" t="s">
        <v>673</v>
      </c>
      <c r="G194" s="280"/>
      <c r="H194" s="279" t="s">
        <v>29</v>
      </c>
      <c r="I194" s="279" t="s">
        <v>30</v>
      </c>
      <c r="J194" s="279" t="s">
        <v>373</v>
      </c>
      <c r="K194" s="281" t="s">
        <v>33</v>
      </c>
      <c r="L194" s="281" t="s">
        <v>263</v>
      </c>
      <c r="M194" s="279" t="s">
        <v>664</v>
      </c>
      <c r="N194" s="279" t="s">
        <v>665</v>
      </c>
      <c r="O194" s="279" t="s">
        <v>666</v>
      </c>
      <c r="P194" s="282">
        <v>566.22</v>
      </c>
      <c r="Q194" s="282">
        <v>566.22</v>
      </c>
      <c r="R194" s="281">
        <v>3.6</v>
      </c>
      <c r="S194" s="283">
        <f t="shared" si="16"/>
        <v>1728</v>
      </c>
      <c r="T194" s="271">
        <f t="shared" si="15"/>
        <v>2860.4400000000005</v>
      </c>
    </row>
    <row r="195" spans="1:22" ht="98.25" customHeight="1" x14ac:dyDescent="0.25">
      <c r="A195" s="278" t="s">
        <v>674</v>
      </c>
      <c r="B195" s="279" t="s">
        <v>675</v>
      </c>
      <c r="C195" s="279" t="s">
        <v>676</v>
      </c>
      <c r="D195" s="280" t="s">
        <v>25</v>
      </c>
      <c r="E195" s="163" t="s">
        <v>154</v>
      </c>
      <c r="F195" s="279" t="s">
        <v>27</v>
      </c>
      <c r="G195" s="280" t="s">
        <v>677</v>
      </c>
      <c r="H195" s="279" t="s">
        <v>29</v>
      </c>
      <c r="I195" s="279" t="s">
        <v>30</v>
      </c>
      <c r="J195" s="279" t="s">
        <v>378</v>
      </c>
      <c r="K195" s="281" t="s">
        <v>32</v>
      </c>
      <c r="L195" s="281" t="s">
        <v>35</v>
      </c>
      <c r="M195" s="279" t="s">
        <v>664</v>
      </c>
      <c r="N195" s="279" t="s">
        <v>35</v>
      </c>
      <c r="O195" s="279" t="s">
        <v>678</v>
      </c>
      <c r="P195" s="282">
        <v>916.22</v>
      </c>
      <c r="Q195" s="282">
        <v>0</v>
      </c>
      <c r="R195" s="170">
        <v>1.6</v>
      </c>
      <c r="S195" s="283">
        <f t="shared" si="16"/>
        <v>960</v>
      </c>
      <c r="T195" s="271">
        <f t="shared" ref="T195:T202" si="17">S195+Q195+P195</f>
        <v>1876.22</v>
      </c>
    </row>
    <row r="196" spans="1:22" ht="98.25" customHeight="1" x14ac:dyDescent="0.25">
      <c r="A196" s="278" t="s">
        <v>674</v>
      </c>
      <c r="B196" s="279" t="s">
        <v>675</v>
      </c>
      <c r="C196" s="279" t="s">
        <v>676</v>
      </c>
      <c r="D196" s="280" t="s">
        <v>25</v>
      </c>
      <c r="E196" s="163" t="s">
        <v>154</v>
      </c>
      <c r="F196" s="279" t="s">
        <v>27</v>
      </c>
      <c r="G196" s="280" t="s">
        <v>677</v>
      </c>
      <c r="H196" s="279" t="s">
        <v>29</v>
      </c>
      <c r="I196" s="279" t="s">
        <v>30</v>
      </c>
      <c r="J196" s="279" t="s">
        <v>373</v>
      </c>
      <c r="K196" s="281" t="s">
        <v>35</v>
      </c>
      <c r="L196" s="281" t="s">
        <v>33</v>
      </c>
      <c r="M196" s="279" t="s">
        <v>35</v>
      </c>
      <c r="N196" s="279" t="s">
        <v>679</v>
      </c>
      <c r="O196" s="279" t="s">
        <v>678</v>
      </c>
      <c r="P196" s="282">
        <v>0</v>
      </c>
      <c r="Q196" s="282">
        <v>853.66</v>
      </c>
      <c r="R196" s="170">
        <v>1.6</v>
      </c>
      <c r="S196" s="283">
        <f t="shared" ref="S196:S202" si="18">IF(D196="ASSESSOR",480*R196,IF(D196="COLABORADOR EVENTUAL",480*R196,IF(D196="GUARDA PORTUÁRIO",240*R196,IF(D196="CONSELHEIRO",600*R196,IF(D196="DIRETOR",600*R196,IF(D196="FIEL",360*R196,IF(D196="FIEL AJUDANTE",360*R196,IF(D196="GERENTE",480*R196,IF(D196="SECRETÁRIA",360*R196,IF(D196="SUPERINTENDENTE",480*R196,IF(D196="SUPERVISOR",360*R196,IF(D196="ESPECIALISTA PORTUÁRIO",360*R196,IF(D196="TÉC. SERV. PORTUÁRIOS",240*R196,0)))))))))))))</f>
        <v>960</v>
      </c>
      <c r="T196" s="271">
        <f t="shared" si="17"/>
        <v>1813.6599999999999</v>
      </c>
    </row>
    <row r="197" spans="1:22" ht="98.25" customHeight="1" x14ac:dyDescent="0.25">
      <c r="A197" s="278" t="s">
        <v>680</v>
      </c>
      <c r="B197" s="279" t="s">
        <v>675</v>
      </c>
      <c r="C197" s="279" t="s">
        <v>681</v>
      </c>
      <c r="D197" s="280" t="s">
        <v>25</v>
      </c>
      <c r="E197" s="163" t="s">
        <v>154</v>
      </c>
      <c r="F197" s="279" t="s">
        <v>27</v>
      </c>
      <c r="G197" s="280" t="s">
        <v>682</v>
      </c>
      <c r="H197" s="279" t="s">
        <v>29</v>
      </c>
      <c r="I197" s="279" t="s">
        <v>30</v>
      </c>
      <c r="J197" s="279" t="s">
        <v>378</v>
      </c>
      <c r="K197" s="281" t="s">
        <v>32</v>
      </c>
      <c r="L197" s="281" t="s">
        <v>35</v>
      </c>
      <c r="M197" s="279" t="s">
        <v>664</v>
      </c>
      <c r="N197" s="279" t="s">
        <v>35</v>
      </c>
      <c r="O197" s="279" t="s">
        <v>678</v>
      </c>
      <c r="P197" s="282">
        <v>737.34</v>
      </c>
      <c r="Q197" s="282">
        <v>0</v>
      </c>
      <c r="R197" s="170">
        <v>1.6</v>
      </c>
      <c r="S197" s="283">
        <f t="shared" si="18"/>
        <v>960</v>
      </c>
      <c r="T197" s="271">
        <f t="shared" si="17"/>
        <v>1697.3400000000001</v>
      </c>
    </row>
    <row r="198" spans="1:22" ht="98.25" customHeight="1" x14ac:dyDescent="0.25">
      <c r="A198" s="278" t="s">
        <v>680</v>
      </c>
      <c r="B198" s="279" t="s">
        <v>675</v>
      </c>
      <c r="C198" s="279" t="s">
        <v>681</v>
      </c>
      <c r="D198" s="280" t="s">
        <v>25</v>
      </c>
      <c r="E198" s="163" t="s">
        <v>154</v>
      </c>
      <c r="F198" s="279" t="s">
        <v>27</v>
      </c>
      <c r="G198" s="280" t="s">
        <v>682</v>
      </c>
      <c r="H198" s="279" t="s">
        <v>29</v>
      </c>
      <c r="I198" s="279" t="s">
        <v>30</v>
      </c>
      <c r="J198" s="279" t="s">
        <v>31</v>
      </c>
      <c r="K198" s="281" t="s">
        <v>35</v>
      </c>
      <c r="L198" s="281" t="s">
        <v>33</v>
      </c>
      <c r="M198" s="279" t="s">
        <v>35</v>
      </c>
      <c r="N198" s="279" t="s">
        <v>679</v>
      </c>
      <c r="O198" s="279" t="s">
        <v>678</v>
      </c>
      <c r="P198" s="282">
        <v>0</v>
      </c>
      <c r="Q198" s="282">
        <v>873.45</v>
      </c>
      <c r="R198" s="170">
        <v>1.6</v>
      </c>
      <c r="S198" s="283">
        <f t="shared" si="18"/>
        <v>960</v>
      </c>
      <c r="T198" s="271">
        <f t="shared" si="17"/>
        <v>1833.45</v>
      </c>
    </row>
    <row r="199" spans="1:22" ht="98.25" customHeight="1" x14ac:dyDescent="0.25">
      <c r="A199" s="306" t="s">
        <v>683</v>
      </c>
      <c r="B199" s="279" t="s">
        <v>675</v>
      </c>
      <c r="C199" s="279" t="s">
        <v>684</v>
      </c>
      <c r="D199" s="280" t="s">
        <v>25</v>
      </c>
      <c r="E199" s="163" t="s">
        <v>154</v>
      </c>
      <c r="F199" s="279" t="s">
        <v>27</v>
      </c>
      <c r="G199" s="280" t="s">
        <v>685</v>
      </c>
      <c r="H199" s="279" t="s">
        <v>29</v>
      </c>
      <c r="I199" s="279" t="s">
        <v>30</v>
      </c>
      <c r="J199" s="279" t="s">
        <v>378</v>
      </c>
      <c r="K199" s="281" t="s">
        <v>32</v>
      </c>
      <c r="L199" s="281" t="s">
        <v>35</v>
      </c>
      <c r="M199" s="279" t="s">
        <v>664</v>
      </c>
      <c r="N199" s="279" t="s">
        <v>35</v>
      </c>
      <c r="O199" s="279" t="s">
        <v>678</v>
      </c>
      <c r="P199" s="282">
        <v>916.22</v>
      </c>
      <c r="Q199" s="282">
        <v>0</v>
      </c>
      <c r="R199" s="170">
        <v>1.6</v>
      </c>
      <c r="S199" s="283">
        <f t="shared" si="18"/>
        <v>960</v>
      </c>
      <c r="T199" s="265">
        <f t="shared" si="17"/>
        <v>1876.22</v>
      </c>
    </row>
    <row r="200" spans="1:22" ht="98.25" customHeight="1" x14ac:dyDescent="0.25">
      <c r="A200" s="74" t="s">
        <v>683</v>
      </c>
      <c r="B200" s="163" t="s">
        <v>675</v>
      </c>
      <c r="C200" s="163" t="s">
        <v>684</v>
      </c>
      <c r="D200" s="168" t="s">
        <v>25</v>
      </c>
      <c r="E200" s="163" t="s">
        <v>154</v>
      </c>
      <c r="F200" s="163" t="s">
        <v>27</v>
      </c>
      <c r="G200" s="168" t="s">
        <v>685</v>
      </c>
      <c r="H200" s="163" t="s">
        <v>29</v>
      </c>
      <c r="I200" s="163" t="s">
        <v>30</v>
      </c>
      <c r="J200" s="163" t="s">
        <v>373</v>
      </c>
      <c r="K200" s="170" t="s">
        <v>35</v>
      </c>
      <c r="L200" s="170" t="s">
        <v>33</v>
      </c>
      <c r="M200" s="163" t="s">
        <v>35</v>
      </c>
      <c r="N200" s="163" t="s">
        <v>679</v>
      </c>
      <c r="O200" s="163" t="s">
        <v>678</v>
      </c>
      <c r="P200" s="307">
        <v>0</v>
      </c>
      <c r="Q200" s="307">
        <v>853.66</v>
      </c>
      <c r="R200" s="170">
        <v>1.6</v>
      </c>
      <c r="S200" s="166">
        <f t="shared" si="18"/>
        <v>960</v>
      </c>
      <c r="T200" s="265">
        <f t="shared" si="17"/>
        <v>1813.6599999999999</v>
      </c>
    </row>
    <row r="201" spans="1:22" ht="98.25" customHeight="1" x14ac:dyDescent="0.25">
      <c r="A201" s="300" t="s">
        <v>686</v>
      </c>
      <c r="B201" s="301" t="s">
        <v>687</v>
      </c>
      <c r="C201" s="301" t="s">
        <v>37</v>
      </c>
      <c r="D201" s="302" t="s">
        <v>25</v>
      </c>
      <c r="E201" s="301" t="s">
        <v>492</v>
      </c>
      <c r="F201" s="301" t="s">
        <v>27</v>
      </c>
      <c r="G201" s="302" t="s">
        <v>38</v>
      </c>
      <c r="H201" s="301" t="s">
        <v>29</v>
      </c>
      <c r="I201" s="301" t="s">
        <v>30</v>
      </c>
      <c r="J201" s="301" t="s">
        <v>373</v>
      </c>
      <c r="K201" s="303" t="s">
        <v>32</v>
      </c>
      <c r="L201" s="303" t="s">
        <v>33</v>
      </c>
      <c r="M201" s="301" t="s">
        <v>615</v>
      </c>
      <c r="N201" s="301" t="s">
        <v>617</v>
      </c>
      <c r="O201" s="301" t="s">
        <v>688</v>
      </c>
      <c r="P201" s="304">
        <v>1772.5350000000001</v>
      </c>
      <c r="Q201" s="304">
        <v>1772.5350000000001</v>
      </c>
      <c r="R201" s="303">
        <v>2.6</v>
      </c>
      <c r="S201" s="305">
        <f t="shared" si="18"/>
        <v>1560</v>
      </c>
      <c r="T201" s="265">
        <f t="shared" si="17"/>
        <v>5105.07</v>
      </c>
      <c r="V201">
        <f>3545.07/2</f>
        <v>1772.5350000000001</v>
      </c>
    </row>
    <row r="202" spans="1:22" ht="98.25" customHeight="1" x14ac:dyDescent="0.25">
      <c r="A202" s="306" t="s">
        <v>689</v>
      </c>
      <c r="B202" s="279" t="s">
        <v>612</v>
      </c>
      <c r="C202" s="279" t="s">
        <v>690</v>
      </c>
      <c r="D202" s="280" t="s">
        <v>160</v>
      </c>
      <c r="E202" s="279" t="s">
        <v>552</v>
      </c>
      <c r="F202" s="279" t="s">
        <v>691</v>
      </c>
      <c r="G202" s="280" t="s">
        <v>692</v>
      </c>
      <c r="H202" s="279" t="s">
        <v>29</v>
      </c>
      <c r="I202" s="279" t="s">
        <v>30</v>
      </c>
      <c r="J202" s="279" t="s">
        <v>373</v>
      </c>
      <c r="K202" s="281" t="s">
        <v>33</v>
      </c>
      <c r="L202" s="281" t="s">
        <v>35</v>
      </c>
      <c r="M202" s="279" t="s">
        <v>693</v>
      </c>
      <c r="N202" s="279" t="s">
        <v>35</v>
      </c>
      <c r="O202" s="279" t="s">
        <v>694</v>
      </c>
      <c r="P202" s="282">
        <v>475.36</v>
      </c>
      <c r="Q202" s="282">
        <v>0</v>
      </c>
      <c r="R202" s="281">
        <v>3.6</v>
      </c>
      <c r="S202" s="283">
        <f t="shared" si="18"/>
        <v>1296</v>
      </c>
      <c r="T202" s="271">
        <f t="shared" si="17"/>
        <v>1771.3600000000001</v>
      </c>
    </row>
    <row r="203" spans="1:22" ht="98.25" customHeight="1" x14ac:dyDescent="0.25">
      <c r="A203" s="74" t="s">
        <v>689</v>
      </c>
      <c r="B203" s="163" t="s">
        <v>612</v>
      </c>
      <c r="C203" s="163" t="s">
        <v>690</v>
      </c>
      <c r="D203" s="168" t="s">
        <v>160</v>
      </c>
      <c r="E203" s="163" t="s">
        <v>552</v>
      </c>
      <c r="F203" s="163" t="s">
        <v>691</v>
      </c>
      <c r="G203" s="168" t="s">
        <v>692</v>
      </c>
      <c r="H203" s="163" t="s">
        <v>29</v>
      </c>
      <c r="I203" s="163" t="s">
        <v>30</v>
      </c>
      <c r="J203" s="163" t="s">
        <v>378</v>
      </c>
      <c r="K203" s="170" t="s">
        <v>35</v>
      </c>
      <c r="L203" s="170" t="s">
        <v>631</v>
      </c>
      <c r="M203" s="163" t="s">
        <v>35</v>
      </c>
      <c r="N203" s="163" t="s">
        <v>695</v>
      </c>
      <c r="O203" s="163" t="s">
        <v>694</v>
      </c>
      <c r="P203" s="307">
        <v>0</v>
      </c>
      <c r="Q203" s="307">
        <v>501.26</v>
      </c>
      <c r="R203" s="170">
        <v>3.6</v>
      </c>
      <c r="S203" s="166">
        <f t="shared" ref="S203:S218" si="19">IF(D203="ASSESSOR",480*R203,IF(D203="COLABORADOR EVENTUAL",480*R203,IF(D203="GUARDA PORTUÁRIO",240*R203,IF(D203="CONSELHEIRO",600*R203,IF(D203="DIRETOR",600*R203,IF(D203="FIEL",360*R203,IF(D203="FIEL AJUDANTE",360*R203,IF(D203="GERENTE",480*R203,IF(D203="SECRETÁRIA",360*R203,IF(D203="SUPERINTENDENTE",480*R203,IF(D203="SUPERVISOR",360*R203,IF(D203="ESPECIALISTA PORTUÁRIO",360*R203,IF(D203="TÉC. SERV. PORTUÁRIOS",240*R203,0)))))))))))))</f>
        <v>1296</v>
      </c>
      <c r="T203" s="328">
        <f t="shared" ref="T203:T218" si="20">S203+Q203+P203</f>
        <v>1797.26</v>
      </c>
    </row>
    <row r="204" spans="1:22" ht="98.25" customHeight="1" x14ac:dyDescent="0.25">
      <c r="A204" s="322" t="s">
        <v>696</v>
      </c>
      <c r="B204" s="323" t="s">
        <v>697</v>
      </c>
      <c r="C204" s="323" t="s">
        <v>62</v>
      </c>
      <c r="D204" s="310" t="s">
        <v>63</v>
      </c>
      <c r="E204" s="323" t="s">
        <v>111</v>
      </c>
      <c r="F204" s="323" t="s">
        <v>65</v>
      </c>
      <c r="G204" s="310" t="s">
        <v>112</v>
      </c>
      <c r="H204" s="323" t="s">
        <v>29</v>
      </c>
      <c r="I204" s="323" t="s">
        <v>30</v>
      </c>
      <c r="J204" s="323" t="s">
        <v>373</v>
      </c>
      <c r="K204" s="324" t="s">
        <v>33</v>
      </c>
      <c r="L204" s="324" t="s">
        <v>631</v>
      </c>
      <c r="M204" s="323" t="s">
        <v>664</v>
      </c>
      <c r="N204" s="323" t="s">
        <v>698</v>
      </c>
      <c r="O204" s="323" t="s">
        <v>699</v>
      </c>
      <c r="P204" s="325">
        <v>839.33</v>
      </c>
      <c r="Q204" s="325">
        <v>839.33</v>
      </c>
      <c r="R204" s="324">
        <v>3.6</v>
      </c>
      <c r="S204" s="326">
        <f t="shared" si="19"/>
        <v>1728</v>
      </c>
      <c r="T204" s="327">
        <f t="shared" si="20"/>
        <v>3406.66</v>
      </c>
      <c r="V204">
        <f>2027.99/2</f>
        <v>1013.995</v>
      </c>
    </row>
    <row r="205" spans="1:22" ht="98.25" customHeight="1" x14ac:dyDescent="0.25">
      <c r="A205" s="308" t="s">
        <v>700</v>
      </c>
      <c r="B205" s="309" t="s">
        <v>697</v>
      </c>
      <c r="C205" s="309" t="s">
        <v>90</v>
      </c>
      <c r="D205" s="284" t="s">
        <v>91</v>
      </c>
      <c r="E205" s="309" t="s">
        <v>92</v>
      </c>
      <c r="F205" s="309" t="s">
        <v>450</v>
      </c>
      <c r="G205" s="310" t="s">
        <v>94</v>
      </c>
      <c r="H205" s="309" t="s">
        <v>29</v>
      </c>
      <c r="I205" s="309" t="s">
        <v>30</v>
      </c>
      <c r="J205" s="309" t="s">
        <v>373</v>
      </c>
      <c r="K205" s="311" t="s">
        <v>33</v>
      </c>
      <c r="L205" s="311" t="s">
        <v>631</v>
      </c>
      <c r="M205" s="309" t="s">
        <v>664</v>
      </c>
      <c r="N205" s="309" t="s">
        <v>698</v>
      </c>
      <c r="O205" s="323" t="s">
        <v>699</v>
      </c>
      <c r="P205" s="312">
        <v>839.39499999999998</v>
      </c>
      <c r="Q205" s="312">
        <v>839.39499999999998</v>
      </c>
      <c r="R205" s="311">
        <v>3.6</v>
      </c>
      <c r="S205" s="313">
        <f t="shared" si="19"/>
        <v>1728</v>
      </c>
      <c r="T205" s="314">
        <f t="shared" si="20"/>
        <v>3406.79</v>
      </c>
    </row>
    <row r="206" spans="1:22" ht="98.25" customHeight="1" x14ac:dyDescent="0.25">
      <c r="A206" s="308" t="s">
        <v>701</v>
      </c>
      <c r="B206" s="309" t="s">
        <v>617</v>
      </c>
      <c r="C206" s="309" t="s">
        <v>120</v>
      </c>
      <c r="D206" s="284" t="s">
        <v>47</v>
      </c>
      <c r="E206" s="309" t="s">
        <v>48</v>
      </c>
      <c r="F206" s="309" t="s">
        <v>122</v>
      </c>
      <c r="G206" s="310" t="s">
        <v>123</v>
      </c>
      <c r="H206" s="309" t="s">
        <v>29</v>
      </c>
      <c r="I206" s="309" t="s">
        <v>30</v>
      </c>
      <c r="J206" s="309" t="s">
        <v>373</v>
      </c>
      <c r="K206" s="311" t="s">
        <v>33</v>
      </c>
      <c r="L206" s="311" t="s">
        <v>631</v>
      </c>
      <c r="M206" s="309" t="s">
        <v>679</v>
      </c>
      <c r="N206" s="309" t="s">
        <v>698</v>
      </c>
      <c r="O206" s="323" t="s">
        <v>699</v>
      </c>
      <c r="P206" s="312">
        <v>1013.995</v>
      </c>
      <c r="Q206" s="312">
        <v>1013.995</v>
      </c>
      <c r="R206" s="311">
        <v>2.6</v>
      </c>
      <c r="S206" s="313">
        <f t="shared" si="19"/>
        <v>1560</v>
      </c>
      <c r="T206" s="314">
        <f t="shared" si="20"/>
        <v>3587.99</v>
      </c>
    </row>
    <row r="207" spans="1:22" ht="98.25" customHeight="1" x14ac:dyDescent="0.25">
      <c r="A207" s="308" t="s">
        <v>702</v>
      </c>
      <c r="B207" s="309" t="s">
        <v>617</v>
      </c>
      <c r="C207" s="309" t="s">
        <v>703</v>
      </c>
      <c r="D207" s="284"/>
      <c r="E207" s="309"/>
      <c r="F207" s="309"/>
      <c r="G207" s="310"/>
      <c r="H207" s="309" t="s">
        <v>29</v>
      </c>
      <c r="I207" s="309" t="s">
        <v>30</v>
      </c>
      <c r="J207" s="309" t="s">
        <v>31</v>
      </c>
      <c r="K207" s="311" t="s">
        <v>33</v>
      </c>
      <c r="L207" s="311" t="s">
        <v>535</v>
      </c>
      <c r="M207" s="309" t="s">
        <v>704</v>
      </c>
      <c r="N207" s="309" t="s">
        <v>705</v>
      </c>
      <c r="O207" s="309"/>
      <c r="P207" s="312">
        <v>0</v>
      </c>
      <c r="Q207" s="312">
        <v>0</v>
      </c>
      <c r="R207" s="311"/>
      <c r="S207" s="313">
        <f t="shared" si="19"/>
        <v>0</v>
      </c>
      <c r="T207" s="314">
        <f t="shared" si="20"/>
        <v>0</v>
      </c>
    </row>
    <row r="208" spans="1:22" ht="98.25" customHeight="1" x14ac:dyDescent="0.25">
      <c r="A208" s="308" t="s">
        <v>706</v>
      </c>
      <c r="B208" s="309" t="s">
        <v>617</v>
      </c>
      <c r="C208" s="309" t="s">
        <v>165</v>
      </c>
      <c r="D208" s="284" t="s">
        <v>47</v>
      </c>
      <c r="E208" s="309"/>
      <c r="F208" s="309" t="s">
        <v>126</v>
      </c>
      <c r="G208" s="310" t="s">
        <v>168</v>
      </c>
      <c r="H208" s="309" t="s">
        <v>29</v>
      </c>
      <c r="I208" s="309" t="s">
        <v>30</v>
      </c>
      <c r="J208" s="309" t="s">
        <v>373</v>
      </c>
      <c r="K208" s="311" t="s">
        <v>33</v>
      </c>
      <c r="L208" s="311" t="s">
        <v>35</v>
      </c>
      <c r="M208" s="309" t="s">
        <v>623</v>
      </c>
      <c r="N208" s="309" t="s">
        <v>35</v>
      </c>
      <c r="O208" s="309" t="s">
        <v>707</v>
      </c>
      <c r="P208" s="312">
        <v>2108.84</v>
      </c>
      <c r="Q208" s="312">
        <v>0</v>
      </c>
      <c r="R208" s="311"/>
      <c r="S208" s="313">
        <f t="shared" si="19"/>
        <v>0</v>
      </c>
      <c r="T208" s="314">
        <f t="shared" si="20"/>
        <v>2108.84</v>
      </c>
    </row>
    <row r="209" spans="1:22" ht="98.25" customHeight="1" x14ac:dyDescent="0.25">
      <c r="A209" s="308" t="s">
        <v>706</v>
      </c>
      <c r="B209" s="309" t="s">
        <v>617</v>
      </c>
      <c r="C209" s="309" t="s">
        <v>165</v>
      </c>
      <c r="D209" s="284" t="s">
        <v>47</v>
      </c>
      <c r="E209" s="309"/>
      <c r="F209" s="309" t="s">
        <v>126</v>
      </c>
      <c r="G209" s="310" t="s">
        <v>168</v>
      </c>
      <c r="H209" s="309" t="s">
        <v>29</v>
      </c>
      <c r="I209" s="309" t="s">
        <v>30</v>
      </c>
      <c r="J209" s="309" t="s">
        <v>31</v>
      </c>
      <c r="K209" s="311" t="s">
        <v>35</v>
      </c>
      <c r="L209" s="311" t="s">
        <v>631</v>
      </c>
      <c r="M209" s="309" t="s">
        <v>35</v>
      </c>
      <c r="N209" s="309" t="s">
        <v>623</v>
      </c>
      <c r="O209" s="309" t="s">
        <v>707</v>
      </c>
      <c r="P209" s="312">
        <v>0</v>
      </c>
      <c r="Q209" s="312">
        <v>2522.4499999999998</v>
      </c>
      <c r="R209" s="311">
        <v>0.6</v>
      </c>
      <c r="S209" s="313">
        <f t="shared" si="19"/>
        <v>360</v>
      </c>
      <c r="T209" s="314">
        <f t="shared" si="20"/>
        <v>2882.45</v>
      </c>
    </row>
    <row r="210" spans="1:22" ht="98.25" customHeight="1" x14ac:dyDescent="0.25">
      <c r="A210" s="308" t="s">
        <v>708</v>
      </c>
      <c r="B210" s="309" t="s">
        <v>617</v>
      </c>
      <c r="C210" s="309" t="s">
        <v>709</v>
      </c>
      <c r="D210" s="284"/>
      <c r="E210" s="309"/>
      <c r="F210" s="309"/>
      <c r="G210" s="310"/>
      <c r="H210" s="309" t="s">
        <v>29</v>
      </c>
      <c r="I210" s="309" t="s">
        <v>30</v>
      </c>
      <c r="J210" s="309" t="s">
        <v>373</v>
      </c>
      <c r="K210" s="311" t="s">
        <v>33</v>
      </c>
      <c r="L210" s="311" t="s">
        <v>35</v>
      </c>
      <c r="M210" s="309" t="s">
        <v>704</v>
      </c>
      <c r="N210" s="309" t="s">
        <v>35</v>
      </c>
      <c r="O210" s="309"/>
      <c r="P210" s="312">
        <v>378.23</v>
      </c>
      <c r="Q210" s="312">
        <v>0</v>
      </c>
      <c r="R210" s="311"/>
      <c r="S210" s="313">
        <f t="shared" si="19"/>
        <v>0</v>
      </c>
      <c r="T210" s="314">
        <f t="shared" si="20"/>
        <v>378.23</v>
      </c>
    </row>
    <row r="211" spans="1:22" ht="98.25" customHeight="1" x14ac:dyDescent="0.25">
      <c r="A211" s="308" t="s">
        <v>708</v>
      </c>
      <c r="B211" s="309" t="s">
        <v>617</v>
      </c>
      <c r="C211" s="309" t="s">
        <v>709</v>
      </c>
      <c r="D211" s="284"/>
      <c r="E211" s="309"/>
      <c r="F211" s="309"/>
      <c r="G211" s="310"/>
      <c r="H211" s="309" t="s">
        <v>29</v>
      </c>
      <c r="I211" s="309" t="s">
        <v>30</v>
      </c>
      <c r="J211" s="309" t="s">
        <v>31</v>
      </c>
      <c r="K211" s="311" t="s">
        <v>35</v>
      </c>
      <c r="L211" s="311" t="s">
        <v>535</v>
      </c>
      <c r="M211" s="309" t="s">
        <v>35</v>
      </c>
      <c r="N211" s="309" t="s">
        <v>705</v>
      </c>
      <c r="O211" s="309"/>
      <c r="P211" s="312">
        <v>0</v>
      </c>
      <c r="Q211" s="312">
        <v>1371.17</v>
      </c>
      <c r="R211" s="311"/>
      <c r="S211" s="313">
        <f t="shared" si="19"/>
        <v>0</v>
      </c>
      <c r="T211" s="314">
        <f t="shared" si="20"/>
        <v>1371.17</v>
      </c>
    </row>
    <row r="212" spans="1:22" ht="98.25" customHeight="1" x14ac:dyDescent="0.25">
      <c r="A212" s="308" t="s">
        <v>710</v>
      </c>
      <c r="B212" s="309" t="s">
        <v>623</v>
      </c>
      <c r="C212" s="309" t="s">
        <v>269</v>
      </c>
      <c r="D212" s="284"/>
      <c r="E212" s="309"/>
      <c r="F212" s="309"/>
      <c r="G212" s="310"/>
      <c r="H212" s="309" t="s">
        <v>29</v>
      </c>
      <c r="I212" s="309" t="s">
        <v>30</v>
      </c>
      <c r="J212" s="309" t="s">
        <v>373</v>
      </c>
      <c r="K212" s="311" t="s">
        <v>33</v>
      </c>
      <c r="L212" s="311" t="s">
        <v>711</v>
      </c>
      <c r="M212" s="309" t="s">
        <v>712</v>
      </c>
      <c r="N212" s="309" t="s">
        <v>713</v>
      </c>
      <c r="O212" s="309"/>
      <c r="P212" s="312">
        <v>1183.7249999999999</v>
      </c>
      <c r="Q212" s="312">
        <v>1183.7249999999999</v>
      </c>
      <c r="R212" s="311"/>
      <c r="S212" s="313">
        <f t="shared" si="19"/>
        <v>0</v>
      </c>
      <c r="T212" s="314">
        <f t="shared" si="20"/>
        <v>2367.4499999999998</v>
      </c>
      <c r="V212">
        <f>2367.45/2</f>
        <v>1183.7249999999999</v>
      </c>
    </row>
    <row r="213" spans="1:22" ht="98.25" customHeight="1" x14ac:dyDescent="0.25">
      <c r="A213" s="308" t="s">
        <v>714</v>
      </c>
      <c r="B213" s="309" t="s">
        <v>715</v>
      </c>
      <c r="C213" s="309" t="s">
        <v>716</v>
      </c>
      <c r="D213" s="284" t="s">
        <v>160</v>
      </c>
      <c r="E213" s="309" t="s">
        <v>668</v>
      </c>
      <c r="F213" s="309" t="s">
        <v>669</v>
      </c>
      <c r="G213" s="310"/>
      <c r="H213" s="309" t="s">
        <v>29</v>
      </c>
      <c r="I213" s="309" t="s">
        <v>30</v>
      </c>
      <c r="J213" s="309" t="s">
        <v>31</v>
      </c>
      <c r="K213" s="311" t="s">
        <v>33</v>
      </c>
      <c r="L213" s="311" t="s">
        <v>35</v>
      </c>
      <c r="M213" s="309" t="s">
        <v>693</v>
      </c>
      <c r="N213" s="309" t="s">
        <v>35</v>
      </c>
      <c r="O213" s="309"/>
      <c r="P213" s="312">
        <v>0</v>
      </c>
      <c r="Q213" s="312">
        <v>0</v>
      </c>
      <c r="R213" s="311">
        <v>3.6</v>
      </c>
      <c r="S213" s="313">
        <f t="shared" si="19"/>
        <v>1296</v>
      </c>
      <c r="T213" s="314">
        <f t="shared" si="20"/>
        <v>1296</v>
      </c>
    </row>
    <row r="214" spans="1:22" ht="98.25" customHeight="1" x14ac:dyDescent="0.25">
      <c r="A214" s="308" t="s">
        <v>714</v>
      </c>
      <c r="B214" s="309" t="s">
        <v>715</v>
      </c>
      <c r="C214" s="309" t="s">
        <v>716</v>
      </c>
      <c r="D214" s="284" t="s">
        <v>160</v>
      </c>
      <c r="E214" s="309" t="s">
        <v>668</v>
      </c>
      <c r="F214" s="309" t="s">
        <v>669</v>
      </c>
      <c r="G214" s="310"/>
      <c r="H214" s="309" t="s">
        <v>29</v>
      </c>
      <c r="I214" s="309" t="s">
        <v>30</v>
      </c>
      <c r="J214" s="309" t="s">
        <v>378</v>
      </c>
      <c r="K214" s="311" t="s">
        <v>35</v>
      </c>
      <c r="L214" s="311" t="s">
        <v>631</v>
      </c>
      <c r="M214" s="309" t="s">
        <v>35</v>
      </c>
      <c r="N214" s="309" t="s">
        <v>695</v>
      </c>
      <c r="O214" s="309"/>
      <c r="P214" s="312">
        <v>0</v>
      </c>
      <c r="Q214" s="312">
        <v>0</v>
      </c>
      <c r="R214" s="311">
        <v>3.6</v>
      </c>
      <c r="S214" s="313">
        <f t="shared" si="19"/>
        <v>1296</v>
      </c>
      <c r="T214" s="314">
        <f t="shared" si="20"/>
        <v>1296</v>
      </c>
    </row>
    <row r="215" spans="1:22" ht="98.25" customHeight="1" x14ac:dyDescent="0.25">
      <c r="A215" s="308" t="s">
        <v>717</v>
      </c>
      <c r="B215" s="309" t="s">
        <v>718</v>
      </c>
      <c r="C215" s="309" t="s">
        <v>53</v>
      </c>
      <c r="D215" s="284" t="s">
        <v>47</v>
      </c>
      <c r="E215" s="309" t="s">
        <v>54</v>
      </c>
      <c r="F215" s="309" t="s">
        <v>55</v>
      </c>
      <c r="G215" s="310" t="s">
        <v>56</v>
      </c>
      <c r="H215" s="309" t="s">
        <v>29</v>
      </c>
      <c r="I215" s="309" t="s">
        <v>30</v>
      </c>
      <c r="J215" s="309" t="s">
        <v>373</v>
      </c>
      <c r="K215" s="311" t="s">
        <v>33</v>
      </c>
      <c r="L215" s="311" t="s">
        <v>35</v>
      </c>
      <c r="M215" s="309" t="s">
        <v>679</v>
      </c>
      <c r="N215" s="309" t="s">
        <v>35</v>
      </c>
      <c r="O215" s="309" t="s">
        <v>719</v>
      </c>
      <c r="P215" s="312">
        <v>2113.69</v>
      </c>
      <c r="Q215" s="312">
        <v>0</v>
      </c>
      <c r="R215" s="311">
        <v>2.6</v>
      </c>
      <c r="S215" s="313">
        <f t="shared" si="19"/>
        <v>1560</v>
      </c>
      <c r="T215" s="314">
        <f t="shared" si="20"/>
        <v>3673.69</v>
      </c>
    </row>
    <row r="216" spans="1:22" ht="98.25" customHeight="1" x14ac:dyDescent="0.25">
      <c r="A216" s="308" t="s">
        <v>717</v>
      </c>
      <c r="B216" s="309" t="s">
        <v>718</v>
      </c>
      <c r="C216" s="309" t="s">
        <v>53</v>
      </c>
      <c r="D216" s="284" t="s">
        <v>47</v>
      </c>
      <c r="E216" s="309" t="s">
        <v>54</v>
      </c>
      <c r="F216" s="309" t="s">
        <v>55</v>
      </c>
      <c r="G216" s="310" t="s">
        <v>56</v>
      </c>
      <c r="H216" s="309" t="s">
        <v>29</v>
      </c>
      <c r="I216" s="309" t="s">
        <v>30</v>
      </c>
      <c r="J216" s="309" t="s">
        <v>378</v>
      </c>
      <c r="K216" s="311" t="s">
        <v>35</v>
      </c>
      <c r="L216" s="311" t="s">
        <v>720</v>
      </c>
      <c r="M216" s="309" t="s">
        <v>35</v>
      </c>
      <c r="N216" s="309" t="s">
        <v>704</v>
      </c>
      <c r="O216" s="309" t="s">
        <v>719</v>
      </c>
      <c r="P216" s="312">
        <v>0</v>
      </c>
      <c r="Q216" s="312">
        <v>1297.5999999999999</v>
      </c>
      <c r="R216" s="311">
        <v>2.6</v>
      </c>
      <c r="S216" s="313">
        <f t="shared" si="19"/>
        <v>1560</v>
      </c>
      <c r="T216" s="314">
        <f t="shared" si="20"/>
        <v>2857.6</v>
      </c>
    </row>
    <row r="217" spans="1:22" ht="98.25" customHeight="1" x14ac:dyDescent="0.25">
      <c r="A217" s="308" t="s">
        <v>721</v>
      </c>
      <c r="B217" s="309" t="s">
        <v>718</v>
      </c>
      <c r="C217" s="309" t="s">
        <v>465</v>
      </c>
      <c r="D217" s="284" t="s">
        <v>47</v>
      </c>
      <c r="E217" s="309" t="s">
        <v>26</v>
      </c>
      <c r="F217" s="309" t="s">
        <v>126</v>
      </c>
      <c r="G217" s="310" t="s">
        <v>168</v>
      </c>
      <c r="H217" s="309" t="s">
        <v>29</v>
      </c>
      <c r="I217" s="309" t="s">
        <v>30</v>
      </c>
      <c r="J217" s="309" t="s">
        <v>373</v>
      </c>
      <c r="K217" s="311" t="s">
        <v>33</v>
      </c>
      <c r="L217" s="311" t="s">
        <v>35</v>
      </c>
      <c r="M217" s="309" t="s">
        <v>664</v>
      </c>
      <c r="N217" s="309" t="s">
        <v>35</v>
      </c>
      <c r="O217" s="309" t="s">
        <v>722</v>
      </c>
      <c r="P217" s="312">
        <v>2264.39</v>
      </c>
      <c r="Q217" s="312">
        <v>0</v>
      </c>
      <c r="R217" s="311">
        <v>2.6</v>
      </c>
      <c r="S217" s="313">
        <f t="shared" si="19"/>
        <v>1560</v>
      </c>
      <c r="T217" s="314">
        <f t="shared" si="20"/>
        <v>3824.39</v>
      </c>
    </row>
    <row r="218" spans="1:22" ht="98.25" customHeight="1" thickBot="1" x14ac:dyDescent="0.3">
      <c r="A218" s="315" t="s">
        <v>721</v>
      </c>
      <c r="B218" s="316" t="s">
        <v>718</v>
      </c>
      <c r="C218" s="316" t="s">
        <v>465</v>
      </c>
      <c r="D218" s="317" t="s">
        <v>47</v>
      </c>
      <c r="E218" s="316" t="s">
        <v>418</v>
      </c>
      <c r="F218" s="316" t="s">
        <v>126</v>
      </c>
      <c r="G218" s="317" t="s">
        <v>168</v>
      </c>
      <c r="H218" s="316" t="s">
        <v>29</v>
      </c>
      <c r="I218" s="316" t="s">
        <v>30</v>
      </c>
      <c r="J218" s="316" t="s">
        <v>378</v>
      </c>
      <c r="K218" s="318" t="s">
        <v>35</v>
      </c>
      <c r="L218" s="318" t="s">
        <v>631</v>
      </c>
      <c r="M218" s="316" t="s">
        <v>35</v>
      </c>
      <c r="N218" s="316" t="s">
        <v>665</v>
      </c>
      <c r="O218" s="316" t="s">
        <v>722</v>
      </c>
      <c r="P218" s="319">
        <v>0</v>
      </c>
      <c r="Q218" s="319">
        <v>2813.63</v>
      </c>
      <c r="R218" s="318">
        <v>2.6</v>
      </c>
      <c r="S218" s="320">
        <f t="shared" si="19"/>
        <v>1560</v>
      </c>
      <c r="T218" s="321">
        <f t="shared" si="20"/>
        <v>4373.63</v>
      </c>
    </row>
    <row r="219" spans="1:22" ht="30" customHeight="1" x14ac:dyDescent="0.25"/>
    <row r="222" spans="1:22" x14ac:dyDescent="0.25">
      <c r="Q222" s="239"/>
    </row>
    <row r="223" spans="1:22" x14ac:dyDescent="0.25">
      <c r="P223" s="242"/>
      <c r="Q223" s="95">
        <f>P5+P6+P7+P12+Q13+P14+Q14+P15+Q16</f>
        <v>9330.5599999999977</v>
      </c>
      <c r="T223" s="20">
        <f>T5+T6+T7+T12+T13+T14+T15+T16</f>
        <v>17130.559999999998</v>
      </c>
    </row>
    <row r="225" spans="1:13" x14ac:dyDescent="0.25">
      <c r="A225" s="147" t="s">
        <v>723</v>
      </c>
      <c r="B225" s="147" t="s">
        <v>724</v>
      </c>
      <c r="C225" s="147" t="s">
        <v>725</v>
      </c>
      <c r="D225" s="147" t="s">
        <v>726</v>
      </c>
      <c r="E225" s="147" t="s">
        <v>7</v>
      </c>
      <c r="I225" s="95"/>
      <c r="K225" s="95"/>
      <c r="M225" s="95"/>
    </row>
    <row r="226" spans="1:13" x14ac:dyDescent="0.25">
      <c r="A226" s="153" t="s">
        <v>183</v>
      </c>
      <c r="B226" s="153" t="s">
        <v>727</v>
      </c>
      <c r="C226" s="153">
        <v>44651</v>
      </c>
      <c r="D226" s="153" t="s">
        <v>727</v>
      </c>
      <c r="E226" s="126" t="s">
        <v>26</v>
      </c>
      <c r="G226" s="95"/>
    </row>
    <row r="227" spans="1:13" x14ac:dyDescent="0.25">
      <c r="A227" s="153" t="s">
        <v>187</v>
      </c>
      <c r="B227" s="153" t="s">
        <v>727</v>
      </c>
      <c r="C227" s="153">
        <v>44664</v>
      </c>
      <c r="D227" s="153" t="s">
        <v>727</v>
      </c>
      <c r="E227" s="126" t="s">
        <v>26</v>
      </c>
      <c r="G227" s="95"/>
      <c r="I227" s="95"/>
      <c r="K227" s="95"/>
    </row>
    <row r="228" spans="1:13" x14ac:dyDescent="0.25">
      <c r="A228" s="126" t="s">
        <v>246</v>
      </c>
      <c r="B228" s="153" t="s">
        <v>727</v>
      </c>
      <c r="C228" s="153" t="s">
        <v>201</v>
      </c>
      <c r="D228" s="153" t="s">
        <v>727</v>
      </c>
      <c r="E228" s="126" t="s">
        <v>154</v>
      </c>
      <c r="I228" s="95"/>
      <c r="K228" s="95"/>
    </row>
    <row r="229" spans="1:13" x14ac:dyDescent="0.25">
      <c r="A229" s="160" t="s">
        <v>255</v>
      </c>
      <c r="B229" s="161">
        <v>44680</v>
      </c>
      <c r="C229" s="160" t="s">
        <v>259</v>
      </c>
      <c r="D229" s="162" t="s">
        <v>728</v>
      </c>
      <c r="E229" s="162" t="s">
        <v>26</v>
      </c>
    </row>
    <row r="230" spans="1:13" x14ac:dyDescent="0.25">
      <c r="A230" s="126" t="s">
        <v>283</v>
      </c>
      <c r="B230" s="126" t="s">
        <v>727</v>
      </c>
      <c r="C230" s="126" t="s">
        <v>292</v>
      </c>
      <c r="D230" s="126" t="s">
        <v>727</v>
      </c>
      <c r="E230" s="126" t="s">
        <v>54</v>
      </c>
    </row>
    <row r="231" spans="1:13" x14ac:dyDescent="0.25">
      <c r="A231" s="126" t="s">
        <v>287</v>
      </c>
      <c r="B231" s="126" t="s">
        <v>727</v>
      </c>
      <c r="C231" s="126" t="s">
        <v>298</v>
      </c>
      <c r="D231" s="126" t="s">
        <v>727</v>
      </c>
      <c r="E231" s="126" t="s">
        <v>92</v>
      </c>
    </row>
    <row r="232" spans="1:13" x14ac:dyDescent="0.25">
      <c r="A232" s="160" t="s">
        <v>307</v>
      </c>
      <c r="B232" s="160" t="s">
        <v>727</v>
      </c>
      <c r="C232" s="160" t="s">
        <v>312</v>
      </c>
      <c r="D232" s="160" t="s">
        <v>727</v>
      </c>
      <c r="E232" s="160" t="s">
        <v>310</v>
      </c>
    </row>
    <row r="233" spans="1:13" x14ac:dyDescent="0.25">
      <c r="A233" s="160" t="s">
        <v>323</v>
      </c>
      <c r="B233" s="160" t="s">
        <v>727</v>
      </c>
      <c r="C233" s="160" t="s">
        <v>325</v>
      </c>
      <c r="D233" s="160" t="s">
        <v>727</v>
      </c>
      <c r="E233" s="160" t="s">
        <v>154</v>
      </c>
    </row>
    <row r="234" spans="1:13" x14ac:dyDescent="0.25">
      <c r="A234" s="160" t="s">
        <v>327</v>
      </c>
      <c r="B234" s="160" t="s">
        <v>727</v>
      </c>
      <c r="C234" s="160" t="s">
        <v>325</v>
      </c>
      <c r="D234" s="160" t="s">
        <v>727</v>
      </c>
      <c r="E234" s="160" t="s">
        <v>154</v>
      </c>
    </row>
    <row r="235" spans="1:13" ht="45" x14ac:dyDescent="0.25">
      <c r="A235" s="99" t="s">
        <v>89</v>
      </c>
      <c r="B235" s="99" t="s">
        <v>729</v>
      </c>
      <c r="C235" s="99" t="s">
        <v>96</v>
      </c>
      <c r="D235" s="99" t="s">
        <v>730</v>
      </c>
      <c r="E235" s="99" t="s">
        <v>92</v>
      </c>
    </row>
    <row r="236" spans="1:13" ht="45" x14ac:dyDescent="0.25">
      <c r="A236" s="126" t="s">
        <v>279</v>
      </c>
      <c r="B236" s="126" t="s">
        <v>731</v>
      </c>
      <c r="C236" s="126" t="s">
        <v>259</v>
      </c>
      <c r="D236" s="126" t="s">
        <v>732</v>
      </c>
      <c r="E236" s="126" t="s">
        <v>54</v>
      </c>
    </row>
  </sheetData>
  <autoFilter ref="A4:T218" xr:uid="{00000000-0009-0000-0000-000000000000}"/>
  <dataConsolidate/>
  <mergeCells count="3">
    <mergeCell ref="A1:T1"/>
    <mergeCell ref="A2:T2"/>
    <mergeCell ref="A3:T3"/>
  </mergeCells>
  <phoneticPr fontId="17" type="noConversion"/>
  <pageMargins left="0.25" right="0.25" top="0.75" bottom="0.75" header="0.3" footer="0.3"/>
  <pageSetup paperSize="9" scale="4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Plan2!$A$1:$A$13</xm:f>
          </x14:formula1>
          <x14:formula2>
            <xm:f>0</xm:f>
          </x14:formula2>
          <xm:sqref>D5:E7 E12:E16 E28 E31:E34 D59:D76 D8:D57 E85:E86 D78:D87 D89:D165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XFD191"/>
  <sheetViews>
    <sheetView topLeftCell="C1" zoomScale="80" zoomScaleNormal="80" workbookViewId="0">
      <pane ySplit="4" topLeftCell="A21" activePane="bottomLeft" state="frozen"/>
      <selection pane="bottomLeft" activeCell="I86" sqref="I86"/>
    </sheetView>
  </sheetViews>
  <sheetFormatPr defaultRowHeight="15" x14ac:dyDescent="0.25"/>
  <cols>
    <col min="1" max="1" width="12" hidden="1" customWidth="1"/>
    <col min="2" max="2" width="10.140625" hidden="1" customWidth="1"/>
    <col min="3" max="3" width="27.85546875" bestFit="1" customWidth="1"/>
    <col min="4" max="4" width="15.140625" bestFit="1" customWidth="1"/>
    <col min="5" max="5" width="23.28515625" customWidth="1"/>
    <col min="6" max="6" width="19" customWidth="1"/>
    <col min="7" max="7" width="10.140625" customWidth="1"/>
    <col min="8" max="8" width="7.42578125" customWidth="1"/>
    <col min="9" max="9" width="15" bestFit="1" customWidth="1"/>
    <col min="10" max="10" width="10.7109375" customWidth="1"/>
    <col min="11" max="11" width="13.5703125" customWidth="1"/>
    <col min="12" max="12" width="16.28515625" style="65" customWidth="1"/>
    <col min="13" max="13" width="17" customWidth="1"/>
    <col min="14" max="14" width="15.5703125" customWidth="1"/>
    <col min="15" max="15" width="11.5703125" bestFit="1" customWidth="1"/>
    <col min="16" max="16" width="14.28515625" bestFit="1" customWidth="1"/>
    <col min="17" max="17" width="24.7109375" style="65" customWidth="1"/>
    <col min="18" max="18" width="14" customWidth="1"/>
    <col min="19" max="19" width="13.140625" customWidth="1"/>
    <col min="20" max="20" width="10.5703125" customWidth="1"/>
    <col min="21" max="21" width="14.42578125" customWidth="1"/>
    <col min="22" max="22" width="22.7109375" style="15" bestFit="1" customWidth="1"/>
    <col min="23" max="23" width="14.85546875" style="5" customWidth="1"/>
    <col min="24" max="25" width="10.140625" bestFit="1" customWidth="1"/>
    <col min="26" max="1030" width="9.140625" customWidth="1"/>
  </cols>
  <sheetData>
    <row r="1" spans="1:23" ht="21.75" customHeight="1" x14ac:dyDescent="0.25">
      <c r="A1" s="379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1"/>
    </row>
    <row r="2" spans="1:23" ht="21" customHeight="1" x14ac:dyDescent="0.25">
      <c r="A2" s="382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4"/>
    </row>
    <row r="3" spans="1:23" ht="17.25" customHeight="1" thickBot="1" x14ac:dyDescent="0.3">
      <c r="A3" s="385" t="s">
        <v>733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</row>
    <row r="4" spans="1:23" s="15" customFormat="1" ht="30" x14ac:dyDescent="0.25">
      <c r="A4" s="6" t="s">
        <v>734</v>
      </c>
      <c r="B4" s="7" t="s">
        <v>735</v>
      </c>
      <c r="C4" s="7" t="s">
        <v>3</v>
      </c>
      <c r="D4" s="8" t="s">
        <v>4</v>
      </c>
      <c r="E4" s="9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9" t="s">
        <v>10</v>
      </c>
      <c r="K4" s="9" t="s">
        <v>11</v>
      </c>
      <c r="L4" s="9" t="s">
        <v>12</v>
      </c>
      <c r="M4" s="7" t="s">
        <v>13</v>
      </c>
      <c r="N4" s="7" t="s">
        <v>14</v>
      </c>
      <c r="O4" s="8" t="s">
        <v>15</v>
      </c>
      <c r="P4" s="8" t="s">
        <v>16</v>
      </c>
      <c r="Q4" s="10" t="s">
        <v>17</v>
      </c>
      <c r="R4" s="11" t="s">
        <v>18</v>
      </c>
      <c r="S4" s="11" t="s">
        <v>19</v>
      </c>
      <c r="T4" s="12" t="s">
        <v>20</v>
      </c>
      <c r="U4" s="13" t="s">
        <v>21</v>
      </c>
      <c r="V4" s="14" t="s">
        <v>22</v>
      </c>
      <c r="W4" s="70" t="s">
        <v>736</v>
      </c>
    </row>
    <row r="5" spans="1:23" ht="30" hidden="1" x14ac:dyDescent="0.25">
      <c r="A5" s="16"/>
      <c r="B5" s="179"/>
      <c r="C5" s="75" t="s">
        <v>737</v>
      </c>
      <c r="D5" s="75">
        <v>44210</v>
      </c>
      <c r="E5" s="74" t="s">
        <v>53</v>
      </c>
      <c r="F5" s="76" t="s">
        <v>47</v>
      </c>
      <c r="G5" s="76" t="s">
        <v>54</v>
      </c>
      <c r="H5" s="76">
        <v>9914</v>
      </c>
      <c r="I5" s="76" t="s">
        <v>56</v>
      </c>
      <c r="J5" s="77" t="s">
        <v>29</v>
      </c>
      <c r="K5" s="77" t="s">
        <v>30</v>
      </c>
      <c r="L5" s="78" t="s">
        <v>109</v>
      </c>
      <c r="M5" s="77" t="s">
        <v>33</v>
      </c>
      <c r="N5" s="77" t="s">
        <v>32</v>
      </c>
      <c r="O5" s="75">
        <v>44213</v>
      </c>
      <c r="P5" s="75">
        <v>44215</v>
      </c>
      <c r="Q5" s="79" t="s">
        <v>738</v>
      </c>
      <c r="R5" s="80">
        <v>1164.47</v>
      </c>
      <c r="S5" s="180" t="s">
        <v>35</v>
      </c>
      <c r="T5" s="81">
        <f>IF(P5-O5=0,0.6,IF(P5-O5&gt;=1,P5-O5+0.6,0))</f>
        <v>2.6</v>
      </c>
      <c r="U5" s="89">
        <f>IF(F5="ASSESSOR",480*T5,IF(F5="COLABORADOR EVENTUAL",480*T5,IF(F5="GUARDA PORTUÁRIO",240*T5,IF(F5="CONSELHEIRO",600*T5,IF(F5="DIRETOR",600*T5,IF(F5="FIEL",360*T5,IF(F5="FIEL AJUDANTE",360*T5,IF(F5="GERENTE",480*T5,IF(F5="SECRETÁRIA",360*T5,IF(F5="SUPERINTENDENTE",480*T5,IF(F5="SUPERVISOR",360*T5,IF(F5="ESPECIALISTA PORTUÁRIO",360*T5,IF(F5="TÉC. SERV. PORTUÁRIOS",240*T5,0)))))))))))))</f>
        <v>1560</v>
      </c>
      <c r="V5" s="85">
        <f t="shared" ref="V5:V18" si="0">SUM(R5:S5,U5)</f>
        <v>2724.4700000000003</v>
      </c>
      <c r="W5" s="17" t="str">
        <f>IF(O5-D5&gt;9,"NÃO","SIM")</f>
        <v>SIM</v>
      </c>
    </row>
    <row r="6" spans="1:23" ht="30" hidden="1" x14ac:dyDescent="0.25">
      <c r="A6" s="16"/>
      <c r="B6" s="179"/>
      <c r="C6" s="75" t="s">
        <v>739</v>
      </c>
      <c r="D6" s="75">
        <v>44221</v>
      </c>
      <c r="E6" s="74" t="s">
        <v>53</v>
      </c>
      <c r="F6" s="76" t="s">
        <v>47</v>
      </c>
      <c r="G6" s="76" t="s">
        <v>54</v>
      </c>
      <c r="H6" s="76">
        <v>9914</v>
      </c>
      <c r="I6" s="76" t="s">
        <v>56</v>
      </c>
      <c r="J6" s="77" t="s">
        <v>29</v>
      </c>
      <c r="K6" s="77" t="s">
        <v>30</v>
      </c>
      <c r="L6" s="78" t="s">
        <v>109</v>
      </c>
      <c r="M6" s="77" t="s">
        <v>32</v>
      </c>
      <c r="N6" s="77" t="s">
        <v>33</v>
      </c>
      <c r="O6" s="75">
        <v>44213</v>
      </c>
      <c r="P6" s="75">
        <v>44228</v>
      </c>
      <c r="Q6" s="79" t="s">
        <v>740</v>
      </c>
      <c r="R6" s="180" t="s">
        <v>35</v>
      </c>
      <c r="S6" s="80">
        <v>333.71</v>
      </c>
      <c r="T6" s="81"/>
      <c r="U6" s="89">
        <f>IF(F6="ASSESSOR",480*T6,IF(F6="COLABORADOR EVENTUAL",480*T6,IF(F6="GUARDA PORTUÁRIO",240*T6,IF(F6="CONSELHEIRO",600*T6,IF(F6="DIRETOR",600*T6,IF(F6="FIEL",360*T6,IF(F6="FIEL AJUDANTE",360*T6,IF(F6="GERENTE",480*T6,IF(F6="SECRETÁRIA",360*T6,IF(F6="SUPERINTENDENTE",480*T6,IF(F6="SUPERVISOR",360*T6,IF(F6="ESPECIALISTA PORTUÁRIO",360*T6,IF(F6="TÉC. SERV. PORTUÁRIOS",240*T6,0)))))))))))))</f>
        <v>0</v>
      </c>
      <c r="V6" s="85">
        <f t="shared" si="0"/>
        <v>333.71</v>
      </c>
      <c r="W6" s="17" t="str">
        <f t="shared" ref="W6:W56" si="1">IF(O6-D6&gt;9,"NÃO","SIM")</f>
        <v>SIM</v>
      </c>
    </row>
    <row r="7" spans="1:23" ht="75" hidden="1" x14ac:dyDescent="0.25">
      <c r="A7" s="16"/>
      <c r="B7" s="179"/>
      <c r="C7" s="77" t="s">
        <v>741</v>
      </c>
      <c r="D7" s="75">
        <v>44221</v>
      </c>
      <c r="E7" s="74" t="s">
        <v>742</v>
      </c>
      <c r="F7" s="74" t="s">
        <v>248</v>
      </c>
      <c r="G7" s="76" t="s">
        <v>26</v>
      </c>
      <c r="H7" s="76" t="s">
        <v>27</v>
      </c>
      <c r="I7" s="76" t="s">
        <v>743</v>
      </c>
      <c r="J7" s="77" t="s">
        <v>29</v>
      </c>
      <c r="K7" s="77" t="s">
        <v>30</v>
      </c>
      <c r="L7" s="78" t="s">
        <v>109</v>
      </c>
      <c r="M7" s="77" t="s">
        <v>744</v>
      </c>
      <c r="N7" s="77" t="s">
        <v>33</v>
      </c>
      <c r="O7" s="75">
        <v>44239</v>
      </c>
      <c r="P7" s="75">
        <v>44239</v>
      </c>
      <c r="Q7" s="79" t="s">
        <v>745</v>
      </c>
      <c r="R7" s="80">
        <f>1264.87/2</f>
        <v>632.43499999999995</v>
      </c>
      <c r="S7" s="80">
        <f>1264.87/2</f>
        <v>632.43499999999995</v>
      </c>
      <c r="T7" s="81">
        <v>0.6</v>
      </c>
      <c r="U7" s="89">
        <v>288</v>
      </c>
      <c r="V7" s="85">
        <f t="shared" si="0"/>
        <v>1552.87</v>
      </c>
      <c r="W7" s="17" t="str">
        <f t="shared" si="1"/>
        <v>NÃO</v>
      </c>
    </row>
    <row r="8" spans="1:23" ht="45" hidden="1" x14ac:dyDescent="0.25">
      <c r="A8" s="16"/>
      <c r="B8" s="179"/>
      <c r="C8" s="77" t="s">
        <v>746</v>
      </c>
      <c r="D8" s="75">
        <v>44250</v>
      </c>
      <c r="E8" s="74" t="s">
        <v>46</v>
      </c>
      <c r="F8" s="76" t="s">
        <v>47</v>
      </c>
      <c r="G8" s="76" t="s">
        <v>48</v>
      </c>
      <c r="H8" s="82">
        <v>9916</v>
      </c>
      <c r="I8" s="76" t="s">
        <v>49</v>
      </c>
      <c r="J8" s="77" t="s">
        <v>29</v>
      </c>
      <c r="K8" s="77" t="s">
        <v>30</v>
      </c>
      <c r="L8" s="78" t="s">
        <v>109</v>
      </c>
      <c r="M8" s="77" t="s">
        <v>33</v>
      </c>
      <c r="N8" s="77" t="s">
        <v>32</v>
      </c>
      <c r="O8" s="75">
        <v>44256</v>
      </c>
      <c r="P8" s="75">
        <v>44260</v>
      </c>
      <c r="Q8" s="79" t="s">
        <v>747</v>
      </c>
      <c r="R8" s="80">
        <v>775.96</v>
      </c>
      <c r="S8" s="80">
        <v>651.47</v>
      </c>
      <c r="T8" s="81"/>
      <c r="U8" s="89">
        <f>IF(F8="ASSESSOR",480*T8,IF(F8="COLABORADOR EVENTUAL",480*T8,IF(F8="GUARDA PORTUÁRIO",240*T8,IF(F8="CONSELHEIRO",600*T8,IF(F8="DIRETOR",600*T8,IF(F8="FIEL",360*T8,IF(F8="FIEL AJUDANTE",360*T8,IF(F8="GERENTE",480*T8,IF(F8="SECRETÁRIA",360*T8,IF(F8="SUPERINTENDENTE",480*T8,IF(F8="SUPERVISOR",360*T8,IF(F8="ESPECIALISTA PORTUÁRIO",360*T8,IF(F8="TÉC. SERV. PORTUÁRIOS",240*T8,0)))))))))))))</f>
        <v>0</v>
      </c>
      <c r="V8" s="85">
        <f t="shared" si="0"/>
        <v>1427.43</v>
      </c>
      <c r="W8" s="17" t="str">
        <f t="shared" si="1"/>
        <v>SIM</v>
      </c>
    </row>
    <row r="9" spans="1:23" ht="30" hidden="1" x14ac:dyDescent="0.25">
      <c r="A9" s="16"/>
      <c r="B9" s="179"/>
      <c r="C9" s="75" t="s">
        <v>748</v>
      </c>
      <c r="D9" s="75">
        <v>44249</v>
      </c>
      <c r="E9" s="74" t="s">
        <v>53</v>
      </c>
      <c r="F9" s="76" t="s">
        <v>47</v>
      </c>
      <c r="G9" s="76" t="s">
        <v>54</v>
      </c>
      <c r="H9" s="76">
        <v>9914</v>
      </c>
      <c r="I9" s="76" t="s">
        <v>56</v>
      </c>
      <c r="J9" s="77" t="s">
        <v>29</v>
      </c>
      <c r="K9" s="77" t="s">
        <v>30</v>
      </c>
      <c r="L9" s="78" t="s">
        <v>31</v>
      </c>
      <c r="M9" s="77" t="s">
        <v>33</v>
      </c>
      <c r="N9" s="77" t="s">
        <v>32</v>
      </c>
      <c r="O9" s="75">
        <v>44250</v>
      </c>
      <c r="P9" s="75">
        <v>44253</v>
      </c>
      <c r="Q9" s="79" t="s">
        <v>749</v>
      </c>
      <c r="R9" s="80">
        <v>935.23</v>
      </c>
      <c r="S9" s="180" t="s">
        <v>35</v>
      </c>
      <c r="T9" s="81">
        <f>IF(P9-O9=0,0.6,IF(P9-O9&gt;=1,P9-O9+0.6,0))</f>
        <v>3.6</v>
      </c>
      <c r="U9" s="89">
        <f>IF(F9="ASSESSOR",480*T9,IF(F9="COLABORADOR EVENTUAL",480*T9,IF(F9="GUARDA PORTUÁRIO",240*T9,IF(F9="CONSELHEIRO",600*T9,IF(F9="DIRETOR",600*T9,IF(F9="FIEL",360*T9,IF(F9="FIEL AJUDANTE",360*T9,IF(F9="GERENTE",480*T9,IF(F9="SECRETÁRIA",360*T9,IF(F9="SUPERINTENDENTE",480*T9,IF(F9="SUPERVISOR",360*T9,IF(F9="ESPECIALISTA PORTUÁRIO",360*T9,IF(F9="TÉC. SERV. PORTUÁRIOS",240*T9,0)))))))))))))</f>
        <v>2160</v>
      </c>
      <c r="V9" s="85">
        <f t="shared" si="0"/>
        <v>3095.23</v>
      </c>
      <c r="W9" s="17" t="str">
        <f t="shared" si="1"/>
        <v>SIM</v>
      </c>
    </row>
    <row r="10" spans="1:23" ht="30" hidden="1" x14ac:dyDescent="0.25">
      <c r="A10" s="16"/>
      <c r="B10" s="179"/>
      <c r="C10" s="75" t="s">
        <v>750</v>
      </c>
      <c r="D10" s="75">
        <v>44249</v>
      </c>
      <c r="E10" s="74" t="s">
        <v>53</v>
      </c>
      <c r="F10" s="76" t="s">
        <v>47</v>
      </c>
      <c r="G10" s="76" t="s">
        <v>54</v>
      </c>
      <c r="H10" s="76">
        <v>9914</v>
      </c>
      <c r="I10" s="76" t="s">
        <v>56</v>
      </c>
      <c r="J10" s="77" t="s">
        <v>29</v>
      </c>
      <c r="K10" s="77" t="s">
        <v>30</v>
      </c>
      <c r="L10" s="78" t="s">
        <v>109</v>
      </c>
      <c r="M10" s="77" t="s">
        <v>32</v>
      </c>
      <c r="N10" s="77" t="s">
        <v>33</v>
      </c>
      <c r="O10" s="75">
        <v>44255</v>
      </c>
      <c r="P10" s="75">
        <v>44255</v>
      </c>
      <c r="Q10" s="79" t="s">
        <v>740</v>
      </c>
      <c r="R10" s="180" t="s">
        <v>35</v>
      </c>
      <c r="S10" s="80">
        <v>401.47</v>
      </c>
      <c r="T10" s="81"/>
      <c r="U10" s="89"/>
      <c r="V10" s="85">
        <f t="shared" si="0"/>
        <v>401.47</v>
      </c>
      <c r="W10" s="17" t="str">
        <f t="shared" si="1"/>
        <v>SIM</v>
      </c>
    </row>
    <row r="11" spans="1:23" ht="90" hidden="1" x14ac:dyDescent="0.25">
      <c r="A11" s="16"/>
      <c r="B11" s="179"/>
      <c r="C11" s="74" t="s">
        <v>751</v>
      </c>
      <c r="D11" s="75">
        <v>44253</v>
      </c>
      <c r="E11" s="74" t="s">
        <v>752</v>
      </c>
      <c r="F11" s="74" t="s">
        <v>753</v>
      </c>
      <c r="G11" s="74" t="s">
        <v>754</v>
      </c>
      <c r="H11" s="76" t="s">
        <v>27</v>
      </c>
      <c r="I11" s="77" t="s">
        <v>755</v>
      </c>
      <c r="J11" s="77" t="s">
        <v>29</v>
      </c>
      <c r="K11" s="77" t="s">
        <v>30</v>
      </c>
      <c r="L11" s="78" t="s">
        <v>31</v>
      </c>
      <c r="M11" s="77" t="s">
        <v>32</v>
      </c>
      <c r="N11" s="77" t="s">
        <v>33</v>
      </c>
      <c r="O11" s="75">
        <v>44264</v>
      </c>
      <c r="P11" s="75">
        <v>44267</v>
      </c>
      <c r="Q11" s="79" t="s">
        <v>756</v>
      </c>
      <c r="R11" s="80">
        <f>892.47/2</f>
        <v>446.23500000000001</v>
      </c>
      <c r="S11" s="80">
        <f>892.47/2</f>
        <v>446.23500000000001</v>
      </c>
      <c r="T11" s="81">
        <f>IF(P11-O11=0,0.6,IF(P11-O11&gt;=1,P11-O11+0.6,0))</f>
        <v>3.6</v>
      </c>
      <c r="U11" s="89">
        <v>1728</v>
      </c>
      <c r="V11" s="85">
        <f t="shared" si="0"/>
        <v>2620.4700000000003</v>
      </c>
      <c r="W11" s="17" t="str">
        <f t="shared" si="1"/>
        <v>NÃO</v>
      </c>
    </row>
    <row r="12" spans="1:23" ht="90" hidden="1" x14ac:dyDescent="0.25">
      <c r="A12" s="16"/>
      <c r="B12" s="179"/>
      <c r="C12" s="74" t="s">
        <v>757</v>
      </c>
      <c r="D12" s="75">
        <v>44250</v>
      </c>
      <c r="E12" s="74" t="s">
        <v>758</v>
      </c>
      <c r="F12" s="74" t="s">
        <v>753</v>
      </c>
      <c r="G12" s="74" t="s">
        <v>759</v>
      </c>
      <c r="H12" s="76" t="s">
        <v>27</v>
      </c>
      <c r="I12" s="77" t="s">
        <v>760</v>
      </c>
      <c r="J12" s="77" t="s">
        <v>29</v>
      </c>
      <c r="K12" s="77" t="s">
        <v>30</v>
      </c>
      <c r="L12" s="78" t="s">
        <v>31</v>
      </c>
      <c r="M12" s="77" t="s">
        <v>32</v>
      </c>
      <c r="N12" s="77" t="s">
        <v>33</v>
      </c>
      <c r="O12" s="75">
        <v>44264</v>
      </c>
      <c r="P12" s="75">
        <v>44267</v>
      </c>
      <c r="Q12" s="79" t="s">
        <v>756</v>
      </c>
      <c r="R12" s="80">
        <f>892.47/2</f>
        <v>446.23500000000001</v>
      </c>
      <c r="S12" s="80">
        <f>892.47/2</f>
        <v>446.23500000000001</v>
      </c>
      <c r="T12" s="81">
        <f>IF(P12-O12=0,0.6,IF(P12-O12&gt;=1,P12-O12+0.6,0))</f>
        <v>3.6</v>
      </c>
      <c r="U12" s="89">
        <v>1728</v>
      </c>
      <c r="V12" s="85">
        <f t="shared" si="0"/>
        <v>2620.4700000000003</v>
      </c>
      <c r="W12" s="17" t="str">
        <f t="shared" si="1"/>
        <v>NÃO</v>
      </c>
    </row>
    <row r="13" spans="1:23" s="19" customFormat="1" ht="27" hidden="1" customHeight="1" x14ac:dyDescent="0.25">
      <c r="A13" s="18" t="s">
        <v>761</v>
      </c>
      <c r="B13" s="181" t="s">
        <v>35</v>
      </c>
      <c r="C13" s="75" t="s">
        <v>762</v>
      </c>
      <c r="D13" s="75">
        <v>44305</v>
      </c>
      <c r="E13" s="74" t="s">
        <v>763</v>
      </c>
      <c r="F13" s="76" t="s">
        <v>47</v>
      </c>
      <c r="G13" s="76" t="s">
        <v>26</v>
      </c>
      <c r="H13" s="76">
        <v>9913</v>
      </c>
      <c r="I13" s="76" t="s">
        <v>168</v>
      </c>
      <c r="J13" s="77" t="s">
        <v>29</v>
      </c>
      <c r="K13" s="77" t="s">
        <v>30</v>
      </c>
      <c r="L13" s="78" t="s">
        <v>109</v>
      </c>
      <c r="M13" s="77" t="s">
        <v>33</v>
      </c>
      <c r="N13" s="77" t="s">
        <v>32</v>
      </c>
      <c r="O13" s="75">
        <v>44312</v>
      </c>
      <c r="P13" s="75" t="s">
        <v>35</v>
      </c>
      <c r="Q13" s="79" t="s">
        <v>764</v>
      </c>
      <c r="R13" s="80">
        <v>908.96</v>
      </c>
      <c r="S13" s="80" t="s">
        <v>35</v>
      </c>
      <c r="T13" s="81">
        <v>1.6</v>
      </c>
      <c r="U13" s="89">
        <f>IF(F13="ASSESSOR",480*T13,IF(F13="COLABORADOR EVENTUAL",480*T13,IF(F13="GUARDA PORTUÁRIO",240*T13,IF(F13="CONSELHEIRO",600*T13,IF(F13="DIRETOR",600*T13,IF(F13="FIEL",360*T13,IF(F13="FIEL AJUDANTE",360*T13,IF(F13="GERENTE",480*T13,IF(F13="SECRETÁRIA",360*T13,IF(F13="SUPERINTENDENTE",480*T13,IF(F13="SUPERVISOR",360*T13,IF(F13="ESPECIALISTA PORTUÁRIO",360*T13,IF(F13="TÉC. SERV. PORTUÁRIOS",240*T13,0)))))))))))))</f>
        <v>960</v>
      </c>
      <c r="V13" s="85">
        <f t="shared" si="0"/>
        <v>1868.96</v>
      </c>
      <c r="W13" s="17" t="str">
        <f t="shared" si="1"/>
        <v>SIM</v>
      </c>
    </row>
    <row r="14" spans="1:23" s="19" customFormat="1" ht="27" hidden="1" customHeight="1" x14ac:dyDescent="0.25">
      <c r="A14" s="18" t="s">
        <v>761</v>
      </c>
      <c r="B14" s="181" t="s">
        <v>35</v>
      </c>
      <c r="C14" s="75" t="s">
        <v>762</v>
      </c>
      <c r="D14" s="75">
        <v>44305</v>
      </c>
      <c r="E14" s="74" t="s">
        <v>763</v>
      </c>
      <c r="F14" s="76" t="s">
        <v>47</v>
      </c>
      <c r="G14" s="76" t="s">
        <v>26</v>
      </c>
      <c r="H14" s="76">
        <v>9913</v>
      </c>
      <c r="I14" s="76" t="s">
        <v>168</v>
      </c>
      <c r="J14" s="77" t="s">
        <v>29</v>
      </c>
      <c r="K14" s="77" t="s">
        <v>30</v>
      </c>
      <c r="L14" s="78" t="s">
        <v>81</v>
      </c>
      <c r="M14" s="77" t="s">
        <v>32</v>
      </c>
      <c r="N14" s="77" t="s">
        <v>33</v>
      </c>
      <c r="O14" s="75" t="s">
        <v>35</v>
      </c>
      <c r="P14" s="75">
        <v>44313</v>
      </c>
      <c r="Q14" s="79" t="s">
        <v>765</v>
      </c>
      <c r="R14" s="80" t="s">
        <v>35</v>
      </c>
      <c r="S14" s="80">
        <v>904.47</v>
      </c>
      <c r="T14" s="81"/>
      <c r="U14" s="89">
        <f>IF(F14="ASSESSOR",480*T14,IF(F14="COLABORADOR EVENTUAL",480*T14,IF(F14="GUARDA PORTUÁRIO",240*T14,IF(F14="CONSELHEIRO",600*T14,IF(F14="DIRETOR",600*T14,IF(F14="FIEL",360*T14,IF(F14="FIEL AJUDANTE",360*T14,IF(F14="GERENTE",480*T14,IF(F14="SECRETÁRIA",360*T14,IF(F14="SUPERINTENDENTE",480*T14,IF(F14="SUPERVISOR",360*T14,IF(F14="ESPECIALISTA PORTUÁRIO",360*T14,IF(F14="TÉC. SERV. PORTUÁRIOS",240*T14,0)))))))))))))</f>
        <v>0</v>
      </c>
      <c r="V14" s="85">
        <f t="shared" si="0"/>
        <v>904.47</v>
      </c>
      <c r="W14" s="17" t="e">
        <f t="shared" si="1"/>
        <v>#VALUE!</v>
      </c>
    </row>
    <row r="15" spans="1:23" ht="26.25" hidden="1" customHeight="1" x14ac:dyDescent="0.25">
      <c r="A15" s="16"/>
      <c r="B15" s="179"/>
      <c r="C15" s="75" t="s">
        <v>766</v>
      </c>
      <c r="D15" s="75">
        <v>44305</v>
      </c>
      <c r="E15" s="74" t="s">
        <v>53</v>
      </c>
      <c r="F15" s="76" t="s">
        <v>47</v>
      </c>
      <c r="G15" s="76" t="s">
        <v>54</v>
      </c>
      <c r="H15" s="76">
        <v>9914</v>
      </c>
      <c r="I15" s="76" t="s">
        <v>56</v>
      </c>
      <c r="J15" s="77" t="s">
        <v>29</v>
      </c>
      <c r="K15" s="77" t="s">
        <v>30</v>
      </c>
      <c r="L15" s="78" t="s">
        <v>31</v>
      </c>
      <c r="M15" s="77" t="s">
        <v>33</v>
      </c>
      <c r="N15" s="77" t="s">
        <v>32</v>
      </c>
      <c r="O15" s="75">
        <v>44307</v>
      </c>
      <c r="P15" s="75">
        <v>44313</v>
      </c>
      <c r="Q15" s="79" t="s">
        <v>765</v>
      </c>
      <c r="R15" s="80">
        <v>559</v>
      </c>
      <c r="S15" s="80">
        <v>559</v>
      </c>
      <c r="T15" s="81">
        <v>1.6</v>
      </c>
      <c r="U15" s="89">
        <f>IF(F15="ASSESSOR",480*T15,IF(F15="COLABORADOR EVENTUAL",480*T15,IF(F15="GUARDA PORTUÁRIO",240*T15,IF(F15="CONSELHEIRO",600*T15,IF(F15="DIRETOR",600*T15,IF(F15="FIEL",360*T15,IF(F15="FIEL AJUDANTE",360*T15,IF(F15="GERENTE",480*T15,IF(F15="SECRETÁRIA",360*T15,IF(F15="SUPERINTENDENTE",480*T15,IF(F15="SUPERVISOR",360*T15,IF(F15="ESPECIALISTA PORTUÁRIO",360*T15,IF(F15="TÉC. SERV. PORTUÁRIOS",240*T15,0)))))))))))))</f>
        <v>960</v>
      </c>
      <c r="V15" s="85">
        <f t="shared" si="0"/>
        <v>2078</v>
      </c>
      <c r="W15" s="17" t="str">
        <f t="shared" si="1"/>
        <v>SIM</v>
      </c>
    </row>
    <row r="16" spans="1:23" ht="45" hidden="1" x14ac:dyDescent="0.25">
      <c r="A16" s="16"/>
      <c r="B16" s="179"/>
      <c r="C16" s="74" t="s">
        <v>767</v>
      </c>
      <c r="D16" s="75">
        <v>44305</v>
      </c>
      <c r="E16" s="74" t="s">
        <v>46</v>
      </c>
      <c r="F16" s="76" t="s">
        <v>47</v>
      </c>
      <c r="G16" s="76" t="s">
        <v>48</v>
      </c>
      <c r="H16" s="82">
        <v>9916</v>
      </c>
      <c r="I16" s="76" t="s">
        <v>49</v>
      </c>
      <c r="J16" s="77" t="s">
        <v>29</v>
      </c>
      <c r="K16" s="77" t="s">
        <v>30</v>
      </c>
      <c r="L16" s="78" t="s">
        <v>31</v>
      </c>
      <c r="M16" s="77" t="s">
        <v>33</v>
      </c>
      <c r="N16" s="77" t="s">
        <v>32</v>
      </c>
      <c r="O16" s="75">
        <v>44307</v>
      </c>
      <c r="P16" s="75" t="s">
        <v>35</v>
      </c>
      <c r="Q16" s="79" t="s">
        <v>768</v>
      </c>
      <c r="R16" s="80">
        <v>951.4</v>
      </c>
      <c r="S16" s="80" t="s">
        <v>35</v>
      </c>
      <c r="T16" s="81"/>
      <c r="U16" s="89">
        <f t="shared" ref="U16:U21" si="2">IF(F16="ASSESSOR",480*T16,IF(F16="COLABORADOR EVENTUAL",480*T16,IF(F16="GUARDA PORTUÁRIO",240*T16,IF(F16="CONSELHEIRO",600*T16,IF(F16="DIRETOR",600*T16,IF(F16="FIEL",360*T16,IF(F16="FIEL AJUDANTE",360*T16,IF(F16="GERENTE",480*T16,IF(F16="SECRETÁRIA",360*T16,IF(F16="SUPERINTENDENTE",480*T16,IF(F16="SUPERVISOR",360*T16,IF(F16="ESPECIALISTA PORTUÁRIO",360*T16,IF(F16="TÉC. SERV. PORTUÁRIOS",240*T16,0)))))))))))))</f>
        <v>0</v>
      </c>
      <c r="V16" s="85">
        <f t="shared" si="0"/>
        <v>951.4</v>
      </c>
      <c r="W16" s="17" t="str">
        <f t="shared" si="1"/>
        <v>SIM</v>
      </c>
    </row>
    <row r="17" spans="1:24" ht="45" hidden="1" x14ac:dyDescent="0.25">
      <c r="A17" s="16"/>
      <c r="B17" s="179"/>
      <c r="C17" s="74" t="s">
        <v>767</v>
      </c>
      <c r="D17" s="75">
        <v>44305</v>
      </c>
      <c r="E17" s="74" t="s">
        <v>46</v>
      </c>
      <c r="F17" s="76" t="s">
        <v>47</v>
      </c>
      <c r="G17" s="76" t="s">
        <v>48</v>
      </c>
      <c r="H17" s="82">
        <v>9916</v>
      </c>
      <c r="I17" s="76" t="s">
        <v>49</v>
      </c>
      <c r="J17" s="77" t="s">
        <v>29</v>
      </c>
      <c r="K17" s="77" t="s">
        <v>30</v>
      </c>
      <c r="L17" s="78" t="s">
        <v>31</v>
      </c>
      <c r="M17" s="77" t="s">
        <v>32</v>
      </c>
      <c r="N17" s="77" t="s">
        <v>44</v>
      </c>
      <c r="O17" s="75" t="s">
        <v>35</v>
      </c>
      <c r="P17" s="75">
        <v>44309</v>
      </c>
      <c r="Q17" s="79" t="s">
        <v>768</v>
      </c>
      <c r="R17" s="80" t="s">
        <v>35</v>
      </c>
      <c r="S17" s="80">
        <v>1090.72</v>
      </c>
      <c r="T17" s="81"/>
      <c r="U17" s="89">
        <f t="shared" si="2"/>
        <v>0</v>
      </c>
      <c r="V17" s="85">
        <f t="shared" si="0"/>
        <v>1090.72</v>
      </c>
      <c r="W17" s="17" t="e">
        <f t="shared" si="1"/>
        <v>#VALUE!</v>
      </c>
      <c r="X17" s="20">
        <f>V16+V17</f>
        <v>2042.12</v>
      </c>
    </row>
    <row r="18" spans="1:24" ht="25.5" hidden="1" customHeight="1" x14ac:dyDescent="0.25">
      <c r="A18" s="21"/>
      <c r="B18" s="22"/>
      <c r="C18" s="23" t="s">
        <v>769</v>
      </c>
      <c r="D18" s="24">
        <v>44307</v>
      </c>
      <c r="E18" s="23" t="s">
        <v>46</v>
      </c>
      <c r="F18" s="76" t="s">
        <v>47</v>
      </c>
      <c r="G18" s="76" t="s">
        <v>48</v>
      </c>
      <c r="H18" s="82">
        <v>9917</v>
      </c>
      <c r="I18" s="76" t="s">
        <v>49</v>
      </c>
      <c r="J18" s="77" t="s">
        <v>29</v>
      </c>
      <c r="K18" s="77" t="s">
        <v>30</v>
      </c>
      <c r="L18" s="78" t="s">
        <v>31</v>
      </c>
      <c r="M18" s="25" t="s">
        <v>33</v>
      </c>
      <c r="N18" s="25" t="s">
        <v>32</v>
      </c>
      <c r="O18" s="24">
        <v>44312</v>
      </c>
      <c r="P18" s="75">
        <v>44313</v>
      </c>
      <c r="Q18" s="79" t="s">
        <v>765</v>
      </c>
      <c r="R18" s="26">
        <v>1058.94</v>
      </c>
      <c r="S18" s="26">
        <v>561.65</v>
      </c>
      <c r="T18" s="27">
        <v>1.6</v>
      </c>
      <c r="U18" s="89">
        <f t="shared" si="2"/>
        <v>960</v>
      </c>
      <c r="V18" s="85">
        <f t="shared" si="0"/>
        <v>2580.59</v>
      </c>
      <c r="W18" s="17" t="str">
        <f t="shared" si="1"/>
        <v>SIM</v>
      </c>
      <c r="X18" s="20"/>
    </row>
    <row r="19" spans="1:24" ht="30" hidden="1" x14ac:dyDescent="0.25">
      <c r="A19" s="21"/>
      <c r="B19" s="22"/>
      <c r="C19" s="23" t="s">
        <v>770</v>
      </c>
      <c r="D19" s="75">
        <v>44302</v>
      </c>
      <c r="E19" s="74" t="s">
        <v>241</v>
      </c>
      <c r="F19" s="76" t="s">
        <v>47</v>
      </c>
      <c r="G19" s="76" t="s">
        <v>242</v>
      </c>
      <c r="H19" s="76" t="s">
        <v>243</v>
      </c>
      <c r="I19" s="77" t="s">
        <v>244</v>
      </c>
      <c r="J19" s="77" t="s">
        <v>29</v>
      </c>
      <c r="K19" s="77" t="s">
        <v>30</v>
      </c>
      <c r="L19" s="78" t="s">
        <v>109</v>
      </c>
      <c r="M19" s="77" t="s">
        <v>33</v>
      </c>
      <c r="N19" s="77" t="s">
        <v>32</v>
      </c>
      <c r="O19" s="75">
        <v>44312</v>
      </c>
      <c r="P19" s="75" t="s">
        <v>35</v>
      </c>
      <c r="Q19" s="79" t="s">
        <v>765</v>
      </c>
      <c r="R19" s="80">
        <v>729.96</v>
      </c>
      <c r="S19" s="80" t="s">
        <v>35</v>
      </c>
      <c r="T19" s="81"/>
      <c r="U19" s="89">
        <f t="shared" si="2"/>
        <v>0</v>
      </c>
      <c r="V19" s="85">
        <f>SUM(R19,S19,U19)</f>
        <v>729.96</v>
      </c>
      <c r="W19" s="17" t="str">
        <f t="shared" si="1"/>
        <v>NÃO</v>
      </c>
      <c r="X19" s="20"/>
    </row>
    <row r="20" spans="1:24" ht="30" hidden="1" x14ac:dyDescent="0.25">
      <c r="A20" s="21"/>
      <c r="B20" s="22"/>
      <c r="C20" s="23" t="s">
        <v>770</v>
      </c>
      <c r="D20" s="75">
        <v>44302</v>
      </c>
      <c r="E20" s="74" t="s">
        <v>241</v>
      </c>
      <c r="F20" s="76" t="s">
        <v>47</v>
      </c>
      <c r="G20" s="76" t="s">
        <v>242</v>
      </c>
      <c r="H20" s="76" t="s">
        <v>243</v>
      </c>
      <c r="I20" s="77" t="s">
        <v>244</v>
      </c>
      <c r="J20" s="77" t="s">
        <v>29</v>
      </c>
      <c r="K20" s="77" t="s">
        <v>30</v>
      </c>
      <c r="L20" s="78" t="s">
        <v>81</v>
      </c>
      <c r="M20" s="77" t="s">
        <v>32</v>
      </c>
      <c r="N20" s="77" t="s">
        <v>33</v>
      </c>
      <c r="O20" s="75" t="s">
        <v>35</v>
      </c>
      <c r="P20" s="75">
        <v>44313</v>
      </c>
      <c r="Q20" s="79" t="s">
        <v>765</v>
      </c>
      <c r="R20" s="80" t="s">
        <v>35</v>
      </c>
      <c r="S20" s="80">
        <v>2330.5700000000002</v>
      </c>
      <c r="T20" s="81"/>
      <c r="U20" s="89">
        <f t="shared" si="2"/>
        <v>0</v>
      </c>
      <c r="V20" s="85">
        <f>SUM(R20,S20,U20)</f>
        <v>2330.5700000000002</v>
      </c>
      <c r="W20" s="17" t="e">
        <f t="shared" si="1"/>
        <v>#VALUE!</v>
      </c>
      <c r="X20" s="20"/>
    </row>
    <row r="21" spans="1:24" ht="30" hidden="1" x14ac:dyDescent="0.25">
      <c r="A21" s="21"/>
      <c r="B21" s="22"/>
      <c r="C21" s="23" t="s">
        <v>770</v>
      </c>
      <c r="D21" s="75">
        <v>44305</v>
      </c>
      <c r="E21" s="74" t="s">
        <v>241</v>
      </c>
      <c r="F21" s="76" t="s">
        <v>47</v>
      </c>
      <c r="G21" s="76" t="s">
        <v>242</v>
      </c>
      <c r="H21" s="76" t="s">
        <v>243</v>
      </c>
      <c r="I21" s="77" t="s">
        <v>244</v>
      </c>
      <c r="J21" s="77" t="s">
        <v>29</v>
      </c>
      <c r="K21" s="77" t="s">
        <v>30</v>
      </c>
      <c r="L21" s="78" t="s">
        <v>31</v>
      </c>
      <c r="M21" s="77" t="s">
        <v>32</v>
      </c>
      <c r="N21" s="77" t="s">
        <v>33</v>
      </c>
      <c r="O21" s="75" t="s">
        <v>35</v>
      </c>
      <c r="P21" s="75">
        <v>44309</v>
      </c>
      <c r="Q21" s="79" t="s">
        <v>771</v>
      </c>
      <c r="R21" s="80" t="s">
        <v>35</v>
      </c>
      <c r="S21" s="80">
        <v>580.45000000000005</v>
      </c>
      <c r="T21" s="81"/>
      <c r="U21" s="89">
        <f t="shared" si="2"/>
        <v>0</v>
      </c>
      <c r="V21" s="85">
        <f>SUM(R21,S21,U21)</f>
        <v>580.45000000000005</v>
      </c>
      <c r="W21" s="17" t="e">
        <f t="shared" si="1"/>
        <v>#VALUE!</v>
      </c>
      <c r="X21" s="20"/>
    </row>
    <row r="22" spans="1:24" ht="45" hidden="1" x14ac:dyDescent="0.25">
      <c r="A22" s="21"/>
      <c r="B22" s="22"/>
      <c r="C22" s="74" t="s">
        <v>772</v>
      </c>
      <c r="D22" s="75">
        <v>44316</v>
      </c>
      <c r="E22" s="74" t="s">
        <v>773</v>
      </c>
      <c r="F22" s="76" t="s">
        <v>63</v>
      </c>
      <c r="G22" s="76" t="s">
        <v>86</v>
      </c>
      <c r="H22" s="82">
        <v>9713</v>
      </c>
      <c r="I22" s="77" t="s">
        <v>88</v>
      </c>
      <c r="J22" s="77" t="s">
        <v>29</v>
      </c>
      <c r="K22" s="77" t="s">
        <v>30</v>
      </c>
      <c r="L22" s="78" t="s">
        <v>31</v>
      </c>
      <c r="M22" s="77" t="s">
        <v>33</v>
      </c>
      <c r="N22" s="77" t="s">
        <v>44</v>
      </c>
      <c r="O22" s="75">
        <v>44346</v>
      </c>
      <c r="P22" s="75">
        <v>44348</v>
      </c>
      <c r="Q22" s="79" t="s">
        <v>774</v>
      </c>
      <c r="R22" s="80">
        <v>200.12</v>
      </c>
      <c r="S22" s="80" t="s">
        <v>35</v>
      </c>
      <c r="T22" s="81"/>
      <c r="U22" s="89">
        <f t="shared" ref="U22:U28" si="3">IF(F22="ASSESSOR",480*T22,IF(F22="COLABORADOR EVENTUAL",480*T22,IF(F22="GUARDA PORTUÁRIO",240*T22,IF(F22="CONSELHEIRO",600*T22,IF(F22="DIRETOR",600*T22,IF(F22="FIEL",360*T22,IF(F22="FIEL AJUDANTE",360*T22,IF(F22="GERENTE",480*T22,IF(F22="SECRETÁRIA",360*T22,IF(F22="SUPERINTENDENTE",480*T22,IF(F22="SUPERVISOR",360*T22,IF(F22="ESPECIALISTA PORTUÁRIO",360*T22,IF(F22="TÉC. SERV. PORTUÁRIOS",240*T22,0)))))))))))))</f>
        <v>0</v>
      </c>
      <c r="V22" s="85">
        <f t="shared" ref="V22:V28" si="4">SUM(R22:S22,U22)</f>
        <v>200.12</v>
      </c>
      <c r="W22" s="17" t="str">
        <f t="shared" si="1"/>
        <v>NÃO</v>
      </c>
      <c r="X22" s="20"/>
    </row>
    <row r="23" spans="1:24" ht="75" hidden="1" x14ac:dyDescent="0.25">
      <c r="A23" s="21"/>
      <c r="B23" s="22"/>
      <c r="C23" s="23" t="s">
        <v>775</v>
      </c>
      <c r="D23" s="75">
        <v>44316</v>
      </c>
      <c r="E23" s="74" t="s">
        <v>776</v>
      </c>
      <c r="F23" s="76" t="s">
        <v>215</v>
      </c>
      <c r="G23" s="76" t="s">
        <v>777</v>
      </c>
      <c r="H23" s="82">
        <v>7324</v>
      </c>
      <c r="I23" s="77" t="s">
        <v>778</v>
      </c>
      <c r="J23" s="77" t="s">
        <v>29</v>
      </c>
      <c r="K23" s="77" t="s">
        <v>30</v>
      </c>
      <c r="L23" s="78" t="s">
        <v>31</v>
      </c>
      <c r="M23" s="77" t="s">
        <v>33</v>
      </c>
      <c r="N23" s="77" t="s">
        <v>44</v>
      </c>
      <c r="O23" s="75">
        <v>44346</v>
      </c>
      <c r="P23" s="75">
        <v>44348</v>
      </c>
      <c r="Q23" s="79" t="s">
        <v>779</v>
      </c>
      <c r="R23" s="80">
        <v>200.12</v>
      </c>
      <c r="S23" s="80" t="s">
        <v>35</v>
      </c>
      <c r="T23" s="81">
        <v>2.6</v>
      </c>
      <c r="U23" s="89">
        <f t="shared" si="3"/>
        <v>624</v>
      </c>
      <c r="V23" s="85">
        <f t="shared" si="4"/>
        <v>824.12</v>
      </c>
      <c r="W23" s="17" t="str">
        <f t="shared" si="1"/>
        <v>NÃO</v>
      </c>
      <c r="X23" s="20"/>
    </row>
    <row r="24" spans="1:24" ht="30" hidden="1" x14ac:dyDescent="0.25">
      <c r="A24" s="21"/>
      <c r="B24" s="22"/>
      <c r="C24" s="23" t="s">
        <v>780</v>
      </c>
      <c r="D24" s="24">
        <v>44326</v>
      </c>
      <c r="E24" s="74" t="s">
        <v>46</v>
      </c>
      <c r="F24" s="76" t="s">
        <v>47</v>
      </c>
      <c r="G24" s="76" t="s">
        <v>48</v>
      </c>
      <c r="H24" s="82">
        <v>9916</v>
      </c>
      <c r="I24" s="76" t="s">
        <v>49</v>
      </c>
      <c r="J24" s="77" t="s">
        <v>29</v>
      </c>
      <c r="K24" s="77" t="s">
        <v>30</v>
      </c>
      <c r="L24" s="78" t="s">
        <v>31</v>
      </c>
      <c r="M24" s="77" t="s">
        <v>44</v>
      </c>
      <c r="N24" s="77" t="s">
        <v>32</v>
      </c>
      <c r="O24" s="24">
        <v>44340</v>
      </c>
      <c r="P24" s="24">
        <v>44344</v>
      </c>
      <c r="Q24" s="79" t="s">
        <v>781</v>
      </c>
      <c r="R24" s="26">
        <v>489.72</v>
      </c>
      <c r="S24" s="26">
        <v>489.71</v>
      </c>
      <c r="T24" s="81">
        <v>4.5999999999999996</v>
      </c>
      <c r="U24" s="89">
        <f t="shared" si="3"/>
        <v>2760</v>
      </c>
      <c r="V24" s="85">
        <f t="shared" si="4"/>
        <v>3739.4300000000003</v>
      </c>
      <c r="W24" s="17" t="str">
        <f t="shared" si="1"/>
        <v>NÃO</v>
      </c>
      <c r="X24" s="20"/>
    </row>
    <row r="25" spans="1:24" ht="30" hidden="1" x14ac:dyDescent="0.25">
      <c r="A25" s="21"/>
      <c r="B25" s="22"/>
      <c r="C25" s="23" t="s">
        <v>782</v>
      </c>
      <c r="D25" s="24">
        <v>44330</v>
      </c>
      <c r="E25" s="74" t="s">
        <v>763</v>
      </c>
      <c r="F25" s="76" t="s">
        <v>47</v>
      </c>
      <c r="G25" s="76" t="s">
        <v>26</v>
      </c>
      <c r="H25" s="28">
        <v>9913</v>
      </c>
      <c r="I25" s="76" t="s">
        <v>168</v>
      </c>
      <c r="J25" s="77" t="s">
        <v>29</v>
      </c>
      <c r="K25" s="77" t="s">
        <v>30</v>
      </c>
      <c r="L25" s="78" t="s">
        <v>81</v>
      </c>
      <c r="M25" s="25" t="s">
        <v>33</v>
      </c>
      <c r="N25" s="77" t="s">
        <v>32</v>
      </c>
      <c r="O25" s="24" t="s">
        <v>783</v>
      </c>
      <c r="P25" s="24" t="s">
        <v>783</v>
      </c>
      <c r="Q25" s="29" t="s">
        <v>784</v>
      </c>
      <c r="R25" s="26">
        <v>1358.61</v>
      </c>
      <c r="S25" s="26">
        <v>1358.6</v>
      </c>
      <c r="T25" s="81">
        <v>0.6</v>
      </c>
      <c r="U25" s="89">
        <f t="shared" si="3"/>
        <v>360</v>
      </c>
      <c r="V25" s="85">
        <f t="shared" si="4"/>
        <v>3077.21</v>
      </c>
      <c r="W25" s="17" t="str">
        <f t="shared" si="1"/>
        <v>SIM</v>
      </c>
      <c r="X25" s="20"/>
    </row>
    <row r="26" spans="1:24" ht="45" hidden="1" x14ac:dyDescent="0.25">
      <c r="A26" s="21"/>
      <c r="B26" s="22"/>
      <c r="C26" s="23" t="s">
        <v>785</v>
      </c>
      <c r="D26" s="24">
        <v>44330</v>
      </c>
      <c r="E26" s="74" t="s">
        <v>763</v>
      </c>
      <c r="F26" s="76" t="s">
        <v>47</v>
      </c>
      <c r="G26" s="76" t="s">
        <v>26</v>
      </c>
      <c r="H26" s="28">
        <v>9913</v>
      </c>
      <c r="I26" s="76" t="s">
        <v>168</v>
      </c>
      <c r="J26" s="77" t="s">
        <v>29</v>
      </c>
      <c r="K26" s="77" t="s">
        <v>30</v>
      </c>
      <c r="L26" s="78" t="s">
        <v>31</v>
      </c>
      <c r="M26" s="77" t="s">
        <v>33</v>
      </c>
      <c r="N26" s="77" t="s">
        <v>32</v>
      </c>
      <c r="O26" s="24" t="s">
        <v>786</v>
      </c>
      <c r="P26" s="24" t="s">
        <v>35</v>
      </c>
      <c r="Q26" s="29" t="s">
        <v>787</v>
      </c>
      <c r="R26" s="80">
        <v>759.09</v>
      </c>
      <c r="S26" s="26" t="s">
        <v>35</v>
      </c>
      <c r="T26" s="81">
        <v>0.6</v>
      </c>
      <c r="U26" s="89">
        <f t="shared" si="3"/>
        <v>360</v>
      </c>
      <c r="V26" s="85">
        <f>SUM(R26:S26,U26)</f>
        <v>1119.0900000000001</v>
      </c>
      <c r="W26" s="17" t="str">
        <f t="shared" si="1"/>
        <v>NÃO</v>
      </c>
      <c r="X26" s="20"/>
    </row>
    <row r="27" spans="1:24" ht="45" hidden="1" x14ac:dyDescent="0.25">
      <c r="A27" s="21"/>
      <c r="B27" s="22"/>
      <c r="C27" s="23" t="s">
        <v>785</v>
      </c>
      <c r="D27" s="24">
        <v>44330</v>
      </c>
      <c r="E27" s="74" t="s">
        <v>763</v>
      </c>
      <c r="F27" s="76" t="s">
        <v>47</v>
      </c>
      <c r="G27" s="76" t="s">
        <v>26</v>
      </c>
      <c r="H27" s="28">
        <v>9913</v>
      </c>
      <c r="I27" s="76" t="s">
        <v>168</v>
      </c>
      <c r="J27" s="77" t="s">
        <v>29</v>
      </c>
      <c r="K27" s="77" t="s">
        <v>30</v>
      </c>
      <c r="L27" s="78" t="s">
        <v>81</v>
      </c>
      <c r="M27" s="77" t="s">
        <v>32</v>
      </c>
      <c r="N27" s="77" t="s">
        <v>33</v>
      </c>
      <c r="O27" s="24" t="s">
        <v>35</v>
      </c>
      <c r="P27" s="24" t="s">
        <v>786</v>
      </c>
      <c r="Q27" s="29" t="s">
        <v>787</v>
      </c>
      <c r="R27" s="26" t="s">
        <v>35</v>
      </c>
      <c r="S27" s="26">
        <v>662.47</v>
      </c>
      <c r="T27" s="81"/>
      <c r="U27" s="89">
        <f t="shared" si="3"/>
        <v>0</v>
      </c>
      <c r="V27" s="85">
        <f t="shared" si="4"/>
        <v>662.47</v>
      </c>
      <c r="W27" s="17" t="e">
        <f t="shared" si="1"/>
        <v>#VALUE!</v>
      </c>
      <c r="X27" s="20"/>
    </row>
    <row r="28" spans="1:24" ht="60" hidden="1" x14ac:dyDescent="0.25">
      <c r="A28" s="21"/>
      <c r="B28" s="22"/>
      <c r="C28" s="23" t="s">
        <v>788</v>
      </c>
      <c r="D28" s="24">
        <v>44333</v>
      </c>
      <c r="E28" s="74" t="s">
        <v>53</v>
      </c>
      <c r="F28" s="76" t="s">
        <v>47</v>
      </c>
      <c r="G28" s="76" t="s">
        <v>54</v>
      </c>
      <c r="H28" s="76">
        <v>9914</v>
      </c>
      <c r="I28" s="76" t="s">
        <v>56</v>
      </c>
      <c r="J28" s="77" t="s">
        <v>29</v>
      </c>
      <c r="K28" s="77" t="s">
        <v>30</v>
      </c>
      <c r="L28" s="78" t="s">
        <v>31</v>
      </c>
      <c r="M28" s="77" t="s">
        <v>33</v>
      </c>
      <c r="N28" s="77" t="s">
        <v>32</v>
      </c>
      <c r="O28" s="24" t="s">
        <v>786</v>
      </c>
      <c r="P28" s="24" t="s">
        <v>35</v>
      </c>
      <c r="Q28" s="79" t="s">
        <v>789</v>
      </c>
      <c r="R28" s="26">
        <v>732.47</v>
      </c>
      <c r="S28" s="26" t="s">
        <v>35</v>
      </c>
      <c r="T28" s="81">
        <v>0.6</v>
      </c>
      <c r="U28" s="89">
        <f t="shared" si="3"/>
        <v>360</v>
      </c>
      <c r="V28" s="84">
        <f t="shared" si="4"/>
        <v>1092.47</v>
      </c>
      <c r="W28" s="17" t="str">
        <f t="shared" si="1"/>
        <v>SIM</v>
      </c>
      <c r="X28" s="20"/>
    </row>
    <row r="29" spans="1:24" ht="60" hidden="1" x14ac:dyDescent="0.25">
      <c r="A29" s="21"/>
      <c r="B29" s="22"/>
      <c r="C29" s="74" t="s">
        <v>788</v>
      </c>
      <c r="D29" s="75">
        <v>44333</v>
      </c>
      <c r="E29" s="74" t="s">
        <v>53</v>
      </c>
      <c r="F29" s="76" t="s">
        <v>47</v>
      </c>
      <c r="G29" s="76" t="s">
        <v>54</v>
      </c>
      <c r="H29" s="76">
        <v>9914</v>
      </c>
      <c r="I29" s="76" t="s">
        <v>56</v>
      </c>
      <c r="J29" s="77" t="s">
        <v>29</v>
      </c>
      <c r="K29" s="77" t="s">
        <v>30</v>
      </c>
      <c r="L29" s="78" t="s">
        <v>81</v>
      </c>
      <c r="M29" s="77" t="s">
        <v>32</v>
      </c>
      <c r="N29" s="77" t="s">
        <v>33</v>
      </c>
      <c r="O29" s="75" t="s">
        <v>35</v>
      </c>
      <c r="P29" s="75" t="s">
        <v>786</v>
      </c>
      <c r="Q29" s="79" t="s">
        <v>789</v>
      </c>
      <c r="R29" s="80" t="s">
        <v>35</v>
      </c>
      <c r="S29" s="80">
        <v>633.52</v>
      </c>
      <c r="T29" s="81"/>
      <c r="U29" s="83">
        <f t="shared" ref="U29:U36" si="5">IF(F29="ASSESSOR",480*T29,IF(F29="COLABORADOR EVENTUAL",480*T29,IF(F29="GUARDA PORTUÁRIO",240*T29,IF(F29="CONSELHEIRO",600*T29,IF(F29="DIRETOR",600*T29,IF(F29="FIEL",360*T29,IF(F29="FIEL AJUDANTE",360*T29,IF(F29="GERENTE",480*T29,IF(F29="SECRETÁRIA",360*T29,IF(F29="SUPERINTENDENTE",480*T29,IF(F29="SUPERVISOR",360*T29,IF(F29="ESPECIALISTA PORTUÁRIO",360*T29,IF(F29="TÉC. SERV. PORTUÁRIOS",240*T29,0)))))))))))))</f>
        <v>0</v>
      </c>
      <c r="V29" s="85">
        <f t="shared" ref="V29:V36" si="6">SUM(R29:S29,U29)</f>
        <v>633.52</v>
      </c>
      <c r="W29" s="17" t="e">
        <f t="shared" si="1"/>
        <v>#VALUE!</v>
      </c>
      <c r="X29" s="20"/>
    </row>
    <row r="30" spans="1:24" ht="45" hidden="1" x14ac:dyDescent="0.25">
      <c r="A30" s="21"/>
      <c r="B30" s="22"/>
      <c r="C30" s="74" t="s">
        <v>785</v>
      </c>
      <c r="D30" s="75">
        <v>44337</v>
      </c>
      <c r="E30" s="74" t="s">
        <v>763</v>
      </c>
      <c r="F30" s="76" t="s">
        <v>47</v>
      </c>
      <c r="G30" s="76" t="s">
        <v>26</v>
      </c>
      <c r="H30" s="82">
        <v>9913</v>
      </c>
      <c r="I30" s="76" t="s">
        <v>168</v>
      </c>
      <c r="J30" s="77" t="s">
        <v>29</v>
      </c>
      <c r="K30" s="77" t="s">
        <v>30</v>
      </c>
      <c r="L30" s="78" t="s">
        <v>31</v>
      </c>
      <c r="M30" s="77" t="s">
        <v>33</v>
      </c>
      <c r="N30" s="77" t="s">
        <v>32</v>
      </c>
      <c r="O30" s="75">
        <v>44351</v>
      </c>
      <c r="P30" s="75" t="s">
        <v>35</v>
      </c>
      <c r="Q30" s="79" t="s">
        <v>790</v>
      </c>
      <c r="R30" s="80">
        <v>531.87</v>
      </c>
      <c r="S30" s="80" t="s">
        <v>35</v>
      </c>
      <c r="T30" s="81"/>
      <c r="U30" s="83">
        <f t="shared" si="5"/>
        <v>0</v>
      </c>
      <c r="V30" s="85">
        <f t="shared" si="6"/>
        <v>531.87</v>
      </c>
      <c r="W30" s="17" t="str">
        <f t="shared" si="1"/>
        <v>NÃO</v>
      </c>
      <c r="X30" s="20"/>
    </row>
    <row r="31" spans="1:24" ht="45" hidden="1" x14ac:dyDescent="0.25">
      <c r="A31" s="21"/>
      <c r="B31" s="22"/>
      <c r="C31" s="23" t="s">
        <v>785</v>
      </c>
      <c r="D31" s="24">
        <v>44337</v>
      </c>
      <c r="E31" s="74" t="s">
        <v>763</v>
      </c>
      <c r="F31" s="76" t="s">
        <v>47</v>
      </c>
      <c r="G31" s="76" t="s">
        <v>26</v>
      </c>
      <c r="H31" s="28">
        <v>9913</v>
      </c>
      <c r="I31" s="76" t="s">
        <v>168</v>
      </c>
      <c r="J31" s="77" t="s">
        <v>29</v>
      </c>
      <c r="K31" s="77" t="s">
        <v>30</v>
      </c>
      <c r="L31" s="78" t="s">
        <v>81</v>
      </c>
      <c r="M31" s="77" t="s">
        <v>32</v>
      </c>
      <c r="N31" s="77" t="s">
        <v>33</v>
      </c>
      <c r="O31" s="24" t="s">
        <v>35</v>
      </c>
      <c r="P31" s="24">
        <v>44351</v>
      </c>
      <c r="Q31" s="79" t="s">
        <v>790</v>
      </c>
      <c r="R31" s="26" t="s">
        <v>35</v>
      </c>
      <c r="S31" s="26">
        <v>97</v>
      </c>
      <c r="T31" s="81"/>
      <c r="U31" s="89">
        <f t="shared" si="5"/>
        <v>0</v>
      </c>
      <c r="V31" s="68">
        <f t="shared" si="6"/>
        <v>97</v>
      </c>
      <c r="W31" s="17" t="e">
        <f t="shared" si="1"/>
        <v>#VALUE!</v>
      </c>
      <c r="X31" s="20"/>
    </row>
    <row r="32" spans="1:24" ht="45" hidden="1" x14ac:dyDescent="0.25">
      <c r="A32" s="21"/>
      <c r="B32" s="22"/>
      <c r="C32" s="23" t="s">
        <v>785</v>
      </c>
      <c r="D32" s="24">
        <v>44344</v>
      </c>
      <c r="E32" s="74" t="s">
        <v>763</v>
      </c>
      <c r="F32" s="76" t="s">
        <v>47</v>
      </c>
      <c r="G32" s="76" t="s">
        <v>26</v>
      </c>
      <c r="H32" s="28">
        <v>9913</v>
      </c>
      <c r="I32" s="76" t="s">
        <v>168</v>
      </c>
      <c r="J32" s="77" t="s">
        <v>29</v>
      </c>
      <c r="K32" s="77" t="s">
        <v>30</v>
      </c>
      <c r="L32" s="78" t="s">
        <v>81</v>
      </c>
      <c r="M32" s="77" t="s">
        <v>32</v>
      </c>
      <c r="N32" s="77" t="s">
        <v>33</v>
      </c>
      <c r="O32" s="24" t="s">
        <v>35</v>
      </c>
      <c r="P32" s="24">
        <v>44351</v>
      </c>
      <c r="Q32" s="79" t="s">
        <v>790</v>
      </c>
      <c r="R32" s="26" t="s">
        <v>35</v>
      </c>
      <c r="S32" s="26">
        <v>450</v>
      </c>
      <c r="T32" s="81"/>
      <c r="U32" s="89">
        <f>IF(F32="ASSESSOR",480*T32,IF(F32="COLABORADOR EVENTUAL",480*T32,IF(F32="GUARDA PORTUÁRIO",240*T32,IF(F32="CONSELHEIRO",600*T32,IF(F32="DIRETOR",600*T32,IF(F32="FIEL",360*T32,IF(F32="FIEL AJUDANTE",360*T32,IF(F32="GERENTE",480*T32,IF(F32="SECRETÁRIA",360*T32,IF(F32="SUPERINTENDENTE",480*T32,IF(F32="SUPERVISOR",360*T32,IF(F32="ESPECIALISTA PORTUÁRIO",360*T32,IF(F32="TÉC. SERV. PORTUÁRIOS",240*T32,0)))))))))))))</f>
        <v>0</v>
      </c>
      <c r="V32" s="85">
        <f>SUM(R32:S32,U32)</f>
        <v>450</v>
      </c>
      <c r="W32" s="17" t="e">
        <f t="shared" si="1"/>
        <v>#VALUE!</v>
      </c>
      <c r="X32" s="20"/>
    </row>
    <row r="33" spans="1:25 16383:16384" ht="45" hidden="1" x14ac:dyDescent="0.25">
      <c r="A33" s="21"/>
      <c r="B33" s="22"/>
      <c r="C33" s="74" t="s">
        <v>791</v>
      </c>
      <c r="D33" s="75">
        <v>44345</v>
      </c>
      <c r="E33" s="74" t="s">
        <v>53</v>
      </c>
      <c r="F33" s="76" t="s">
        <v>47</v>
      </c>
      <c r="G33" s="76" t="s">
        <v>54</v>
      </c>
      <c r="H33" s="76" t="s">
        <v>55</v>
      </c>
      <c r="I33" s="76" t="s">
        <v>56</v>
      </c>
      <c r="J33" s="77" t="s">
        <v>29</v>
      </c>
      <c r="K33" s="77" t="s">
        <v>30</v>
      </c>
      <c r="L33" s="78" t="s">
        <v>31</v>
      </c>
      <c r="M33" s="77" t="s">
        <v>33</v>
      </c>
      <c r="N33" s="77" t="s">
        <v>32</v>
      </c>
      <c r="O33" s="75">
        <v>44350</v>
      </c>
      <c r="P33" s="75" t="s">
        <v>35</v>
      </c>
      <c r="Q33" s="79" t="s">
        <v>790</v>
      </c>
      <c r="R33" s="80">
        <v>885.96</v>
      </c>
      <c r="S33" s="80" t="s">
        <v>35</v>
      </c>
      <c r="T33" s="81"/>
      <c r="U33" s="89">
        <f t="shared" si="5"/>
        <v>0</v>
      </c>
      <c r="V33" s="182">
        <f t="shared" si="6"/>
        <v>885.96</v>
      </c>
      <c r="W33" s="17" t="str">
        <f t="shared" si="1"/>
        <v>SIM</v>
      </c>
      <c r="X33" s="20"/>
      <c r="Y33" s="20">
        <f>R33+S34+S35+R44+S45+S46</f>
        <v>3786.9900000000002</v>
      </c>
    </row>
    <row r="34" spans="1:25 16383:16384" ht="45.75" hidden="1" thickBot="1" x14ac:dyDescent="0.3">
      <c r="A34" s="21"/>
      <c r="B34" s="22"/>
      <c r="C34" s="30" t="s">
        <v>791</v>
      </c>
      <c r="D34" s="31">
        <v>44345</v>
      </c>
      <c r="E34" s="30" t="s">
        <v>53</v>
      </c>
      <c r="F34" s="32" t="s">
        <v>47</v>
      </c>
      <c r="G34" s="32" t="s">
        <v>54</v>
      </c>
      <c r="H34" s="32" t="s">
        <v>55</v>
      </c>
      <c r="I34" s="32" t="s">
        <v>56</v>
      </c>
      <c r="J34" s="33" t="s">
        <v>29</v>
      </c>
      <c r="K34" s="33" t="s">
        <v>30</v>
      </c>
      <c r="L34" s="34" t="s">
        <v>109</v>
      </c>
      <c r="M34" s="33" t="s">
        <v>32</v>
      </c>
      <c r="N34" s="33" t="s">
        <v>792</v>
      </c>
      <c r="O34" s="31">
        <v>44351</v>
      </c>
      <c r="P34" s="31" t="s">
        <v>35</v>
      </c>
      <c r="Q34" s="67" t="s">
        <v>790</v>
      </c>
      <c r="R34" s="35" t="s">
        <v>35</v>
      </c>
      <c r="S34" s="35">
        <v>781.47</v>
      </c>
      <c r="T34" s="36"/>
      <c r="U34" s="37">
        <f t="shared" si="5"/>
        <v>0</v>
      </c>
      <c r="V34" s="91">
        <f t="shared" si="6"/>
        <v>781.47</v>
      </c>
      <c r="W34" s="17" t="str">
        <f t="shared" si="1"/>
        <v>SIM</v>
      </c>
      <c r="X34" s="20"/>
      <c r="Y34" s="20">
        <f>Y33-'[1]2021'!$S$9</f>
        <v>862.07000000000016</v>
      </c>
    </row>
    <row r="35" spans="1:25 16383:16384" ht="45" hidden="1" x14ac:dyDescent="0.25">
      <c r="A35" s="21"/>
      <c r="B35" s="22"/>
      <c r="C35" s="38" t="s">
        <v>791</v>
      </c>
      <c r="D35" s="39">
        <v>44345</v>
      </c>
      <c r="E35" s="40" t="s">
        <v>53</v>
      </c>
      <c r="F35" s="41" t="s">
        <v>47</v>
      </c>
      <c r="G35" s="41" t="s">
        <v>54</v>
      </c>
      <c r="H35" s="41" t="s">
        <v>55</v>
      </c>
      <c r="I35" s="41" t="s">
        <v>56</v>
      </c>
      <c r="J35" s="42" t="s">
        <v>29</v>
      </c>
      <c r="K35" s="42" t="s">
        <v>30</v>
      </c>
      <c r="L35" s="43" t="s">
        <v>31</v>
      </c>
      <c r="M35" s="44" t="s">
        <v>792</v>
      </c>
      <c r="N35" s="42" t="s">
        <v>33</v>
      </c>
      <c r="O35" s="39">
        <v>44353</v>
      </c>
      <c r="P35" s="39" t="s">
        <v>35</v>
      </c>
      <c r="Q35" s="62" t="s">
        <v>790</v>
      </c>
      <c r="R35" s="45" t="s">
        <v>35</v>
      </c>
      <c r="S35" s="45">
        <v>249.23</v>
      </c>
      <c r="T35" s="46"/>
      <c r="U35" s="47">
        <f t="shared" si="5"/>
        <v>0</v>
      </c>
      <c r="V35" s="92">
        <f t="shared" si="6"/>
        <v>249.23</v>
      </c>
      <c r="W35" s="17" t="str">
        <f t="shared" si="1"/>
        <v>SIM</v>
      </c>
      <c r="X35" s="20"/>
      <c r="Y35" s="93">
        <f>V33+V34+V35+V44+V45+V46</f>
        <v>4746.99</v>
      </c>
    </row>
    <row r="36" spans="1:25 16383:16384" ht="36" hidden="1" customHeight="1" x14ac:dyDescent="0.25">
      <c r="A36" s="21"/>
      <c r="B36" s="22"/>
      <c r="C36" s="23" t="s">
        <v>793</v>
      </c>
      <c r="D36" s="24">
        <v>44344</v>
      </c>
      <c r="E36" s="74" t="s">
        <v>46</v>
      </c>
      <c r="F36" s="76" t="s">
        <v>47</v>
      </c>
      <c r="G36" s="76" t="s">
        <v>48</v>
      </c>
      <c r="H36" s="82">
        <v>9916</v>
      </c>
      <c r="I36" s="76" t="s">
        <v>49</v>
      </c>
      <c r="J36" s="77" t="s">
        <v>29</v>
      </c>
      <c r="K36" s="77" t="s">
        <v>30</v>
      </c>
      <c r="L36" s="78" t="s">
        <v>31</v>
      </c>
      <c r="M36" s="77" t="s">
        <v>33</v>
      </c>
      <c r="N36" s="77" t="s">
        <v>32</v>
      </c>
      <c r="O36" s="24">
        <v>44351</v>
      </c>
      <c r="P36" s="24" t="s">
        <v>35</v>
      </c>
      <c r="Q36" s="79" t="s">
        <v>790</v>
      </c>
      <c r="R36" s="26">
        <v>530.57000000000005</v>
      </c>
      <c r="S36" s="26" t="s">
        <v>35</v>
      </c>
      <c r="T36" s="81"/>
      <c r="U36" s="89">
        <f t="shared" si="5"/>
        <v>0</v>
      </c>
      <c r="V36" s="85">
        <f t="shared" si="6"/>
        <v>530.57000000000005</v>
      </c>
      <c r="W36" s="17" t="str">
        <f t="shared" si="1"/>
        <v>SIM</v>
      </c>
      <c r="X36" s="20"/>
    </row>
    <row r="37" spans="1:25 16383:16384" ht="36" hidden="1" customHeight="1" x14ac:dyDescent="0.25">
      <c r="A37" s="21"/>
      <c r="B37" s="22"/>
      <c r="C37" s="23" t="s">
        <v>793</v>
      </c>
      <c r="D37" s="24">
        <v>44344</v>
      </c>
      <c r="E37" s="74" t="s">
        <v>46</v>
      </c>
      <c r="F37" s="76" t="s">
        <v>47</v>
      </c>
      <c r="G37" s="76" t="s">
        <v>48</v>
      </c>
      <c r="H37" s="82">
        <v>9916</v>
      </c>
      <c r="I37" s="76" t="s">
        <v>49</v>
      </c>
      <c r="J37" s="77" t="s">
        <v>29</v>
      </c>
      <c r="K37" s="77" t="s">
        <v>30</v>
      </c>
      <c r="L37" s="78" t="s">
        <v>81</v>
      </c>
      <c r="M37" s="77" t="s">
        <v>32</v>
      </c>
      <c r="N37" s="77" t="s">
        <v>33</v>
      </c>
      <c r="O37" s="24" t="s">
        <v>35</v>
      </c>
      <c r="P37" s="24">
        <v>44351</v>
      </c>
      <c r="Q37" s="79" t="s">
        <v>790</v>
      </c>
      <c r="R37" s="26" t="s">
        <v>35</v>
      </c>
      <c r="S37" s="26">
        <v>868.47</v>
      </c>
      <c r="T37" s="81"/>
      <c r="U37" s="89">
        <f>IF(F37="ASSESSOR",480*T37,IF(F37="COLABORADOR EVENTUAL",480*T37,IF(F37="GUARDA PORTUÁRIO",240*T37,IF(F37="CONSELHEIRO",600*T37,IF(F37="DIRETOR",600*T37,IF(F37="FIEL",360*T37,IF(F37="FIEL AJUDANTE",360*T37,IF(F37="GERENTE",480*T37,IF(F37="SECRETÁRIA",360*T37,IF(F37="SUPERINTENDENTE",480*T37,IF(F37="SUPERVISOR",360*T37,IF(F37="ESPECIALISTA PORTUÁRIO",360*T37,IF(F37="TÉC. SERV. PORTUÁRIOS",240*T37,0)))))))))))))</f>
        <v>0</v>
      </c>
      <c r="V37" s="85">
        <f>SUM(R37:S37,U37)</f>
        <v>868.47</v>
      </c>
      <c r="W37" s="17" t="e">
        <f t="shared" si="1"/>
        <v>#VALUE!</v>
      </c>
      <c r="X37" s="20"/>
    </row>
    <row r="38" spans="1:25 16383:16384" ht="45" hidden="1" x14ac:dyDescent="0.25">
      <c r="A38" s="21"/>
      <c r="B38" s="22"/>
      <c r="C38" s="23" t="s">
        <v>794</v>
      </c>
      <c r="D38" s="24">
        <v>44362</v>
      </c>
      <c r="E38" s="74" t="s">
        <v>46</v>
      </c>
      <c r="F38" s="76" t="s">
        <v>47</v>
      </c>
      <c r="G38" s="76" t="s">
        <v>48</v>
      </c>
      <c r="H38" s="82">
        <v>9916</v>
      </c>
      <c r="I38" s="76" t="s">
        <v>49</v>
      </c>
      <c r="J38" s="77" t="s">
        <v>29</v>
      </c>
      <c r="K38" s="77" t="s">
        <v>30</v>
      </c>
      <c r="L38" s="78" t="s">
        <v>81</v>
      </c>
      <c r="M38" s="77" t="s">
        <v>33</v>
      </c>
      <c r="N38" s="77" t="s">
        <v>32</v>
      </c>
      <c r="O38" s="24">
        <v>44363</v>
      </c>
      <c r="P38" s="24" t="s">
        <v>35</v>
      </c>
      <c r="Q38" s="29" t="s">
        <v>787</v>
      </c>
      <c r="R38" s="26">
        <v>1105.96</v>
      </c>
      <c r="S38" s="26" t="s">
        <v>35</v>
      </c>
      <c r="T38" s="27">
        <v>1.6</v>
      </c>
      <c r="U38" s="89">
        <f>IF(F38="ASSESSOR",480*T38,IF(F38="COLABORADOR EVENTUAL",480*T38,IF(F38="GUARDA PORTUÁRIO",240*T38,IF(F38="CONSELHEIRO",600*T38,IF(F38="DIRETOR",600*T38,IF(F38="FIEL",360*T38,IF(F38="FIEL AJUDANTE",360*T38,IF(F38="GERENTE",480*T38,IF(F38="SECRETÁRIA",360*T38,IF(F38="SUPERINTENDENTE",480*T38,IF(F38="SUPERVISOR",360*T38,IF(F38="ESPECIALISTA PORTUÁRIO",360*T38,IF(F38="TÉC. SERV. PORTUÁRIOS",240*T38,0)))))))))))))</f>
        <v>960</v>
      </c>
      <c r="V38" s="85">
        <f>SUM(R38:S38,U38)</f>
        <v>2065.96</v>
      </c>
      <c r="W38" s="17" t="str">
        <f t="shared" si="1"/>
        <v>SIM</v>
      </c>
      <c r="X38" s="20"/>
    </row>
    <row r="39" spans="1:25 16383:16384" ht="45" hidden="1" x14ac:dyDescent="0.25">
      <c r="A39" s="21"/>
      <c r="B39" s="22"/>
      <c r="C39" s="23" t="s">
        <v>794</v>
      </c>
      <c r="D39" s="24">
        <v>44362</v>
      </c>
      <c r="E39" s="74" t="s">
        <v>46</v>
      </c>
      <c r="F39" s="76" t="s">
        <v>47</v>
      </c>
      <c r="G39" s="76" t="s">
        <v>48</v>
      </c>
      <c r="H39" s="82">
        <v>9916</v>
      </c>
      <c r="I39" s="76" t="s">
        <v>49</v>
      </c>
      <c r="J39" s="77" t="s">
        <v>29</v>
      </c>
      <c r="K39" s="77" t="s">
        <v>30</v>
      </c>
      <c r="L39" s="78" t="s">
        <v>31</v>
      </c>
      <c r="M39" s="77" t="s">
        <v>32</v>
      </c>
      <c r="N39" s="77" t="s">
        <v>33</v>
      </c>
      <c r="O39" s="24" t="s">
        <v>35</v>
      </c>
      <c r="P39" s="24">
        <v>44364</v>
      </c>
      <c r="Q39" s="29" t="s">
        <v>787</v>
      </c>
      <c r="R39" s="26" t="s">
        <v>35</v>
      </c>
      <c r="S39" s="26">
        <v>1731.47</v>
      </c>
      <c r="T39" s="81"/>
      <c r="U39" s="89">
        <v>0</v>
      </c>
      <c r="V39" s="85">
        <f>SUM(R39:S39,U39)</f>
        <v>1731.47</v>
      </c>
      <c r="W39" s="17" t="e">
        <f t="shared" si="1"/>
        <v>#VALUE!</v>
      </c>
      <c r="X39" s="20"/>
    </row>
    <row r="40" spans="1:25 16383:16384" ht="45" hidden="1" x14ac:dyDescent="0.25">
      <c r="A40" s="21"/>
      <c r="B40" s="22"/>
      <c r="C40" s="23" t="s">
        <v>785</v>
      </c>
      <c r="D40" s="24" t="s">
        <v>795</v>
      </c>
      <c r="E40" s="74" t="s">
        <v>763</v>
      </c>
      <c r="F40" s="76" t="s">
        <v>47</v>
      </c>
      <c r="G40" s="76" t="s">
        <v>26</v>
      </c>
      <c r="H40" s="28">
        <v>9913</v>
      </c>
      <c r="I40" s="76" t="s">
        <v>168</v>
      </c>
      <c r="J40" s="77" t="s">
        <v>29</v>
      </c>
      <c r="K40" s="77" t="s">
        <v>30</v>
      </c>
      <c r="L40" s="78" t="s">
        <v>31</v>
      </c>
      <c r="M40" s="77" t="s">
        <v>33</v>
      </c>
      <c r="N40" s="77" t="s">
        <v>32</v>
      </c>
      <c r="O40" s="24">
        <v>44363</v>
      </c>
      <c r="P40" s="24" t="s">
        <v>35</v>
      </c>
      <c r="Q40" s="79" t="s">
        <v>790</v>
      </c>
      <c r="R40" s="26">
        <v>681.97</v>
      </c>
      <c r="S40" s="26" t="s">
        <v>35</v>
      </c>
      <c r="T40" s="81"/>
      <c r="U40" s="89">
        <v>0</v>
      </c>
      <c r="V40" s="85">
        <f t="shared" ref="V40:V45" si="7">SUM(R40:S40,U40)</f>
        <v>681.97</v>
      </c>
      <c r="W40" s="17" t="str">
        <f t="shared" si="1"/>
        <v>SIM</v>
      </c>
      <c r="X40" s="20"/>
    </row>
    <row r="41" spans="1:25 16383:16384" ht="45" hidden="1" x14ac:dyDescent="0.25">
      <c r="A41" s="21"/>
      <c r="B41" s="22"/>
      <c r="C41" s="23" t="s">
        <v>785</v>
      </c>
      <c r="D41" s="24" t="s">
        <v>796</v>
      </c>
      <c r="E41" s="74" t="s">
        <v>763</v>
      </c>
      <c r="F41" s="76" t="s">
        <v>47</v>
      </c>
      <c r="G41" s="76" t="s">
        <v>26</v>
      </c>
      <c r="H41" s="28">
        <v>9913</v>
      </c>
      <c r="I41" s="76" t="s">
        <v>168</v>
      </c>
      <c r="J41" s="77" t="s">
        <v>29</v>
      </c>
      <c r="K41" s="77" t="s">
        <v>30</v>
      </c>
      <c r="L41" s="78" t="s">
        <v>81</v>
      </c>
      <c r="M41" s="77" t="s">
        <v>32</v>
      </c>
      <c r="N41" s="77" t="s">
        <v>33</v>
      </c>
      <c r="O41" s="24" t="s">
        <v>35</v>
      </c>
      <c r="P41" s="24">
        <v>44363</v>
      </c>
      <c r="Q41" s="79" t="s">
        <v>790</v>
      </c>
      <c r="R41" s="26" t="s">
        <v>35</v>
      </c>
      <c r="S41" s="26">
        <v>390</v>
      </c>
      <c r="T41" s="81"/>
      <c r="U41" s="89">
        <v>0</v>
      </c>
      <c r="V41" s="85">
        <f t="shared" si="7"/>
        <v>390</v>
      </c>
      <c r="W41" s="17" t="e">
        <f t="shared" si="1"/>
        <v>#VALUE!</v>
      </c>
      <c r="X41" s="20"/>
    </row>
    <row r="42" spans="1:25 16383:16384" ht="45" hidden="1" x14ac:dyDescent="0.25">
      <c r="A42" s="21"/>
      <c r="B42" s="22"/>
      <c r="C42" s="23" t="s">
        <v>785</v>
      </c>
      <c r="D42" s="24" t="s">
        <v>797</v>
      </c>
      <c r="E42" s="74" t="s">
        <v>763</v>
      </c>
      <c r="F42" s="76" t="s">
        <v>47</v>
      </c>
      <c r="G42" s="76" t="s">
        <v>26</v>
      </c>
      <c r="H42" s="28">
        <v>9913</v>
      </c>
      <c r="I42" s="76" t="s">
        <v>168</v>
      </c>
      <c r="J42" s="77" t="s">
        <v>29</v>
      </c>
      <c r="K42" s="77" t="s">
        <v>30</v>
      </c>
      <c r="L42" s="78" t="s">
        <v>81</v>
      </c>
      <c r="M42" s="77" t="s">
        <v>33</v>
      </c>
      <c r="N42" s="77" t="s">
        <v>32</v>
      </c>
      <c r="O42" s="24">
        <v>44363</v>
      </c>
      <c r="P42" s="24" t="s">
        <v>35</v>
      </c>
      <c r="Q42" s="29" t="s">
        <v>787</v>
      </c>
      <c r="R42" s="26">
        <v>775.59</v>
      </c>
      <c r="S42" s="26" t="s">
        <v>35</v>
      </c>
      <c r="T42" s="27">
        <v>1.6</v>
      </c>
      <c r="U42" s="89">
        <f t="shared" ref="U42:U49" si="8">IF(F42="ASSESSOR",480*T42,IF(F42="COLABORADOR EVENTUAL",480*T42,IF(F42="GUARDA PORTUÁRIO",240*T42,IF(F42="CONSELHEIRO",600*T42,IF(F42="DIRETOR",600*T42,IF(F42="FIEL",360*T42,IF(F42="FIEL AJUDANTE",360*T42,IF(F42="GERENTE",480*T42,IF(F42="SECRETÁRIA",360*T42,IF(F42="SUPERINTENDENTE",480*T42,IF(F42="SUPERVISOR",360*T42,IF(F42="ESPECIALISTA PORTUÁRIO",360*T42,IF(F42="TÉC. SERV. PORTUÁRIOS",240*T42,0)))))))))))))</f>
        <v>960</v>
      </c>
      <c r="V42" s="85">
        <f>SUM(R42:S42,U42)</f>
        <v>1735.5900000000001</v>
      </c>
      <c r="W42" s="17" t="str">
        <f t="shared" si="1"/>
        <v>SIM</v>
      </c>
      <c r="X42" s="20"/>
    </row>
    <row r="43" spans="1:25 16383:16384" ht="45" hidden="1" x14ac:dyDescent="0.25">
      <c r="A43" s="23"/>
      <c r="B43" s="24"/>
      <c r="C43" s="74" t="s">
        <v>785</v>
      </c>
      <c r="D43" s="76" t="s">
        <v>797</v>
      </c>
      <c r="E43" s="76" t="s">
        <v>763</v>
      </c>
      <c r="F43" s="82" t="s">
        <v>47</v>
      </c>
      <c r="G43" s="76" t="s">
        <v>26</v>
      </c>
      <c r="H43" s="77">
        <v>9913</v>
      </c>
      <c r="I43" s="77" t="s">
        <v>168</v>
      </c>
      <c r="J43" s="78" t="s">
        <v>29</v>
      </c>
      <c r="K43" s="77" t="s">
        <v>30</v>
      </c>
      <c r="L43" s="77" t="s">
        <v>31</v>
      </c>
      <c r="M43" s="75" t="s">
        <v>32</v>
      </c>
      <c r="N43" s="75" t="s">
        <v>33</v>
      </c>
      <c r="O43" s="87" t="s">
        <v>35</v>
      </c>
      <c r="P43" s="80">
        <v>44364</v>
      </c>
      <c r="Q43" s="87" t="s">
        <v>787</v>
      </c>
      <c r="R43" s="81" t="s">
        <v>35</v>
      </c>
      <c r="S43" s="89">
        <v>1531.47</v>
      </c>
      <c r="T43" s="81"/>
      <c r="U43" s="69">
        <f t="shared" si="8"/>
        <v>0</v>
      </c>
      <c r="V43" s="85">
        <f t="shared" si="7"/>
        <v>1531.47</v>
      </c>
      <c r="W43" s="17" t="e">
        <f t="shared" si="1"/>
        <v>#VALUE!</v>
      </c>
      <c r="XFC43" s="23"/>
      <c r="XFD43" s="24"/>
    </row>
    <row r="44" spans="1:25 16383:16384" ht="45" hidden="1" x14ac:dyDescent="0.25">
      <c r="A44" s="21"/>
      <c r="B44" s="22"/>
      <c r="C44" s="23" t="s">
        <v>791</v>
      </c>
      <c r="D44" s="24" t="s">
        <v>796</v>
      </c>
      <c r="E44" s="74" t="s">
        <v>53</v>
      </c>
      <c r="F44" s="76" t="s">
        <v>47</v>
      </c>
      <c r="G44" s="76" t="s">
        <v>54</v>
      </c>
      <c r="H44" s="76">
        <v>9914</v>
      </c>
      <c r="I44" s="76" t="s">
        <v>56</v>
      </c>
      <c r="J44" s="77" t="s">
        <v>29</v>
      </c>
      <c r="K44" s="77" t="s">
        <v>30</v>
      </c>
      <c r="L44" s="78" t="s">
        <v>81</v>
      </c>
      <c r="M44" s="77" t="s">
        <v>33</v>
      </c>
      <c r="N44" s="77" t="s">
        <v>32</v>
      </c>
      <c r="O44" s="24" t="s">
        <v>797</v>
      </c>
      <c r="P44" s="24" t="s">
        <v>35</v>
      </c>
      <c r="Q44" s="29" t="s">
        <v>787</v>
      </c>
      <c r="R44" s="26">
        <v>981.96</v>
      </c>
      <c r="S44" s="26" t="s">
        <v>35</v>
      </c>
      <c r="T44" s="27">
        <v>1.6</v>
      </c>
      <c r="U44" s="89">
        <f t="shared" si="8"/>
        <v>960</v>
      </c>
      <c r="V44" s="182">
        <f t="shared" si="7"/>
        <v>1941.96</v>
      </c>
      <c r="W44" s="17" t="str">
        <f t="shared" si="1"/>
        <v>SIM</v>
      </c>
      <c r="X44" s="20"/>
    </row>
    <row r="45" spans="1:25 16383:16384" ht="45" hidden="1" x14ac:dyDescent="0.25">
      <c r="A45" s="21"/>
      <c r="B45" s="22"/>
      <c r="C45" s="23" t="s">
        <v>791</v>
      </c>
      <c r="D45" s="24" t="s">
        <v>796</v>
      </c>
      <c r="E45" s="74" t="s">
        <v>53</v>
      </c>
      <c r="F45" s="76" t="s">
        <v>47</v>
      </c>
      <c r="G45" s="76" t="s">
        <v>54</v>
      </c>
      <c r="H45" s="76">
        <v>9914</v>
      </c>
      <c r="I45" s="76" t="s">
        <v>56</v>
      </c>
      <c r="J45" s="77" t="s">
        <v>29</v>
      </c>
      <c r="K45" s="77" t="s">
        <v>30</v>
      </c>
      <c r="L45" s="78" t="s">
        <v>31</v>
      </c>
      <c r="M45" s="77" t="s">
        <v>32</v>
      </c>
      <c r="N45" s="77" t="s">
        <v>33</v>
      </c>
      <c r="O45" s="24" t="s">
        <v>35</v>
      </c>
      <c r="P45" s="24" t="s">
        <v>798</v>
      </c>
      <c r="Q45" s="29" t="s">
        <v>787</v>
      </c>
      <c r="R45" s="24" t="s">
        <v>35</v>
      </c>
      <c r="S45" s="26">
        <v>652.32000000000005</v>
      </c>
      <c r="T45" s="81"/>
      <c r="U45" s="89">
        <f t="shared" si="8"/>
        <v>0</v>
      </c>
      <c r="V45" s="182">
        <f t="shared" si="7"/>
        <v>652.32000000000005</v>
      </c>
      <c r="W45" s="17" t="e">
        <f t="shared" si="1"/>
        <v>#VALUE!</v>
      </c>
      <c r="X45" s="20"/>
    </row>
    <row r="46" spans="1:25 16383:16384" ht="45" hidden="1" x14ac:dyDescent="0.25">
      <c r="A46" s="21"/>
      <c r="B46" s="22"/>
      <c r="C46" s="23" t="s">
        <v>791</v>
      </c>
      <c r="D46" s="24" t="s">
        <v>799</v>
      </c>
      <c r="E46" s="74" t="s">
        <v>53</v>
      </c>
      <c r="F46" s="76" t="s">
        <v>47</v>
      </c>
      <c r="G46" s="76" t="s">
        <v>54</v>
      </c>
      <c r="H46" s="76">
        <v>9914</v>
      </c>
      <c r="I46" s="76" t="s">
        <v>56</v>
      </c>
      <c r="J46" s="77" t="s">
        <v>29</v>
      </c>
      <c r="K46" s="77" t="s">
        <v>30</v>
      </c>
      <c r="L46" s="78" t="s">
        <v>31</v>
      </c>
      <c r="M46" s="77" t="s">
        <v>32</v>
      </c>
      <c r="N46" s="77" t="s">
        <v>33</v>
      </c>
      <c r="O46" s="24" t="s">
        <v>35</v>
      </c>
      <c r="P46" s="24" t="s">
        <v>800</v>
      </c>
      <c r="Q46" s="29" t="s">
        <v>787</v>
      </c>
      <c r="R46" s="24" t="s">
        <v>35</v>
      </c>
      <c r="S46" s="26">
        <v>236.05</v>
      </c>
      <c r="T46" s="81"/>
      <c r="U46" s="89">
        <f t="shared" si="8"/>
        <v>0</v>
      </c>
      <c r="V46" s="182">
        <f t="shared" ref="V46:V51" si="9">SUM(R46:S46,U46)</f>
        <v>236.05</v>
      </c>
      <c r="W46" s="17" t="e">
        <f t="shared" si="1"/>
        <v>#VALUE!</v>
      </c>
      <c r="X46" s="20"/>
    </row>
    <row r="47" spans="1:25 16383:16384" ht="135" hidden="1" x14ac:dyDescent="0.25">
      <c r="A47" s="21"/>
      <c r="B47" s="22"/>
      <c r="C47" s="23" t="s">
        <v>801</v>
      </c>
      <c r="D47" s="24">
        <v>44369</v>
      </c>
      <c r="E47" s="74" t="s">
        <v>752</v>
      </c>
      <c r="F47" s="74" t="s">
        <v>248</v>
      </c>
      <c r="G47" s="74" t="s">
        <v>754</v>
      </c>
      <c r="H47" s="76" t="s">
        <v>27</v>
      </c>
      <c r="I47" s="77" t="s">
        <v>755</v>
      </c>
      <c r="J47" s="77" t="s">
        <v>29</v>
      </c>
      <c r="K47" s="77" t="s">
        <v>30</v>
      </c>
      <c r="L47" s="78" t="s">
        <v>31</v>
      </c>
      <c r="M47" s="77" t="s">
        <v>32</v>
      </c>
      <c r="N47" s="77" t="s">
        <v>33</v>
      </c>
      <c r="O47" s="24">
        <v>44375</v>
      </c>
      <c r="P47" s="24">
        <v>44377</v>
      </c>
      <c r="Q47" s="29" t="s">
        <v>802</v>
      </c>
      <c r="R47" s="26">
        <v>844.66</v>
      </c>
      <c r="S47" s="26">
        <v>844.67</v>
      </c>
      <c r="T47" s="27">
        <v>2.6</v>
      </c>
      <c r="U47" s="89">
        <f t="shared" si="8"/>
        <v>1248</v>
      </c>
      <c r="V47" s="85">
        <f t="shared" si="9"/>
        <v>2937.33</v>
      </c>
      <c r="W47" s="17" t="str">
        <f t="shared" si="1"/>
        <v>SIM</v>
      </c>
      <c r="X47" s="20"/>
    </row>
    <row r="48" spans="1:25 16383:16384" ht="135" hidden="1" x14ac:dyDescent="0.25">
      <c r="A48" s="21"/>
      <c r="B48" s="22"/>
      <c r="C48" s="23" t="s">
        <v>803</v>
      </c>
      <c r="D48" s="24">
        <v>44369</v>
      </c>
      <c r="E48" s="74" t="s">
        <v>758</v>
      </c>
      <c r="F48" s="74" t="s">
        <v>248</v>
      </c>
      <c r="G48" s="74" t="s">
        <v>754</v>
      </c>
      <c r="H48" s="76" t="s">
        <v>27</v>
      </c>
      <c r="I48" s="77" t="s">
        <v>760</v>
      </c>
      <c r="J48" s="77" t="s">
        <v>29</v>
      </c>
      <c r="K48" s="77" t="s">
        <v>30</v>
      </c>
      <c r="L48" s="78" t="s">
        <v>31</v>
      </c>
      <c r="M48" s="77" t="s">
        <v>32</v>
      </c>
      <c r="N48" s="77" t="s">
        <v>33</v>
      </c>
      <c r="O48" s="24">
        <v>44375</v>
      </c>
      <c r="P48" s="24">
        <v>44377</v>
      </c>
      <c r="Q48" s="29" t="s">
        <v>802</v>
      </c>
      <c r="R48" s="26">
        <v>844.66</v>
      </c>
      <c r="S48" s="26">
        <v>844.67</v>
      </c>
      <c r="T48" s="27">
        <v>2.6</v>
      </c>
      <c r="U48" s="89">
        <f t="shared" si="8"/>
        <v>1248</v>
      </c>
      <c r="V48" s="85">
        <f t="shared" si="9"/>
        <v>2937.33</v>
      </c>
      <c r="W48" s="17" t="str">
        <f t="shared" si="1"/>
        <v>SIM</v>
      </c>
      <c r="X48" s="20"/>
    </row>
    <row r="49" spans="1:24" ht="60" hidden="1" x14ac:dyDescent="0.25">
      <c r="A49" s="21"/>
      <c r="B49" s="22"/>
      <c r="C49" s="74" t="s">
        <v>804</v>
      </c>
      <c r="D49" s="75">
        <v>44379</v>
      </c>
      <c r="E49" s="74" t="s">
        <v>24</v>
      </c>
      <c r="F49" s="74" t="s">
        <v>25</v>
      </c>
      <c r="G49" s="76" t="s">
        <v>154</v>
      </c>
      <c r="H49" s="76" t="s">
        <v>27</v>
      </c>
      <c r="I49" s="77" t="s">
        <v>28</v>
      </c>
      <c r="J49" s="77" t="s">
        <v>29</v>
      </c>
      <c r="K49" s="77" t="s">
        <v>30</v>
      </c>
      <c r="L49" s="78" t="s">
        <v>31</v>
      </c>
      <c r="M49" s="77" t="s">
        <v>32</v>
      </c>
      <c r="N49" s="77" t="s">
        <v>33</v>
      </c>
      <c r="O49" s="75">
        <v>44389</v>
      </c>
      <c r="P49" s="75">
        <v>44391</v>
      </c>
      <c r="Q49" s="87" t="s">
        <v>805</v>
      </c>
      <c r="R49" s="80">
        <v>646.21</v>
      </c>
      <c r="S49" s="80">
        <v>646.22</v>
      </c>
      <c r="T49" s="81">
        <v>2.6</v>
      </c>
      <c r="U49" s="89">
        <f t="shared" si="8"/>
        <v>1560</v>
      </c>
      <c r="V49" s="85">
        <f t="shared" si="9"/>
        <v>2852.4300000000003</v>
      </c>
      <c r="W49" s="17" t="str">
        <f t="shared" si="1"/>
        <v>NÃO</v>
      </c>
      <c r="X49" s="20"/>
    </row>
    <row r="50" spans="1:24" ht="60" hidden="1" x14ac:dyDescent="0.25">
      <c r="A50" s="21"/>
      <c r="B50" s="22"/>
      <c r="C50" s="74" t="s">
        <v>806</v>
      </c>
      <c r="D50" s="75">
        <v>44398</v>
      </c>
      <c r="E50" s="74" t="s">
        <v>46</v>
      </c>
      <c r="F50" s="74" t="s">
        <v>47</v>
      </c>
      <c r="G50" s="76" t="s">
        <v>48</v>
      </c>
      <c r="H50" s="76">
        <v>9916</v>
      </c>
      <c r="I50" s="77" t="s">
        <v>49</v>
      </c>
      <c r="J50" s="77" t="s">
        <v>29</v>
      </c>
      <c r="K50" s="77" t="s">
        <v>30</v>
      </c>
      <c r="L50" s="78" t="s">
        <v>31</v>
      </c>
      <c r="M50" s="77" t="s">
        <v>33</v>
      </c>
      <c r="N50" s="77" t="s">
        <v>32</v>
      </c>
      <c r="O50" s="75">
        <v>44403</v>
      </c>
      <c r="P50" s="75">
        <v>44403</v>
      </c>
      <c r="Q50" s="87" t="s">
        <v>807</v>
      </c>
      <c r="R50" s="80">
        <v>944.51</v>
      </c>
      <c r="S50" s="80">
        <v>944.52</v>
      </c>
      <c r="T50" s="81">
        <v>0.6</v>
      </c>
      <c r="U50" s="89">
        <f t="shared" ref="U50:U55" si="10">IF(F50="ASSESSOR",480*T50,IF(F50="COLABORADOR EVENTUAL",480*T50,IF(F50="GUARDA PORTUÁRIO",240*T50,IF(F50="CONSELHEIRO",600*T50,IF(F50="DIRETOR",600*T50,IF(F50="FIEL",360*T50,IF(F50="FIEL AJUDANTE",360*T50,IF(F50="GERENTE",480*T50,IF(F50="SECRETÁRIA",360*T50,IF(F50="SUPERINTENDENTE",480*T50,IF(F50="SUPERVISOR",360*T50,IF(F50="ESPECIALISTA PORTUÁRIO",360*T50,IF(F50="TÉC. SERV. PORTUÁRIOS",240*T50,0)))))))))))))</f>
        <v>360</v>
      </c>
      <c r="V50" s="85">
        <f t="shared" si="9"/>
        <v>2249.0299999999997</v>
      </c>
      <c r="W50" s="17" t="str">
        <f t="shared" si="1"/>
        <v>SIM</v>
      </c>
      <c r="X50" s="20"/>
    </row>
    <row r="51" spans="1:24" ht="135" hidden="1" x14ac:dyDescent="0.25">
      <c r="A51" s="21"/>
      <c r="B51" s="22"/>
      <c r="C51" s="74" t="s">
        <v>808</v>
      </c>
      <c r="D51" s="75">
        <v>44405</v>
      </c>
      <c r="E51" s="74" t="s">
        <v>46</v>
      </c>
      <c r="F51" s="74" t="s">
        <v>47</v>
      </c>
      <c r="G51" s="76" t="s">
        <v>48</v>
      </c>
      <c r="H51" s="76">
        <v>9916</v>
      </c>
      <c r="I51" s="77" t="s">
        <v>49</v>
      </c>
      <c r="J51" s="77" t="s">
        <v>29</v>
      </c>
      <c r="K51" s="77" t="s">
        <v>30</v>
      </c>
      <c r="L51" s="78" t="s">
        <v>81</v>
      </c>
      <c r="M51" s="77" t="s">
        <v>44</v>
      </c>
      <c r="N51" s="77" t="s">
        <v>32</v>
      </c>
      <c r="O51" s="75">
        <v>44409</v>
      </c>
      <c r="P51" s="75">
        <v>44412</v>
      </c>
      <c r="Q51" s="87" t="s">
        <v>809</v>
      </c>
      <c r="R51" s="80">
        <v>1889.03</v>
      </c>
      <c r="S51" s="80" t="s">
        <v>810</v>
      </c>
      <c r="T51" s="81">
        <v>4.5999999999999996</v>
      </c>
      <c r="U51" s="89">
        <f t="shared" si="10"/>
        <v>2760</v>
      </c>
      <c r="V51" s="85">
        <f t="shared" si="9"/>
        <v>4649.03</v>
      </c>
      <c r="W51" s="17" t="str">
        <f t="shared" si="1"/>
        <v>SIM</v>
      </c>
      <c r="X51" s="20"/>
    </row>
    <row r="52" spans="1:24" ht="135" hidden="1" x14ac:dyDescent="0.25">
      <c r="A52" s="21"/>
      <c r="B52" s="22"/>
      <c r="C52" s="74" t="s">
        <v>811</v>
      </c>
      <c r="D52" s="75">
        <v>44417</v>
      </c>
      <c r="E52" s="74" t="s">
        <v>46</v>
      </c>
      <c r="F52" s="74" t="s">
        <v>47</v>
      </c>
      <c r="G52" s="76" t="s">
        <v>48</v>
      </c>
      <c r="H52" s="76">
        <v>9917</v>
      </c>
      <c r="I52" s="77" t="s">
        <v>49</v>
      </c>
      <c r="J52" s="77" t="s">
        <v>29</v>
      </c>
      <c r="K52" s="77" t="s">
        <v>30</v>
      </c>
      <c r="L52" s="78" t="s">
        <v>31</v>
      </c>
      <c r="M52" s="77" t="s">
        <v>44</v>
      </c>
      <c r="N52" s="77" t="s">
        <v>332</v>
      </c>
      <c r="O52" s="75">
        <v>44433</v>
      </c>
      <c r="P52" s="75">
        <v>44436</v>
      </c>
      <c r="Q52" s="87" t="s">
        <v>812</v>
      </c>
      <c r="R52" s="80">
        <v>308.12</v>
      </c>
      <c r="S52" s="80">
        <v>308.12</v>
      </c>
      <c r="T52" s="81">
        <v>2.2000000000000002</v>
      </c>
      <c r="U52" s="89">
        <f t="shared" si="10"/>
        <v>1320</v>
      </c>
      <c r="V52" s="85">
        <f t="shared" ref="V52:V58" si="11">SUM(R52:S52,U52)</f>
        <v>1936.24</v>
      </c>
      <c r="W52" s="17" t="str">
        <f t="shared" si="1"/>
        <v>NÃO</v>
      </c>
      <c r="X52" s="20"/>
    </row>
    <row r="53" spans="1:24" ht="105" hidden="1" x14ac:dyDescent="0.25">
      <c r="A53" s="21"/>
      <c r="B53" s="22"/>
      <c r="C53" s="74" t="s">
        <v>813</v>
      </c>
      <c r="D53" s="75">
        <v>44404</v>
      </c>
      <c r="E53" s="74" t="s">
        <v>46</v>
      </c>
      <c r="F53" s="74" t="s">
        <v>47</v>
      </c>
      <c r="G53" s="76" t="s">
        <v>48</v>
      </c>
      <c r="H53" s="76">
        <v>9917</v>
      </c>
      <c r="I53" s="77" t="s">
        <v>49</v>
      </c>
      <c r="J53" s="77" t="s">
        <v>29</v>
      </c>
      <c r="K53" s="77" t="s">
        <v>30</v>
      </c>
      <c r="L53" s="78" t="s">
        <v>35</v>
      </c>
      <c r="M53" s="77" t="s">
        <v>35</v>
      </c>
      <c r="N53" s="77" t="s">
        <v>35</v>
      </c>
      <c r="O53" s="75">
        <v>44431</v>
      </c>
      <c r="P53" s="75">
        <v>44432</v>
      </c>
      <c r="Q53" s="87" t="s">
        <v>814</v>
      </c>
      <c r="R53" s="80" t="s">
        <v>35</v>
      </c>
      <c r="S53" s="80" t="s">
        <v>35</v>
      </c>
      <c r="T53" s="81">
        <v>3.6</v>
      </c>
      <c r="U53" s="89">
        <f t="shared" si="10"/>
        <v>2160</v>
      </c>
      <c r="V53" s="85">
        <f t="shared" si="11"/>
        <v>2160</v>
      </c>
      <c r="W53" s="17" t="str">
        <f t="shared" si="1"/>
        <v>NÃO</v>
      </c>
      <c r="X53" s="20"/>
    </row>
    <row r="54" spans="1:24" ht="45" hidden="1" x14ac:dyDescent="0.25">
      <c r="A54" s="21"/>
      <c r="B54" s="22"/>
      <c r="C54" s="74" t="s">
        <v>815</v>
      </c>
      <c r="D54" s="75">
        <v>44418</v>
      </c>
      <c r="E54" s="74" t="s">
        <v>46</v>
      </c>
      <c r="F54" s="74" t="s">
        <v>47</v>
      </c>
      <c r="G54" s="76" t="s">
        <v>48</v>
      </c>
      <c r="H54" s="76">
        <v>9918</v>
      </c>
      <c r="I54" s="77" t="s">
        <v>49</v>
      </c>
      <c r="J54" s="77" t="s">
        <v>29</v>
      </c>
      <c r="K54" s="77" t="s">
        <v>30</v>
      </c>
      <c r="L54" s="78" t="s">
        <v>81</v>
      </c>
      <c r="M54" s="77" t="s">
        <v>44</v>
      </c>
      <c r="N54" s="77" t="s">
        <v>816</v>
      </c>
      <c r="O54" s="75">
        <v>44437</v>
      </c>
      <c r="P54" s="75">
        <v>44437</v>
      </c>
      <c r="Q54" s="87" t="s">
        <v>817</v>
      </c>
      <c r="R54" s="80">
        <v>553</v>
      </c>
      <c r="S54" s="80" t="s">
        <v>810</v>
      </c>
      <c r="T54" s="81">
        <v>3.6</v>
      </c>
      <c r="U54" s="89">
        <f t="shared" si="10"/>
        <v>2160</v>
      </c>
      <c r="V54" s="85">
        <f t="shared" si="11"/>
        <v>2713</v>
      </c>
      <c r="W54" s="17" t="str">
        <f t="shared" si="1"/>
        <v>NÃO</v>
      </c>
      <c r="X54" s="20"/>
    </row>
    <row r="55" spans="1:24" ht="45" hidden="1" x14ac:dyDescent="0.25">
      <c r="A55" s="21"/>
      <c r="B55" s="22"/>
      <c r="C55" s="74" t="s">
        <v>815</v>
      </c>
      <c r="D55" s="75">
        <v>44404</v>
      </c>
      <c r="E55" s="74" t="s">
        <v>46</v>
      </c>
      <c r="F55" s="74" t="s">
        <v>47</v>
      </c>
      <c r="G55" s="76" t="s">
        <v>48</v>
      </c>
      <c r="H55" s="76">
        <v>9918</v>
      </c>
      <c r="I55" s="77" t="s">
        <v>49</v>
      </c>
      <c r="J55" s="77" t="s">
        <v>29</v>
      </c>
      <c r="K55" s="77" t="s">
        <v>30</v>
      </c>
      <c r="L55" s="78" t="s">
        <v>109</v>
      </c>
      <c r="M55" s="77" t="s">
        <v>816</v>
      </c>
      <c r="N55" s="77" t="s">
        <v>33</v>
      </c>
      <c r="O55" s="75">
        <v>44440</v>
      </c>
      <c r="P55" s="75">
        <v>44440</v>
      </c>
      <c r="Q55" s="87" t="s">
        <v>817</v>
      </c>
      <c r="R55" s="80">
        <v>406.83</v>
      </c>
      <c r="S55" s="80" t="s">
        <v>810</v>
      </c>
      <c r="T55" s="81"/>
      <c r="U55" s="89">
        <f t="shared" si="10"/>
        <v>0</v>
      </c>
      <c r="V55" s="85">
        <f t="shared" si="11"/>
        <v>406.83</v>
      </c>
      <c r="W55" s="17" t="str">
        <f t="shared" si="1"/>
        <v>NÃO</v>
      </c>
      <c r="X55" s="20"/>
    </row>
    <row r="56" spans="1:24" ht="60" hidden="1" x14ac:dyDescent="0.25">
      <c r="A56" s="21"/>
      <c r="B56" s="22"/>
      <c r="C56" s="74" t="s">
        <v>818</v>
      </c>
      <c r="D56" s="75">
        <v>44427</v>
      </c>
      <c r="E56" s="74" t="s">
        <v>90</v>
      </c>
      <c r="F56" s="76" t="s">
        <v>91</v>
      </c>
      <c r="G56" s="78" t="s">
        <v>819</v>
      </c>
      <c r="H56" s="77" t="s">
        <v>450</v>
      </c>
      <c r="I56" s="77" t="s">
        <v>94</v>
      </c>
      <c r="J56" s="78" t="s">
        <v>29</v>
      </c>
      <c r="K56" s="77" t="s">
        <v>30</v>
      </c>
      <c r="L56" s="78" t="s">
        <v>35</v>
      </c>
      <c r="M56" s="77" t="s">
        <v>35</v>
      </c>
      <c r="N56" s="77" t="s">
        <v>35</v>
      </c>
      <c r="O56" s="75">
        <v>44434</v>
      </c>
      <c r="P56" s="75">
        <v>44435</v>
      </c>
      <c r="Q56" s="87" t="s">
        <v>820</v>
      </c>
      <c r="R56" s="80" t="s">
        <v>35</v>
      </c>
      <c r="S56" s="80" t="s">
        <v>35</v>
      </c>
      <c r="T56" s="81">
        <v>1.2</v>
      </c>
      <c r="U56" s="89">
        <f>IF(F56="ASSESSOR",480*T56,IF(F56="COLABORADOR EVENTUAL",480*T56,IF(F56="GUARDA PORTUÁRIO",240*T56,IF(F56="CONSELHEIRO",600*T56,IF(F56="DIRETOR",600*T56,IF(F56="FIEL",360*T56,IF(F56="FIEL AJUDANTE",360*T56,IF(F56="GERENTE",480*T56,IF(F56="SECRETÁRIA",360*T56,IF(F56="SUPERINTENDENTE",480*T56,IF(F56="SUPERVISOR",360*T56,IF(F56="ESPECIALISTA PORTUÁRIO",360*T56,IF(F56="TÉC. SERV. PORTUÁRIOS",240*T56,0)))))))))))))</f>
        <v>576</v>
      </c>
      <c r="V56" s="85">
        <f t="shared" si="11"/>
        <v>576</v>
      </c>
      <c r="W56" s="17" t="str">
        <f t="shared" si="1"/>
        <v>SIM</v>
      </c>
      <c r="X56" s="20"/>
    </row>
    <row r="57" spans="1:24" ht="30" hidden="1" x14ac:dyDescent="0.25">
      <c r="A57" s="66"/>
      <c r="B57" s="24"/>
      <c r="C57" s="74" t="s">
        <v>821</v>
      </c>
      <c r="D57" s="82" t="s">
        <v>822</v>
      </c>
      <c r="E57" s="74" t="s">
        <v>46</v>
      </c>
      <c r="F57" s="74" t="s">
        <v>47</v>
      </c>
      <c r="G57" s="76" t="s">
        <v>48</v>
      </c>
      <c r="H57" s="76">
        <v>9921</v>
      </c>
      <c r="I57" s="77" t="s">
        <v>49</v>
      </c>
      <c r="J57" s="77" t="s">
        <v>29</v>
      </c>
      <c r="K57" s="77" t="s">
        <v>30</v>
      </c>
      <c r="L57" s="78" t="s">
        <v>81</v>
      </c>
      <c r="M57" s="77" t="s">
        <v>816</v>
      </c>
      <c r="N57" s="77" t="s">
        <v>32</v>
      </c>
      <c r="O57" s="75">
        <v>44440</v>
      </c>
      <c r="P57" s="75" t="s">
        <v>35</v>
      </c>
      <c r="Q57" s="87" t="s">
        <v>823</v>
      </c>
      <c r="R57" s="80">
        <v>1687.79</v>
      </c>
      <c r="S57" s="80" t="s">
        <v>35</v>
      </c>
      <c r="T57" s="81">
        <v>1.6</v>
      </c>
      <c r="U57" s="89">
        <f>IF(F57="ASSESSOR",480*T57,IF(F57="COLABORADOR EVENTUAL",480*T57,IF(F57="GUARDA PORTUÁRIO",240*T57,IF(F57="CONSELHEIRO",600*T57,IF(F57="DIRETOR",600*T57,IF(F57="FIEL",360*T57,IF(F57="FIEL AJUDANTE",360*T57,IF(F57="GERENTE",480*T57,IF(F57="SECRETÁRIA",360*T57,IF(F57="SUPERINTENDENTE",480*T57,IF(F57="SUPERVISOR",360*T57,IF(F57="ESPECIALISTA PORTUÁRIO",360*T57,IF(F57="TÉC. SERV. PORTUÁRIOS",240*T57,0)))))))))))))</f>
        <v>960</v>
      </c>
      <c r="V57" s="85">
        <f t="shared" si="11"/>
        <v>2647.79</v>
      </c>
      <c r="W57" s="17" t="str">
        <f t="shared" ref="W57:W85" si="12">IF(O57-D57&gt;9,"NÃO","SIM")</f>
        <v>SIM</v>
      </c>
      <c r="X57" s="20"/>
    </row>
    <row r="58" spans="1:24" ht="30" hidden="1" x14ac:dyDescent="0.25">
      <c r="A58" s="66"/>
      <c r="B58" s="24"/>
      <c r="C58" s="74" t="s">
        <v>821</v>
      </c>
      <c r="D58" s="82" t="s">
        <v>822</v>
      </c>
      <c r="E58" s="74" t="s">
        <v>46</v>
      </c>
      <c r="F58" s="74" t="s">
        <v>47</v>
      </c>
      <c r="G58" s="76" t="s">
        <v>48</v>
      </c>
      <c r="H58" s="76">
        <v>9920</v>
      </c>
      <c r="I58" s="77" t="s">
        <v>49</v>
      </c>
      <c r="J58" s="77" t="s">
        <v>29</v>
      </c>
      <c r="K58" s="77" t="s">
        <v>30</v>
      </c>
      <c r="L58" s="78" t="s">
        <v>31</v>
      </c>
      <c r="M58" s="77" t="s">
        <v>32</v>
      </c>
      <c r="N58" s="77" t="s">
        <v>33</v>
      </c>
      <c r="O58" s="75" t="s">
        <v>35</v>
      </c>
      <c r="P58" s="75">
        <v>44441</v>
      </c>
      <c r="Q58" s="87" t="s">
        <v>824</v>
      </c>
      <c r="R58" s="80" t="s">
        <v>35</v>
      </c>
      <c r="S58" s="80">
        <v>1015.23</v>
      </c>
      <c r="T58" s="81"/>
      <c r="U58" s="89">
        <f>IF(F58="ASSESSOR",480*T58,IF(F58="COLABORADOR EVENTUAL",480*T58,IF(F58="GUARDA PORTUÁRIO",240*T58,IF(F58="CONSELHEIRO",600*T58,IF(F58="DIRETOR",600*T58,IF(F58="FIEL",360*T58,IF(F58="FIEL AJUDANTE",360*T58,IF(F58="GERENTE",480*T58,IF(F58="SECRETÁRIA",360*T58,IF(F58="SUPERINTENDENTE",480*T58,IF(F58="SUPERVISOR",360*T58,IF(F58="ESPECIALISTA PORTUÁRIO",360*T58,IF(F58="TÉC. SERV. PORTUÁRIOS",240*T58,0)))))))))))))</f>
        <v>0</v>
      </c>
      <c r="V58" s="85">
        <f t="shared" si="11"/>
        <v>1015.23</v>
      </c>
      <c r="W58" s="17" t="e">
        <f t="shared" si="12"/>
        <v>#VALUE!</v>
      </c>
      <c r="X58" s="20"/>
    </row>
    <row r="59" spans="1:24" ht="75" x14ac:dyDescent="0.25">
      <c r="A59" s="21"/>
      <c r="B59" s="22"/>
      <c r="C59" s="74" t="s">
        <v>825</v>
      </c>
      <c r="D59" s="75">
        <v>44432</v>
      </c>
      <c r="E59" s="74" t="s">
        <v>716</v>
      </c>
      <c r="F59" s="74" t="s">
        <v>63</v>
      </c>
      <c r="G59" s="76" t="s">
        <v>668</v>
      </c>
      <c r="H59" s="76" t="s">
        <v>669</v>
      </c>
      <c r="I59" s="77" t="s">
        <v>826</v>
      </c>
      <c r="J59" s="77" t="s">
        <v>29</v>
      </c>
      <c r="K59" s="77" t="s">
        <v>30</v>
      </c>
      <c r="L59" s="78" t="s">
        <v>81</v>
      </c>
      <c r="M59" s="77" t="s">
        <v>33</v>
      </c>
      <c r="N59" s="77" t="s">
        <v>827</v>
      </c>
      <c r="O59" s="75">
        <v>44452</v>
      </c>
      <c r="P59" s="75">
        <v>44452</v>
      </c>
      <c r="Q59" s="87" t="s">
        <v>828</v>
      </c>
      <c r="R59" s="80">
        <v>388.06</v>
      </c>
      <c r="S59" s="80" t="s">
        <v>35</v>
      </c>
      <c r="T59" s="81">
        <v>4.5999999999999996</v>
      </c>
      <c r="U59" s="89">
        <f t="shared" ref="U59:U81" si="13">IF(F59="ASSESSOR",480*T59,IF(F59="COLABORADOR EVENTUAL",480*T59,IF(F59="GUARDA PORTUÁRIO",240*T59,IF(F59="CONSELHEIRO",600*T59,IF(F59="DIRETOR",600*T59,IF(F59="FIEL",360*T59,IF(F59="FIEL AJUDANTE",360*T59,IF(F59="GERENTE",480*T59,IF(F59="SECRETÁRIA",360*T59,IF(F59="SUPERINTENDENTE",480*T59,IF(F59="SUPERVISOR",360*T59,IF(F59="ESPECIALISTA PORTUÁRIO",360*T59,IF(F59="TÉC. SERV. PORTUÁRIOS",240*T59,0)))))))))))))</f>
        <v>2208</v>
      </c>
      <c r="V59" s="85">
        <f t="shared" ref="V59:V75" si="14">SUM(R59:S59,U59)</f>
        <v>2596.06</v>
      </c>
      <c r="W59" s="17" t="str">
        <f t="shared" si="12"/>
        <v>NÃO</v>
      </c>
      <c r="X59" s="20"/>
    </row>
    <row r="60" spans="1:24" ht="75" x14ac:dyDescent="0.25">
      <c r="A60" s="21"/>
      <c r="B60" s="22"/>
      <c r="C60" s="74" t="s">
        <v>825</v>
      </c>
      <c r="D60" s="75">
        <v>44432</v>
      </c>
      <c r="E60" s="74" t="s">
        <v>716</v>
      </c>
      <c r="F60" s="74" t="s">
        <v>63</v>
      </c>
      <c r="G60" s="76" t="s">
        <v>668</v>
      </c>
      <c r="H60" s="76" t="s">
        <v>669</v>
      </c>
      <c r="I60" s="77" t="s">
        <v>826</v>
      </c>
      <c r="J60" s="77" t="s">
        <v>29</v>
      </c>
      <c r="K60" s="77" t="s">
        <v>30</v>
      </c>
      <c r="L60" s="78" t="s">
        <v>829</v>
      </c>
      <c r="M60" s="77" t="s">
        <v>827</v>
      </c>
      <c r="N60" s="77" t="s">
        <v>33</v>
      </c>
      <c r="O60" s="75">
        <v>44456</v>
      </c>
      <c r="P60" s="75">
        <v>44456</v>
      </c>
      <c r="Q60" s="87" t="s">
        <v>828</v>
      </c>
      <c r="R60" s="80" t="s">
        <v>35</v>
      </c>
      <c r="S60" s="80">
        <v>439.99</v>
      </c>
      <c r="T60" s="81"/>
      <c r="U60" s="89">
        <f t="shared" si="13"/>
        <v>0</v>
      </c>
      <c r="V60" s="85">
        <f t="shared" si="14"/>
        <v>439.99</v>
      </c>
      <c r="W60" s="17" t="str">
        <f t="shared" si="12"/>
        <v>NÃO</v>
      </c>
      <c r="X60" s="20"/>
    </row>
    <row r="61" spans="1:24" ht="75" hidden="1" x14ac:dyDescent="0.25">
      <c r="A61" s="49"/>
      <c r="B61" s="22"/>
      <c r="C61" s="74" t="s">
        <v>830</v>
      </c>
      <c r="D61" s="75">
        <v>44433</v>
      </c>
      <c r="E61" s="74" t="s">
        <v>831</v>
      </c>
      <c r="F61" s="74" t="s">
        <v>160</v>
      </c>
      <c r="G61" s="76" t="s">
        <v>668</v>
      </c>
      <c r="H61" s="76" t="s">
        <v>832</v>
      </c>
      <c r="I61" s="77" t="s">
        <v>833</v>
      </c>
      <c r="J61" s="77" t="s">
        <v>29</v>
      </c>
      <c r="K61" s="77" t="s">
        <v>30</v>
      </c>
      <c r="L61" s="78" t="s">
        <v>81</v>
      </c>
      <c r="M61" s="77" t="s">
        <v>33</v>
      </c>
      <c r="N61" s="77" t="s">
        <v>827</v>
      </c>
      <c r="O61" s="75">
        <v>44452</v>
      </c>
      <c r="P61" s="75">
        <v>44452</v>
      </c>
      <c r="Q61" s="87" t="s">
        <v>828</v>
      </c>
      <c r="R61" s="80">
        <v>388.06</v>
      </c>
      <c r="S61" s="80" t="s">
        <v>35</v>
      </c>
      <c r="T61" s="81">
        <v>4.5999999999999996</v>
      </c>
      <c r="U61" s="89">
        <f t="shared" si="13"/>
        <v>1655.9999999999998</v>
      </c>
      <c r="V61" s="85">
        <f t="shared" si="14"/>
        <v>2044.0599999999997</v>
      </c>
      <c r="W61" s="17" t="str">
        <f t="shared" si="12"/>
        <v>NÃO</v>
      </c>
      <c r="X61" s="20"/>
    </row>
    <row r="62" spans="1:24" ht="75" hidden="1" x14ac:dyDescent="0.25">
      <c r="A62" s="49"/>
      <c r="B62" s="22"/>
      <c r="C62" s="74" t="s">
        <v>830</v>
      </c>
      <c r="D62" s="75">
        <v>44433</v>
      </c>
      <c r="E62" s="74" t="s">
        <v>831</v>
      </c>
      <c r="F62" s="74" t="s">
        <v>160</v>
      </c>
      <c r="G62" s="76" t="s">
        <v>668</v>
      </c>
      <c r="H62" s="76" t="s">
        <v>832</v>
      </c>
      <c r="I62" s="77" t="s">
        <v>833</v>
      </c>
      <c r="J62" s="77" t="s">
        <v>29</v>
      </c>
      <c r="K62" s="77" t="s">
        <v>30</v>
      </c>
      <c r="L62" s="78" t="s">
        <v>829</v>
      </c>
      <c r="M62" s="77" t="s">
        <v>827</v>
      </c>
      <c r="N62" s="77" t="s">
        <v>33</v>
      </c>
      <c r="O62" s="75">
        <v>44456</v>
      </c>
      <c r="P62" s="75">
        <v>44456</v>
      </c>
      <c r="Q62" s="87" t="s">
        <v>828</v>
      </c>
      <c r="R62" s="80" t="s">
        <v>35</v>
      </c>
      <c r="S62" s="80">
        <v>439.99</v>
      </c>
      <c r="T62" s="81"/>
      <c r="U62" s="89">
        <f t="shared" si="13"/>
        <v>0</v>
      </c>
      <c r="V62" s="85">
        <f t="shared" si="14"/>
        <v>439.99</v>
      </c>
      <c r="W62" s="17" t="str">
        <f t="shared" si="12"/>
        <v>NÃO</v>
      </c>
      <c r="X62" s="20"/>
    </row>
    <row r="63" spans="1:24" ht="75" hidden="1" x14ac:dyDescent="0.25">
      <c r="A63" s="49"/>
      <c r="B63" s="22"/>
      <c r="C63" s="74" t="s">
        <v>834</v>
      </c>
      <c r="D63" s="75">
        <v>44433</v>
      </c>
      <c r="E63" s="74" t="s">
        <v>835</v>
      </c>
      <c r="F63" s="74" t="s">
        <v>160</v>
      </c>
      <c r="G63" s="76" t="s">
        <v>216</v>
      </c>
      <c r="H63" s="76" t="s">
        <v>836</v>
      </c>
      <c r="I63" s="77" t="s">
        <v>837</v>
      </c>
      <c r="J63" s="77" t="s">
        <v>29</v>
      </c>
      <c r="K63" s="77" t="s">
        <v>30</v>
      </c>
      <c r="L63" s="78" t="s">
        <v>81</v>
      </c>
      <c r="M63" s="77" t="s">
        <v>33</v>
      </c>
      <c r="N63" s="77" t="s">
        <v>827</v>
      </c>
      <c r="O63" s="75">
        <v>44452</v>
      </c>
      <c r="P63" s="75">
        <v>44452</v>
      </c>
      <c r="Q63" s="87" t="s">
        <v>828</v>
      </c>
      <c r="R63" s="80">
        <v>388.06</v>
      </c>
      <c r="S63" s="80" t="s">
        <v>35</v>
      </c>
      <c r="T63" s="81">
        <v>4.5999999999999996</v>
      </c>
      <c r="U63" s="89">
        <f t="shared" si="13"/>
        <v>1655.9999999999998</v>
      </c>
      <c r="V63" s="85">
        <f t="shared" si="14"/>
        <v>2044.0599999999997</v>
      </c>
      <c r="W63" s="17" t="str">
        <f t="shared" si="12"/>
        <v>NÃO</v>
      </c>
      <c r="X63" s="20"/>
    </row>
    <row r="64" spans="1:24" ht="75" hidden="1" x14ac:dyDescent="0.25">
      <c r="A64" s="49"/>
      <c r="B64" s="22"/>
      <c r="C64" s="74" t="s">
        <v>834</v>
      </c>
      <c r="D64" s="75">
        <v>44433</v>
      </c>
      <c r="E64" s="74" t="s">
        <v>835</v>
      </c>
      <c r="F64" s="74" t="s">
        <v>160</v>
      </c>
      <c r="G64" s="76" t="s">
        <v>216</v>
      </c>
      <c r="H64" s="76" t="s">
        <v>836</v>
      </c>
      <c r="I64" s="77" t="s">
        <v>837</v>
      </c>
      <c r="J64" s="77" t="s">
        <v>29</v>
      </c>
      <c r="K64" s="77" t="s">
        <v>30</v>
      </c>
      <c r="L64" s="78" t="s">
        <v>829</v>
      </c>
      <c r="M64" s="77" t="s">
        <v>827</v>
      </c>
      <c r="N64" s="77" t="s">
        <v>33</v>
      </c>
      <c r="O64" s="75">
        <v>44456</v>
      </c>
      <c r="P64" s="75">
        <v>44456</v>
      </c>
      <c r="Q64" s="87" t="s">
        <v>828</v>
      </c>
      <c r="R64" s="80" t="s">
        <v>35</v>
      </c>
      <c r="S64" s="80">
        <v>439.99</v>
      </c>
      <c r="T64" s="81"/>
      <c r="U64" s="89">
        <f t="shared" si="13"/>
        <v>0</v>
      </c>
      <c r="V64" s="85">
        <f t="shared" si="14"/>
        <v>439.99</v>
      </c>
      <c r="W64" s="17" t="str">
        <f t="shared" si="12"/>
        <v>NÃO</v>
      </c>
      <c r="X64" s="20"/>
    </row>
    <row r="65" spans="1:24" ht="75" hidden="1" x14ac:dyDescent="0.25">
      <c r="A65" s="49"/>
      <c r="B65" s="22"/>
      <c r="C65" s="74" t="s">
        <v>838</v>
      </c>
      <c r="D65" s="75">
        <v>44434</v>
      </c>
      <c r="E65" s="74" t="s">
        <v>839</v>
      </c>
      <c r="F65" s="74" t="s">
        <v>99</v>
      </c>
      <c r="G65" s="76" t="s">
        <v>225</v>
      </c>
      <c r="H65" s="76" t="s">
        <v>840</v>
      </c>
      <c r="I65" s="77" t="s">
        <v>841</v>
      </c>
      <c r="J65" s="77" t="s">
        <v>29</v>
      </c>
      <c r="K65" s="77" t="s">
        <v>30</v>
      </c>
      <c r="L65" s="78" t="s">
        <v>81</v>
      </c>
      <c r="M65" s="77" t="s">
        <v>33</v>
      </c>
      <c r="N65" s="77" t="s">
        <v>827</v>
      </c>
      <c r="O65" s="75">
        <v>44452</v>
      </c>
      <c r="P65" s="75">
        <v>44452</v>
      </c>
      <c r="Q65" s="87" t="s">
        <v>828</v>
      </c>
      <c r="R65" s="80">
        <v>388.06</v>
      </c>
      <c r="S65" s="80" t="s">
        <v>35</v>
      </c>
      <c r="T65" s="81">
        <v>4.5999999999999996</v>
      </c>
      <c r="U65" s="89">
        <f t="shared" si="13"/>
        <v>1655.9999999999998</v>
      </c>
      <c r="V65" s="85">
        <f t="shared" si="14"/>
        <v>2044.0599999999997</v>
      </c>
      <c r="W65" s="17" t="str">
        <f t="shared" si="12"/>
        <v>NÃO</v>
      </c>
      <c r="X65" s="20"/>
    </row>
    <row r="66" spans="1:24" ht="75" hidden="1" x14ac:dyDescent="0.25">
      <c r="A66" s="49"/>
      <c r="B66" s="22"/>
      <c r="C66" s="74" t="s">
        <v>838</v>
      </c>
      <c r="D66" s="75">
        <v>44434</v>
      </c>
      <c r="E66" s="74" t="s">
        <v>839</v>
      </c>
      <c r="F66" s="74" t="s">
        <v>99</v>
      </c>
      <c r="G66" s="76" t="s">
        <v>225</v>
      </c>
      <c r="H66" s="76" t="s">
        <v>840</v>
      </c>
      <c r="I66" s="77" t="s">
        <v>841</v>
      </c>
      <c r="J66" s="77" t="s">
        <v>29</v>
      </c>
      <c r="K66" s="77" t="s">
        <v>30</v>
      </c>
      <c r="L66" s="78" t="s">
        <v>829</v>
      </c>
      <c r="M66" s="77" t="s">
        <v>827</v>
      </c>
      <c r="N66" s="77" t="s">
        <v>33</v>
      </c>
      <c r="O66" s="75">
        <v>44456</v>
      </c>
      <c r="P66" s="75">
        <v>44456</v>
      </c>
      <c r="Q66" s="87" t="s">
        <v>828</v>
      </c>
      <c r="R66" s="80" t="s">
        <v>35</v>
      </c>
      <c r="S66" s="80">
        <v>439.99</v>
      </c>
      <c r="T66" s="81"/>
      <c r="U66" s="89">
        <f t="shared" si="13"/>
        <v>0</v>
      </c>
      <c r="V66" s="85">
        <f t="shared" si="14"/>
        <v>439.99</v>
      </c>
      <c r="W66" s="17" t="str">
        <f t="shared" si="12"/>
        <v>NÃO</v>
      </c>
      <c r="X66" s="20"/>
    </row>
    <row r="67" spans="1:24" ht="75" hidden="1" x14ac:dyDescent="0.25">
      <c r="A67" s="49"/>
      <c r="B67" s="22"/>
      <c r="C67" s="74" t="s">
        <v>842</v>
      </c>
      <c r="D67" s="75">
        <v>44434</v>
      </c>
      <c r="E67" s="74" t="s">
        <v>843</v>
      </c>
      <c r="F67" s="74" t="s">
        <v>215</v>
      </c>
      <c r="G67" s="76" t="s">
        <v>216</v>
      </c>
      <c r="H67" s="76" t="s">
        <v>844</v>
      </c>
      <c r="I67" s="77" t="s">
        <v>845</v>
      </c>
      <c r="J67" s="77" t="s">
        <v>29</v>
      </c>
      <c r="K67" s="77" t="s">
        <v>30</v>
      </c>
      <c r="L67" s="78" t="s">
        <v>81</v>
      </c>
      <c r="M67" s="77" t="s">
        <v>33</v>
      </c>
      <c r="N67" s="77" t="s">
        <v>827</v>
      </c>
      <c r="O67" s="75">
        <v>44452</v>
      </c>
      <c r="P67" s="75">
        <v>44452</v>
      </c>
      <c r="Q67" s="87" t="s">
        <v>828</v>
      </c>
      <c r="R67" s="80">
        <v>388.06</v>
      </c>
      <c r="S67" s="80" t="s">
        <v>35</v>
      </c>
      <c r="T67" s="81">
        <v>4.5999999999999996</v>
      </c>
      <c r="U67" s="89">
        <f t="shared" si="13"/>
        <v>1104</v>
      </c>
      <c r="V67" s="85">
        <f t="shared" si="14"/>
        <v>1492.06</v>
      </c>
      <c r="W67" s="17" t="str">
        <f t="shared" si="12"/>
        <v>NÃO</v>
      </c>
      <c r="X67" s="20"/>
    </row>
    <row r="68" spans="1:24" ht="75" hidden="1" x14ac:dyDescent="0.25">
      <c r="A68" s="49"/>
      <c r="B68" s="22"/>
      <c r="C68" s="74" t="s">
        <v>842</v>
      </c>
      <c r="D68" s="75">
        <v>44434</v>
      </c>
      <c r="E68" s="74" t="s">
        <v>843</v>
      </c>
      <c r="F68" s="74" t="s">
        <v>215</v>
      </c>
      <c r="G68" s="76" t="s">
        <v>216</v>
      </c>
      <c r="H68" s="76" t="s">
        <v>844</v>
      </c>
      <c r="I68" s="77" t="s">
        <v>845</v>
      </c>
      <c r="J68" s="77" t="s">
        <v>29</v>
      </c>
      <c r="K68" s="77" t="s">
        <v>30</v>
      </c>
      <c r="L68" s="78" t="s">
        <v>829</v>
      </c>
      <c r="M68" s="77" t="s">
        <v>827</v>
      </c>
      <c r="N68" s="77" t="s">
        <v>33</v>
      </c>
      <c r="O68" s="75">
        <v>44456</v>
      </c>
      <c r="P68" s="75">
        <v>44456</v>
      </c>
      <c r="Q68" s="87" t="s">
        <v>828</v>
      </c>
      <c r="R68" s="80" t="s">
        <v>35</v>
      </c>
      <c r="S68" s="80">
        <v>439.99</v>
      </c>
      <c r="T68" s="81"/>
      <c r="U68" s="89">
        <f t="shared" si="13"/>
        <v>0</v>
      </c>
      <c r="V68" s="85">
        <f t="shared" si="14"/>
        <v>439.99</v>
      </c>
      <c r="W68" s="17" t="str">
        <f t="shared" si="12"/>
        <v>NÃO</v>
      </c>
      <c r="X68" s="20"/>
    </row>
    <row r="69" spans="1:24" ht="75" hidden="1" x14ac:dyDescent="0.25">
      <c r="A69" s="49"/>
      <c r="B69" s="22"/>
      <c r="C69" s="74" t="s">
        <v>846</v>
      </c>
      <c r="D69" s="75">
        <v>44434</v>
      </c>
      <c r="E69" s="74" t="s">
        <v>847</v>
      </c>
      <c r="F69" s="74" t="s">
        <v>215</v>
      </c>
      <c r="G69" s="76" t="s">
        <v>230</v>
      </c>
      <c r="H69" s="76" t="s">
        <v>538</v>
      </c>
      <c r="I69" s="77" t="s">
        <v>848</v>
      </c>
      <c r="J69" s="77" t="s">
        <v>29</v>
      </c>
      <c r="K69" s="77" t="s">
        <v>30</v>
      </c>
      <c r="L69" s="78" t="s">
        <v>81</v>
      </c>
      <c r="M69" s="77" t="s">
        <v>33</v>
      </c>
      <c r="N69" s="77" t="s">
        <v>827</v>
      </c>
      <c r="O69" s="75">
        <v>44452</v>
      </c>
      <c r="P69" s="75">
        <v>44452</v>
      </c>
      <c r="Q69" s="87" t="s">
        <v>828</v>
      </c>
      <c r="R69" s="80">
        <v>388.06</v>
      </c>
      <c r="S69" s="80" t="s">
        <v>35</v>
      </c>
      <c r="T69" s="81">
        <v>4.5999999999999996</v>
      </c>
      <c r="U69" s="89">
        <f t="shared" si="13"/>
        <v>1104</v>
      </c>
      <c r="V69" s="85">
        <f t="shared" si="14"/>
        <v>1492.06</v>
      </c>
      <c r="W69" s="17" t="str">
        <f t="shared" si="12"/>
        <v>NÃO</v>
      </c>
      <c r="X69" s="20"/>
    </row>
    <row r="70" spans="1:24" ht="75" hidden="1" x14ac:dyDescent="0.25">
      <c r="A70" s="49"/>
      <c r="B70" s="22"/>
      <c r="C70" s="74" t="s">
        <v>846</v>
      </c>
      <c r="D70" s="75">
        <v>44434</v>
      </c>
      <c r="E70" s="74" t="s">
        <v>847</v>
      </c>
      <c r="F70" s="74" t="s">
        <v>215</v>
      </c>
      <c r="G70" s="76" t="s">
        <v>230</v>
      </c>
      <c r="H70" s="76">
        <v>9387</v>
      </c>
      <c r="I70" s="77" t="s">
        <v>848</v>
      </c>
      <c r="J70" s="77" t="s">
        <v>29</v>
      </c>
      <c r="K70" s="77" t="s">
        <v>30</v>
      </c>
      <c r="L70" s="78" t="s">
        <v>829</v>
      </c>
      <c r="M70" s="77" t="s">
        <v>827</v>
      </c>
      <c r="N70" s="77" t="s">
        <v>33</v>
      </c>
      <c r="O70" s="75">
        <v>44456</v>
      </c>
      <c r="P70" s="75">
        <v>44456</v>
      </c>
      <c r="Q70" s="87" t="s">
        <v>828</v>
      </c>
      <c r="R70" s="80" t="s">
        <v>35</v>
      </c>
      <c r="S70" s="80">
        <v>439.99</v>
      </c>
      <c r="T70" s="81"/>
      <c r="U70" s="89">
        <f t="shared" si="13"/>
        <v>0</v>
      </c>
      <c r="V70" s="85">
        <f t="shared" si="14"/>
        <v>439.99</v>
      </c>
      <c r="W70" s="17" t="str">
        <f t="shared" si="12"/>
        <v>NÃO</v>
      </c>
      <c r="X70" s="20"/>
    </row>
    <row r="71" spans="1:24" ht="75" hidden="1" x14ac:dyDescent="0.25">
      <c r="A71" s="49"/>
      <c r="B71" s="22"/>
      <c r="C71" s="74" t="s">
        <v>849</v>
      </c>
      <c r="D71" s="75">
        <v>44434</v>
      </c>
      <c r="E71" s="74" t="s">
        <v>235</v>
      </c>
      <c r="F71" s="74" t="s">
        <v>63</v>
      </c>
      <c r="G71" s="76" t="s">
        <v>668</v>
      </c>
      <c r="H71" s="76" t="s">
        <v>669</v>
      </c>
      <c r="I71" s="77" t="s">
        <v>826</v>
      </c>
      <c r="J71" s="77" t="s">
        <v>29</v>
      </c>
      <c r="K71" s="77" t="s">
        <v>30</v>
      </c>
      <c r="L71" s="78" t="s">
        <v>81</v>
      </c>
      <c r="M71" s="77" t="s">
        <v>33</v>
      </c>
      <c r="N71" s="77" t="s">
        <v>827</v>
      </c>
      <c r="O71" s="75">
        <v>44452</v>
      </c>
      <c r="P71" s="75">
        <v>44452</v>
      </c>
      <c r="Q71" s="87" t="s">
        <v>828</v>
      </c>
      <c r="R71" s="80">
        <v>388.06</v>
      </c>
      <c r="S71" s="80" t="s">
        <v>35</v>
      </c>
      <c r="T71" s="81">
        <v>4.5999999999999996</v>
      </c>
      <c r="U71" s="89">
        <f t="shared" si="13"/>
        <v>2208</v>
      </c>
      <c r="V71" s="85">
        <f t="shared" si="14"/>
        <v>2596.06</v>
      </c>
      <c r="W71" s="17" t="str">
        <f t="shared" si="12"/>
        <v>NÃO</v>
      </c>
      <c r="X71" s="20"/>
    </row>
    <row r="72" spans="1:24" ht="75" hidden="1" x14ac:dyDescent="0.25">
      <c r="A72" s="49"/>
      <c r="B72" s="22"/>
      <c r="C72" s="74" t="s">
        <v>849</v>
      </c>
      <c r="D72" s="75">
        <v>44434</v>
      </c>
      <c r="E72" s="74" t="s">
        <v>235</v>
      </c>
      <c r="F72" s="74" t="s">
        <v>63</v>
      </c>
      <c r="G72" s="76" t="s">
        <v>668</v>
      </c>
      <c r="H72" s="76" t="s">
        <v>669</v>
      </c>
      <c r="I72" s="77" t="s">
        <v>826</v>
      </c>
      <c r="J72" s="77" t="s">
        <v>29</v>
      </c>
      <c r="K72" s="77" t="s">
        <v>30</v>
      </c>
      <c r="L72" s="78" t="s">
        <v>829</v>
      </c>
      <c r="M72" s="77" t="s">
        <v>827</v>
      </c>
      <c r="N72" s="77" t="s">
        <v>33</v>
      </c>
      <c r="O72" s="75">
        <v>44456</v>
      </c>
      <c r="P72" s="75">
        <v>44456</v>
      </c>
      <c r="Q72" s="87" t="s">
        <v>828</v>
      </c>
      <c r="R72" s="80" t="s">
        <v>35</v>
      </c>
      <c r="S72" s="80">
        <v>439.99</v>
      </c>
      <c r="T72" s="81"/>
      <c r="U72" s="89">
        <f t="shared" si="13"/>
        <v>0</v>
      </c>
      <c r="V72" s="85">
        <f t="shared" si="14"/>
        <v>439.99</v>
      </c>
      <c r="W72" s="17" t="str">
        <f t="shared" si="12"/>
        <v>NÃO</v>
      </c>
      <c r="X72" s="20"/>
    </row>
    <row r="73" spans="1:24" ht="105" hidden="1" x14ac:dyDescent="0.25">
      <c r="A73" s="21"/>
      <c r="B73" s="22"/>
      <c r="C73" s="74" t="s">
        <v>850</v>
      </c>
      <c r="D73" s="75">
        <v>44432</v>
      </c>
      <c r="E73" s="74" t="s">
        <v>763</v>
      </c>
      <c r="F73" s="76" t="s">
        <v>47</v>
      </c>
      <c r="G73" s="77" t="s">
        <v>26</v>
      </c>
      <c r="H73" s="77">
        <v>9913</v>
      </c>
      <c r="I73" s="77" t="s">
        <v>168</v>
      </c>
      <c r="J73" s="78" t="s">
        <v>29</v>
      </c>
      <c r="K73" s="77" t="s">
        <v>30</v>
      </c>
      <c r="L73" s="77" t="s">
        <v>109</v>
      </c>
      <c r="M73" s="75" t="s">
        <v>33</v>
      </c>
      <c r="N73" s="75" t="s">
        <v>32</v>
      </c>
      <c r="O73" s="75">
        <v>44440</v>
      </c>
      <c r="P73" s="4" t="s">
        <v>35</v>
      </c>
      <c r="Q73" s="87" t="s">
        <v>851</v>
      </c>
      <c r="R73" s="80">
        <v>842.96</v>
      </c>
      <c r="S73" s="80" t="s">
        <v>35</v>
      </c>
      <c r="T73" s="81">
        <v>1.6</v>
      </c>
      <c r="U73" s="89">
        <f t="shared" si="13"/>
        <v>960</v>
      </c>
      <c r="V73" s="85">
        <f t="shared" si="14"/>
        <v>1802.96</v>
      </c>
      <c r="W73" s="17" t="str">
        <f t="shared" si="12"/>
        <v>SIM</v>
      </c>
      <c r="X73" s="20">
        <f>R73+S74+960</f>
        <v>2815.19</v>
      </c>
    </row>
    <row r="74" spans="1:24" ht="30" hidden="1" x14ac:dyDescent="0.25">
      <c r="A74" s="21"/>
      <c r="B74" s="22"/>
      <c r="C74" s="74" t="s">
        <v>850</v>
      </c>
      <c r="D74" s="75">
        <v>44432</v>
      </c>
      <c r="E74" s="74" t="s">
        <v>763</v>
      </c>
      <c r="F74" s="76" t="s">
        <v>47</v>
      </c>
      <c r="G74" s="77" t="s">
        <v>26</v>
      </c>
      <c r="H74" s="77">
        <v>9913</v>
      </c>
      <c r="I74" s="77" t="s">
        <v>168</v>
      </c>
      <c r="J74" s="78" t="s">
        <v>29</v>
      </c>
      <c r="K74" s="77" t="s">
        <v>30</v>
      </c>
      <c r="L74" s="77" t="s">
        <v>31</v>
      </c>
      <c r="M74" s="75" t="s">
        <v>32</v>
      </c>
      <c r="N74" s="75" t="s">
        <v>33</v>
      </c>
      <c r="O74" s="75" t="s">
        <v>35</v>
      </c>
      <c r="P74" s="4">
        <v>44441</v>
      </c>
      <c r="Q74" s="87" t="s">
        <v>852</v>
      </c>
      <c r="R74" s="80" t="s">
        <v>35</v>
      </c>
      <c r="S74" s="80">
        <v>1012.23</v>
      </c>
      <c r="T74" s="81"/>
      <c r="U74" s="89">
        <f t="shared" si="13"/>
        <v>0</v>
      </c>
      <c r="V74" s="85">
        <f t="shared" si="14"/>
        <v>1012.23</v>
      </c>
      <c r="W74" s="17" t="e">
        <f t="shared" si="12"/>
        <v>#VALUE!</v>
      </c>
      <c r="X74" s="20"/>
    </row>
    <row r="75" spans="1:24" ht="30" hidden="1" x14ac:dyDescent="0.25">
      <c r="A75" s="21"/>
      <c r="B75" s="22"/>
      <c r="C75" s="74" t="s">
        <v>853</v>
      </c>
      <c r="D75" s="75" t="s">
        <v>854</v>
      </c>
      <c r="E75" s="74" t="s">
        <v>53</v>
      </c>
      <c r="F75" s="76" t="s">
        <v>47</v>
      </c>
      <c r="G75" s="77" t="s">
        <v>54</v>
      </c>
      <c r="H75" s="77">
        <v>9914</v>
      </c>
      <c r="I75" s="77" t="s">
        <v>56</v>
      </c>
      <c r="J75" s="78" t="s">
        <v>29</v>
      </c>
      <c r="K75" s="77" t="s">
        <v>30</v>
      </c>
      <c r="L75" s="78" t="s">
        <v>81</v>
      </c>
      <c r="M75" s="75" t="s">
        <v>33</v>
      </c>
      <c r="N75" s="75" t="s">
        <v>44</v>
      </c>
      <c r="O75" s="75">
        <v>44430</v>
      </c>
      <c r="P75" s="4">
        <v>44432</v>
      </c>
      <c r="Q75" s="87" t="s">
        <v>855</v>
      </c>
      <c r="R75" s="80">
        <v>745.96</v>
      </c>
      <c r="S75" s="80">
        <v>745.96</v>
      </c>
      <c r="T75" s="81">
        <v>2.6</v>
      </c>
      <c r="U75" s="89">
        <f t="shared" si="13"/>
        <v>1560</v>
      </c>
      <c r="V75" s="85">
        <f t="shared" si="14"/>
        <v>3051.92</v>
      </c>
      <c r="W75" s="17" t="str">
        <f t="shared" si="12"/>
        <v>SIM</v>
      </c>
      <c r="X75" s="20"/>
    </row>
    <row r="76" spans="1:24" ht="75" hidden="1" x14ac:dyDescent="0.25">
      <c r="A76" s="21"/>
      <c r="B76" s="22"/>
      <c r="C76" s="74" t="s">
        <v>856</v>
      </c>
      <c r="D76" s="75" t="s">
        <v>822</v>
      </c>
      <c r="E76" s="74" t="s">
        <v>53</v>
      </c>
      <c r="F76" s="76" t="s">
        <v>47</v>
      </c>
      <c r="G76" s="77" t="s">
        <v>54</v>
      </c>
      <c r="H76" s="77">
        <v>9914</v>
      </c>
      <c r="I76" s="77" t="s">
        <v>56</v>
      </c>
      <c r="J76" s="78" t="s">
        <v>29</v>
      </c>
      <c r="K76" s="77" t="s">
        <v>30</v>
      </c>
      <c r="L76" s="78" t="s">
        <v>109</v>
      </c>
      <c r="M76" s="75" t="s">
        <v>33</v>
      </c>
      <c r="N76" s="75" t="s">
        <v>32</v>
      </c>
      <c r="O76" s="75">
        <v>44440</v>
      </c>
      <c r="P76" s="4" t="s">
        <v>35</v>
      </c>
      <c r="Q76" s="87" t="s">
        <v>857</v>
      </c>
      <c r="R76" s="80">
        <v>1016.96</v>
      </c>
      <c r="S76" s="80" t="s">
        <v>35</v>
      </c>
      <c r="T76" s="81">
        <v>2.6</v>
      </c>
      <c r="U76" s="89">
        <f t="shared" si="13"/>
        <v>1560</v>
      </c>
      <c r="V76" s="85">
        <f t="shared" ref="V76:V81" si="15">SUM(R76:S76,U76)</f>
        <v>2576.96</v>
      </c>
      <c r="W76" s="17" t="str">
        <f t="shared" si="12"/>
        <v>SIM</v>
      </c>
      <c r="X76" s="20"/>
    </row>
    <row r="77" spans="1:24" ht="90" hidden="1" x14ac:dyDescent="0.25">
      <c r="A77" s="21"/>
      <c r="B77" s="22"/>
      <c r="C77" s="74" t="s">
        <v>856</v>
      </c>
      <c r="D77" s="75" t="s">
        <v>858</v>
      </c>
      <c r="E77" s="74" t="s">
        <v>53</v>
      </c>
      <c r="F77" s="76" t="s">
        <v>47</v>
      </c>
      <c r="G77" s="77" t="s">
        <v>54</v>
      </c>
      <c r="H77" s="77">
        <v>9914</v>
      </c>
      <c r="I77" s="77" t="s">
        <v>56</v>
      </c>
      <c r="J77" s="78" t="s">
        <v>29</v>
      </c>
      <c r="K77" s="77" t="s">
        <v>30</v>
      </c>
      <c r="L77" s="77" t="s">
        <v>31</v>
      </c>
      <c r="M77" s="75" t="s">
        <v>32</v>
      </c>
      <c r="N77" s="75" t="s">
        <v>33</v>
      </c>
      <c r="O77" s="75" t="s">
        <v>35</v>
      </c>
      <c r="P77" s="4">
        <v>44447</v>
      </c>
      <c r="Q77" s="87" t="s">
        <v>859</v>
      </c>
      <c r="R77" s="80" t="s">
        <v>35</v>
      </c>
      <c r="S77" s="80">
        <v>841.23</v>
      </c>
      <c r="T77" s="81"/>
      <c r="U77" s="89">
        <f t="shared" si="13"/>
        <v>0</v>
      </c>
      <c r="V77" s="85">
        <f t="shared" si="15"/>
        <v>841.23</v>
      </c>
      <c r="W77" s="17" t="e">
        <f t="shared" si="12"/>
        <v>#VALUE!</v>
      </c>
      <c r="X77" s="20"/>
    </row>
    <row r="78" spans="1:24" ht="165" hidden="1" x14ac:dyDescent="0.25">
      <c r="A78" s="21"/>
      <c r="B78" s="22"/>
      <c r="C78" s="74" t="s">
        <v>860</v>
      </c>
      <c r="D78" s="75" t="s">
        <v>861</v>
      </c>
      <c r="E78" s="74" t="s">
        <v>53</v>
      </c>
      <c r="F78" s="76" t="s">
        <v>47</v>
      </c>
      <c r="G78" s="77" t="s">
        <v>54</v>
      </c>
      <c r="H78" s="77">
        <v>9914</v>
      </c>
      <c r="I78" s="77" t="s">
        <v>56</v>
      </c>
      <c r="J78" s="78" t="s">
        <v>29</v>
      </c>
      <c r="K78" s="77" t="s">
        <v>30</v>
      </c>
      <c r="L78" s="77" t="s">
        <v>31</v>
      </c>
      <c r="M78" s="75" t="s">
        <v>32</v>
      </c>
      <c r="N78" s="75" t="s">
        <v>33</v>
      </c>
      <c r="O78" s="75">
        <v>44453</v>
      </c>
      <c r="P78" s="4">
        <v>44455</v>
      </c>
      <c r="Q78" s="87" t="s">
        <v>862</v>
      </c>
      <c r="R78" s="80">
        <v>1016</v>
      </c>
      <c r="S78" s="80">
        <v>1016</v>
      </c>
      <c r="T78" s="81">
        <v>2.6</v>
      </c>
      <c r="U78" s="89">
        <f t="shared" si="13"/>
        <v>1560</v>
      </c>
      <c r="V78" s="85">
        <f t="shared" si="15"/>
        <v>3592</v>
      </c>
      <c r="W78" s="17" t="str">
        <f t="shared" si="12"/>
        <v>SIM</v>
      </c>
      <c r="X78" s="20"/>
    </row>
    <row r="79" spans="1:24" ht="30" hidden="1" x14ac:dyDescent="0.25">
      <c r="A79" s="21"/>
      <c r="B79" s="22"/>
      <c r="C79" s="74" t="s">
        <v>863</v>
      </c>
      <c r="D79" s="75">
        <v>44462</v>
      </c>
      <c r="E79" s="74" t="s">
        <v>763</v>
      </c>
      <c r="F79" s="76" t="s">
        <v>47</v>
      </c>
      <c r="G79" s="77" t="s">
        <v>26</v>
      </c>
      <c r="H79" s="77">
        <v>9913</v>
      </c>
      <c r="I79" s="77" t="s">
        <v>168</v>
      </c>
      <c r="J79" s="78" t="s">
        <v>29</v>
      </c>
      <c r="K79" s="77" t="s">
        <v>30</v>
      </c>
      <c r="L79" s="77" t="s">
        <v>31</v>
      </c>
      <c r="M79" s="75" t="s">
        <v>33</v>
      </c>
      <c r="N79" s="75" t="s">
        <v>32</v>
      </c>
      <c r="O79" s="75">
        <v>44466</v>
      </c>
      <c r="P79" s="4">
        <v>44468</v>
      </c>
      <c r="Q79" s="87" t="s">
        <v>864</v>
      </c>
      <c r="R79" s="80">
        <v>1525.15</v>
      </c>
      <c r="S79" s="80">
        <v>1525.15</v>
      </c>
      <c r="T79" s="81">
        <v>1.8</v>
      </c>
      <c r="U79" s="89">
        <f t="shared" si="13"/>
        <v>1080</v>
      </c>
      <c r="V79" s="85">
        <f t="shared" si="15"/>
        <v>4130.3</v>
      </c>
      <c r="W79" s="17" t="str">
        <f t="shared" si="12"/>
        <v>SIM</v>
      </c>
      <c r="X79" s="20"/>
    </row>
    <row r="80" spans="1:24" ht="30" hidden="1" x14ac:dyDescent="0.25">
      <c r="A80" s="21"/>
      <c r="B80" s="22"/>
      <c r="C80" s="74" t="s">
        <v>865</v>
      </c>
      <c r="D80" s="75">
        <v>44463</v>
      </c>
      <c r="E80" s="74" t="s">
        <v>90</v>
      </c>
      <c r="F80" s="183" t="s">
        <v>47</v>
      </c>
      <c r="G80" s="78" t="s">
        <v>819</v>
      </c>
      <c r="H80" s="77" t="s">
        <v>450</v>
      </c>
      <c r="I80" s="77" t="s">
        <v>94</v>
      </c>
      <c r="J80" s="78" t="s">
        <v>29</v>
      </c>
      <c r="K80" s="77" t="s">
        <v>30</v>
      </c>
      <c r="L80" s="77" t="s">
        <v>31</v>
      </c>
      <c r="M80" s="75" t="s">
        <v>332</v>
      </c>
      <c r="N80" s="75" t="s">
        <v>32</v>
      </c>
      <c r="O80" s="75">
        <v>44466</v>
      </c>
      <c r="P80" s="4">
        <v>44466</v>
      </c>
      <c r="Q80" s="87" t="s">
        <v>866</v>
      </c>
      <c r="R80" s="80">
        <v>1087.28</v>
      </c>
      <c r="S80" s="80"/>
      <c r="T80" s="81">
        <v>1.8</v>
      </c>
      <c r="U80" s="184">
        <f t="shared" si="13"/>
        <v>1080</v>
      </c>
      <c r="V80" s="85">
        <f t="shared" si="15"/>
        <v>2167.2799999999997</v>
      </c>
      <c r="W80" s="17" t="str">
        <f t="shared" si="12"/>
        <v>SIM</v>
      </c>
      <c r="X80" s="20"/>
    </row>
    <row r="81" spans="1:24" ht="30" hidden="1" x14ac:dyDescent="0.25">
      <c r="A81" s="21"/>
      <c r="B81" s="22"/>
      <c r="C81" s="74" t="s">
        <v>865</v>
      </c>
      <c r="D81" s="75">
        <v>44463</v>
      </c>
      <c r="E81" s="74" t="s">
        <v>90</v>
      </c>
      <c r="F81" s="76" t="s">
        <v>91</v>
      </c>
      <c r="G81" s="78" t="s">
        <v>819</v>
      </c>
      <c r="H81" s="77" t="s">
        <v>450</v>
      </c>
      <c r="I81" s="77" t="s">
        <v>94</v>
      </c>
      <c r="J81" s="78" t="s">
        <v>29</v>
      </c>
      <c r="K81" s="77" t="s">
        <v>30</v>
      </c>
      <c r="L81" s="77" t="s">
        <v>378</v>
      </c>
      <c r="M81" s="75" t="s">
        <v>867</v>
      </c>
      <c r="N81" s="75" t="s">
        <v>332</v>
      </c>
      <c r="O81" s="75">
        <v>44469</v>
      </c>
      <c r="P81" s="4">
        <v>44469</v>
      </c>
      <c r="Q81" s="87" t="s">
        <v>868</v>
      </c>
      <c r="R81" s="80"/>
      <c r="S81" s="80">
        <v>966.23</v>
      </c>
      <c r="T81" s="81"/>
      <c r="U81" s="89">
        <f t="shared" si="13"/>
        <v>0</v>
      </c>
      <c r="V81" s="85">
        <f t="shared" si="15"/>
        <v>966.23</v>
      </c>
      <c r="W81" s="17" t="str">
        <f t="shared" si="12"/>
        <v>SIM</v>
      </c>
      <c r="X81" s="20"/>
    </row>
    <row r="82" spans="1:24" ht="30" hidden="1" x14ac:dyDescent="0.25">
      <c r="A82" s="21"/>
      <c r="B82" s="22"/>
      <c r="C82" s="74" t="s">
        <v>869</v>
      </c>
      <c r="D82" s="75">
        <v>44463</v>
      </c>
      <c r="E82" s="74" t="s">
        <v>53</v>
      </c>
      <c r="F82" s="76" t="s">
        <v>47</v>
      </c>
      <c r="G82" s="77" t="s">
        <v>54</v>
      </c>
      <c r="H82" s="77">
        <v>9914</v>
      </c>
      <c r="I82" s="77" t="s">
        <v>56</v>
      </c>
      <c r="J82" s="78" t="s">
        <v>29</v>
      </c>
      <c r="K82" s="77" t="s">
        <v>30</v>
      </c>
      <c r="L82" s="77" t="s">
        <v>378</v>
      </c>
      <c r="M82" s="75" t="s">
        <v>33</v>
      </c>
      <c r="N82" s="75" t="s">
        <v>32</v>
      </c>
      <c r="O82" s="75">
        <v>44466</v>
      </c>
      <c r="P82" s="4" t="s">
        <v>35</v>
      </c>
      <c r="Q82" s="87" t="s">
        <v>870</v>
      </c>
      <c r="R82" s="80">
        <v>1330.96</v>
      </c>
      <c r="S82" s="80" t="s">
        <v>35</v>
      </c>
      <c r="T82" s="81">
        <v>1.8</v>
      </c>
      <c r="U82" s="89">
        <f t="shared" ref="U82:U114" si="16">IF(F82="ASSESSOR",480*T82,IF(F82="COLABORADOR EVENTUAL",480*T82,IF(F82="GUARDA PORTUÁRIO",240*T82,IF(F82="CONSELHEIRO",600*T82,IF(F82="DIRETOR",600*T82,IF(F82="FIEL",360*T82,IF(F82="FIEL AJUDANTE",360*T82,IF(F82="GERENTE",480*T82,IF(F82="SECRETÁRIA",360*T82,IF(F82="SUPERINTENDENTE",480*T82,IF(F82="SUPERVISOR",360*T82,IF(F82="ESPECIALISTA PORTUÁRIO",360*T82,IF(F82="TÉC. SERV. PORTUÁRIOS",240*T82,0)))))))))))))</f>
        <v>1080</v>
      </c>
      <c r="V82" s="85">
        <f t="shared" ref="V82:V114" si="17">SUM(R82:S82,U82)</f>
        <v>2410.96</v>
      </c>
      <c r="W82" s="17" t="str">
        <f t="shared" si="12"/>
        <v>SIM</v>
      </c>
      <c r="X82" s="20"/>
    </row>
    <row r="83" spans="1:24" ht="30" hidden="1" x14ac:dyDescent="0.25">
      <c r="A83" s="21"/>
      <c r="B83" s="22"/>
      <c r="C83" s="74" t="s">
        <v>869</v>
      </c>
      <c r="D83" s="75">
        <v>44463</v>
      </c>
      <c r="E83" s="74" t="s">
        <v>53</v>
      </c>
      <c r="F83" s="76" t="s">
        <v>47</v>
      </c>
      <c r="G83" s="77" t="s">
        <v>54</v>
      </c>
      <c r="H83" s="77">
        <v>9914</v>
      </c>
      <c r="I83" s="77" t="s">
        <v>56</v>
      </c>
      <c r="J83" s="78" t="s">
        <v>29</v>
      </c>
      <c r="K83" s="77" t="s">
        <v>30</v>
      </c>
      <c r="L83" s="77" t="s">
        <v>31</v>
      </c>
      <c r="M83" s="75" t="s">
        <v>32</v>
      </c>
      <c r="N83" s="75" t="s">
        <v>33</v>
      </c>
      <c r="O83" s="75" t="s">
        <v>35</v>
      </c>
      <c r="P83" s="4">
        <v>44482</v>
      </c>
      <c r="Q83" s="87" t="s">
        <v>871</v>
      </c>
      <c r="R83" s="80" t="s">
        <v>35</v>
      </c>
      <c r="S83" s="80">
        <v>622.23</v>
      </c>
      <c r="T83" s="81"/>
      <c r="U83" s="89">
        <f t="shared" si="16"/>
        <v>0</v>
      </c>
      <c r="V83" s="85">
        <f t="shared" si="17"/>
        <v>622.23</v>
      </c>
      <c r="W83" s="17" t="e">
        <f t="shared" si="12"/>
        <v>#VALUE!</v>
      </c>
      <c r="X83" s="20"/>
    </row>
    <row r="84" spans="1:24" ht="90" hidden="1" x14ac:dyDescent="0.25">
      <c r="A84" s="21"/>
      <c r="B84" s="22"/>
      <c r="C84" s="74" t="s">
        <v>872</v>
      </c>
      <c r="D84" s="75">
        <v>44466</v>
      </c>
      <c r="E84" s="74" t="s">
        <v>46</v>
      </c>
      <c r="F84" s="74" t="s">
        <v>47</v>
      </c>
      <c r="G84" s="76" t="s">
        <v>48</v>
      </c>
      <c r="H84" s="76">
        <v>9918</v>
      </c>
      <c r="I84" s="77" t="s">
        <v>49</v>
      </c>
      <c r="J84" s="77" t="s">
        <v>29</v>
      </c>
      <c r="K84" s="77" t="s">
        <v>30</v>
      </c>
      <c r="L84" s="78" t="s">
        <v>43</v>
      </c>
      <c r="M84" s="77" t="s">
        <v>44</v>
      </c>
      <c r="N84" s="77" t="s">
        <v>32</v>
      </c>
      <c r="O84" s="75">
        <v>44465</v>
      </c>
      <c r="P84" s="75">
        <v>44467</v>
      </c>
      <c r="Q84" s="87" t="s">
        <v>873</v>
      </c>
      <c r="R84" s="80" t="s">
        <v>35</v>
      </c>
      <c r="S84" s="80" t="s">
        <v>35</v>
      </c>
      <c r="T84" s="81">
        <v>2.6</v>
      </c>
      <c r="U84" s="89">
        <f t="shared" si="16"/>
        <v>1560</v>
      </c>
      <c r="V84" s="85">
        <f t="shared" si="17"/>
        <v>1560</v>
      </c>
      <c r="W84" s="17" t="str">
        <f t="shared" si="12"/>
        <v>SIM</v>
      </c>
      <c r="X84" s="20"/>
    </row>
    <row r="85" spans="1:24" ht="60" hidden="1" x14ac:dyDescent="0.25">
      <c r="A85" s="21"/>
      <c r="B85" s="22"/>
      <c r="C85" s="74" t="s">
        <v>874</v>
      </c>
      <c r="D85" s="75">
        <v>44469</v>
      </c>
      <c r="E85" s="74" t="s">
        <v>875</v>
      </c>
      <c r="F85" s="74" t="s">
        <v>63</v>
      </c>
      <c r="G85" s="76" t="s">
        <v>661</v>
      </c>
      <c r="H85" s="77" t="s">
        <v>876</v>
      </c>
      <c r="I85" s="77" t="s">
        <v>877</v>
      </c>
      <c r="J85" s="77" t="s">
        <v>29</v>
      </c>
      <c r="K85" s="77" t="s">
        <v>30</v>
      </c>
      <c r="L85" s="77" t="s">
        <v>31</v>
      </c>
      <c r="M85" s="75" t="s">
        <v>33</v>
      </c>
      <c r="N85" s="75" t="s">
        <v>32</v>
      </c>
      <c r="O85" s="75">
        <v>44473</v>
      </c>
      <c r="P85" s="4">
        <v>44476</v>
      </c>
      <c r="Q85" s="87" t="s">
        <v>878</v>
      </c>
      <c r="R85" s="80">
        <v>866.78</v>
      </c>
      <c r="S85" s="80">
        <v>866.78</v>
      </c>
      <c r="T85" s="81">
        <v>3.6</v>
      </c>
      <c r="U85" s="89">
        <f t="shared" si="16"/>
        <v>1728</v>
      </c>
      <c r="V85" s="85">
        <f t="shared" si="17"/>
        <v>3461.56</v>
      </c>
      <c r="W85" s="17" t="str">
        <f t="shared" si="12"/>
        <v>SIM</v>
      </c>
      <c r="X85" s="20"/>
    </row>
    <row r="86" spans="1:24" ht="81" hidden="1" customHeight="1" x14ac:dyDescent="0.25">
      <c r="A86" s="21"/>
      <c r="B86" s="22"/>
      <c r="C86" s="74" t="s">
        <v>879</v>
      </c>
      <c r="D86" s="75">
        <v>44469</v>
      </c>
      <c r="E86" s="74" t="s">
        <v>880</v>
      </c>
      <c r="F86" s="74" t="s">
        <v>91</v>
      </c>
      <c r="G86" s="76" t="s">
        <v>661</v>
      </c>
      <c r="H86" s="82">
        <v>9529</v>
      </c>
      <c r="I86" s="77" t="s">
        <v>663</v>
      </c>
      <c r="J86" s="77" t="s">
        <v>29</v>
      </c>
      <c r="K86" s="77" t="s">
        <v>30</v>
      </c>
      <c r="L86" s="77" t="s">
        <v>31</v>
      </c>
      <c r="M86" s="75" t="s">
        <v>33</v>
      </c>
      <c r="N86" s="75" t="s">
        <v>32</v>
      </c>
      <c r="O86" s="75">
        <v>44473</v>
      </c>
      <c r="P86" s="4">
        <v>44476</v>
      </c>
      <c r="Q86" s="87" t="s">
        <v>878</v>
      </c>
      <c r="R86" s="80">
        <v>939.1</v>
      </c>
      <c r="S86" s="80">
        <v>939.1</v>
      </c>
      <c r="T86" s="81">
        <v>3.6</v>
      </c>
      <c r="U86" s="89">
        <f t="shared" si="16"/>
        <v>1728</v>
      </c>
      <c r="V86" s="85">
        <f t="shared" si="17"/>
        <v>3606.2</v>
      </c>
      <c r="W86" s="17"/>
      <c r="X86" s="20"/>
    </row>
    <row r="87" spans="1:24" ht="90" hidden="1" x14ac:dyDescent="0.25">
      <c r="A87" s="21"/>
      <c r="B87" s="22"/>
      <c r="C87" s="74" t="s">
        <v>881</v>
      </c>
      <c r="D87" s="75">
        <v>44475</v>
      </c>
      <c r="E87" s="74" t="s">
        <v>46</v>
      </c>
      <c r="F87" s="74" t="s">
        <v>47</v>
      </c>
      <c r="G87" s="76" t="s">
        <v>48</v>
      </c>
      <c r="H87" s="76">
        <v>9918</v>
      </c>
      <c r="I87" s="77" t="s">
        <v>49</v>
      </c>
      <c r="J87" s="77" t="s">
        <v>29</v>
      </c>
      <c r="K87" s="77" t="s">
        <v>30</v>
      </c>
      <c r="L87" s="77" t="s">
        <v>31</v>
      </c>
      <c r="M87" s="75" t="s">
        <v>32</v>
      </c>
      <c r="N87" s="77" t="s">
        <v>44</v>
      </c>
      <c r="O87" s="75">
        <v>44481</v>
      </c>
      <c r="P87" s="4">
        <v>44484</v>
      </c>
      <c r="Q87" s="87" t="s">
        <v>882</v>
      </c>
      <c r="R87" s="80" t="s">
        <v>35</v>
      </c>
      <c r="S87" s="80">
        <v>1227.9000000000001</v>
      </c>
      <c r="T87" s="81">
        <v>3.6</v>
      </c>
      <c r="U87" s="89">
        <f t="shared" si="16"/>
        <v>2160</v>
      </c>
      <c r="V87" s="85">
        <f t="shared" si="17"/>
        <v>3387.9</v>
      </c>
      <c r="W87" s="17" t="str">
        <f t="shared" ref="W87:W115" si="18">IF(O87-D87&gt;9,"NÃO","SIM")</f>
        <v>SIM</v>
      </c>
      <c r="X87" s="20"/>
    </row>
    <row r="88" spans="1:24" ht="110.25" hidden="1" x14ac:dyDescent="0.25">
      <c r="A88" s="21"/>
      <c r="B88" s="22"/>
      <c r="C88" s="185" t="s">
        <v>883</v>
      </c>
      <c r="D88" s="179">
        <v>44476</v>
      </c>
      <c r="E88" s="185" t="s">
        <v>53</v>
      </c>
      <c r="F88" s="186" t="s">
        <v>47</v>
      </c>
      <c r="G88" s="187" t="s">
        <v>884</v>
      </c>
      <c r="H88" s="187">
        <v>9914</v>
      </c>
      <c r="I88" s="187" t="s">
        <v>56</v>
      </c>
      <c r="J88" s="188" t="s">
        <v>29</v>
      </c>
      <c r="K88" s="187" t="s">
        <v>30</v>
      </c>
      <c r="L88" s="187" t="s">
        <v>885</v>
      </c>
      <c r="M88" s="179" t="s">
        <v>33</v>
      </c>
      <c r="N88" s="187" t="s">
        <v>886</v>
      </c>
      <c r="O88" s="179">
        <v>44494</v>
      </c>
      <c r="P88" s="60">
        <v>44501</v>
      </c>
      <c r="Q88" s="189" t="s">
        <v>887</v>
      </c>
      <c r="R88" s="190">
        <v>6043.79</v>
      </c>
      <c r="S88" s="190" t="s">
        <v>35</v>
      </c>
      <c r="T88" s="191" t="s">
        <v>294</v>
      </c>
      <c r="U88" s="192" t="s">
        <v>35</v>
      </c>
      <c r="V88" s="193">
        <v>6043.79</v>
      </c>
      <c r="W88" s="17" t="str">
        <f>IF(O88-D88&gt;9,"NÃO","SIM")</f>
        <v>NÃO</v>
      </c>
      <c r="X88" s="20"/>
    </row>
    <row r="89" spans="1:24" ht="110.25" hidden="1" x14ac:dyDescent="0.25">
      <c r="A89" s="21"/>
      <c r="B89" s="22"/>
      <c r="C89" s="185" t="s">
        <v>888</v>
      </c>
      <c r="D89" s="179">
        <v>44476</v>
      </c>
      <c r="E89" s="185" t="s">
        <v>90</v>
      </c>
      <c r="F89" s="186" t="s">
        <v>91</v>
      </c>
      <c r="G89" s="187" t="s">
        <v>92</v>
      </c>
      <c r="H89" s="187" t="s">
        <v>450</v>
      </c>
      <c r="I89" s="187" t="s">
        <v>94</v>
      </c>
      <c r="J89" s="188" t="s">
        <v>29</v>
      </c>
      <c r="K89" s="187" t="s">
        <v>30</v>
      </c>
      <c r="L89" s="187" t="s">
        <v>885</v>
      </c>
      <c r="M89" s="179" t="s">
        <v>33</v>
      </c>
      <c r="N89" s="187" t="s">
        <v>886</v>
      </c>
      <c r="O89" s="179">
        <v>44494</v>
      </c>
      <c r="P89" s="60">
        <v>44501</v>
      </c>
      <c r="Q89" s="189" t="s">
        <v>887</v>
      </c>
      <c r="R89" s="190">
        <v>6247.65</v>
      </c>
      <c r="S89" s="190" t="s">
        <v>35</v>
      </c>
      <c r="T89" s="191" t="s">
        <v>294</v>
      </c>
      <c r="U89" s="192" t="s">
        <v>35</v>
      </c>
      <c r="V89" s="193">
        <v>6247.65</v>
      </c>
      <c r="W89" s="17" t="str">
        <f t="shared" si="18"/>
        <v>NÃO</v>
      </c>
      <c r="X89" s="20"/>
    </row>
    <row r="90" spans="1:24" ht="60" hidden="1" x14ac:dyDescent="0.25">
      <c r="A90" s="21"/>
      <c r="B90" s="22"/>
      <c r="C90" s="74" t="s">
        <v>889</v>
      </c>
      <c r="D90" s="75">
        <v>44476</v>
      </c>
      <c r="E90" s="74" t="s">
        <v>53</v>
      </c>
      <c r="F90" s="74" t="s">
        <v>47</v>
      </c>
      <c r="G90" s="76" t="s">
        <v>884</v>
      </c>
      <c r="H90" s="77">
        <v>9914</v>
      </c>
      <c r="I90" s="77" t="s">
        <v>56</v>
      </c>
      <c r="J90" s="78" t="s">
        <v>29</v>
      </c>
      <c r="K90" s="77" t="s">
        <v>30</v>
      </c>
      <c r="L90" s="78" t="s">
        <v>890</v>
      </c>
      <c r="M90" s="75" t="s">
        <v>33</v>
      </c>
      <c r="N90" s="77" t="s">
        <v>891</v>
      </c>
      <c r="O90" s="75">
        <v>44511</v>
      </c>
      <c r="P90" s="4">
        <v>44522</v>
      </c>
      <c r="Q90" s="87" t="s">
        <v>892</v>
      </c>
      <c r="R90" s="80">
        <v>7642.66</v>
      </c>
      <c r="S90" s="80" t="s">
        <v>35</v>
      </c>
      <c r="T90" s="81">
        <v>8</v>
      </c>
      <c r="U90" s="89">
        <v>7316</v>
      </c>
      <c r="V90" s="85">
        <f t="shared" si="17"/>
        <v>14958.66</v>
      </c>
      <c r="W90" s="17" t="str">
        <f t="shared" si="18"/>
        <v>NÃO</v>
      </c>
      <c r="X90" s="20"/>
    </row>
    <row r="91" spans="1:24" ht="60" hidden="1" x14ac:dyDescent="0.25">
      <c r="A91" s="21"/>
      <c r="B91" s="22"/>
      <c r="C91" s="74" t="s">
        <v>889</v>
      </c>
      <c r="D91" s="94" t="s">
        <v>893</v>
      </c>
      <c r="E91" s="74" t="s">
        <v>53</v>
      </c>
      <c r="F91" s="74" t="s">
        <v>47</v>
      </c>
      <c r="G91" s="76" t="s">
        <v>54</v>
      </c>
      <c r="H91" s="77">
        <v>9914</v>
      </c>
      <c r="I91" s="77" t="s">
        <v>56</v>
      </c>
      <c r="J91" s="78" t="s">
        <v>29</v>
      </c>
      <c r="K91" s="77" t="s">
        <v>30</v>
      </c>
      <c r="L91" s="78" t="s">
        <v>894</v>
      </c>
      <c r="M91" s="75" t="s">
        <v>33</v>
      </c>
      <c r="N91" s="77" t="s">
        <v>891</v>
      </c>
      <c r="O91" s="75">
        <v>44511</v>
      </c>
      <c r="P91" s="4">
        <v>44522</v>
      </c>
      <c r="Q91" s="87" t="s">
        <v>892</v>
      </c>
      <c r="R91" s="194">
        <v>527.04</v>
      </c>
      <c r="S91" s="80" t="s">
        <v>35</v>
      </c>
      <c r="T91" s="81"/>
      <c r="U91" s="89"/>
      <c r="V91" s="85">
        <f>SUM(R91:S91,U90)</f>
        <v>7843.04</v>
      </c>
      <c r="W91" s="17" t="str">
        <f>IF(O91-D91&gt;9,"NÃO","SIM")</f>
        <v>SIM</v>
      </c>
      <c r="X91" s="20"/>
    </row>
    <row r="92" spans="1:24" ht="44.25" hidden="1" customHeight="1" x14ac:dyDescent="0.25">
      <c r="A92" s="21"/>
      <c r="B92" s="22"/>
      <c r="C92" s="74" t="s">
        <v>895</v>
      </c>
      <c r="D92" s="75">
        <v>44477</v>
      </c>
      <c r="E92" s="87" t="s">
        <v>896</v>
      </c>
      <c r="F92" s="74" t="s">
        <v>91</v>
      </c>
      <c r="G92" s="76" t="s">
        <v>897</v>
      </c>
      <c r="H92" s="77" t="s">
        <v>593</v>
      </c>
      <c r="I92" s="77" t="s">
        <v>594</v>
      </c>
      <c r="J92" s="78" t="s">
        <v>29</v>
      </c>
      <c r="K92" s="77" t="s">
        <v>30</v>
      </c>
      <c r="L92" s="78" t="s">
        <v>81</v>
      </c>
      <c r="M92" s="75" t="s">
        <v>33</v>
      </c>
      <c r="N92" s="4" t="s">
        <v>32</v>
      </c>
      <c r="O92" s="75">
        <v>44483</v>
      </c>
      <c r="P92" s="4">
        <v>44484</v>
      </c>
      <c r="Q92" s="87" t="s">
        <v>898</v>
      </c>
      <c r="R92" s="80">
        <v>1868.19</v>
      </c>
      <c r="S92" s="80" t="s">
        <v>35</v>
      </c>
      <c r="T92" s="81">
        <v>1.6</v>
      </c>
      <c r="U92" s="89">
        <f>IF(F92="ASSESSOR",480*T92,IF(F92="COLABORADOR EVENTUAL",480*T92,IF(F92="GUARDA PORTUÁRIO",240*T92,IF(F92="CONSELHEIRO",600*T92,IF(F92="DIRETOR",600*T92,IF(F92="FIEL",360*T92,IF(F92="FIEL AJUDANTE",360*T92,IF(F92="GERENTE",480*T92,IF(F92="SECRETÁRIA",360*T92,IF(F92="SUPERINTENDENTE",480*T92,IF(F92="SUPERVISOR",360*T92,IF(F92="ESPECIALISTA PORTUÁRIO",360*T92,IF(F92="TÉC. SERV. PORTUÁRIOS",240*T92,0)))))))))))))</f>
        <v>768</v>
      </c>
      <c r="V92" s="85">
        <f>SUM(R92:S92,U92)</f>
        <v>2636.19</v>
      </c>
      <c r="W92" s="17" t="str">
        <f t="shared" si="18"/>
        <v>SIM</v>
      </c>
      <c r="X92" s="20"/>
    </row>
    <row r="93" spans="1:24" ht="75" hidden="1" x14ac:dyDescent="0.25">
      <c r="A93" s="21"/>
      <c r="B93" s="22"/>
      <c r="C93" s="185" t="s">
        <v>899</v>
      </c>
      <c r="D93" s="179">
        <v>44524</v>
      </c>
      <c r="E93" s="185" t="s">
        <v>900</v>
      </c>
      <c r="F93" s="186" t="s">
        <v>91</v>
      </c>
      <c r="G93" s="187" t="s">
        <v>585</v>
      </c>
      <c r="H93" s="187" t="s">
        <v>901</v>
      </c>
      <c r="I93" s="187"/>
      <c r="J93" s="188" t="s">
        <v>29</v>
      </c>
      <c r="K93" s="187" t="s">
        <v>30</v>
      </c>
      <c r="L93" s="187" t="s">
        <v>902</v>
      </c>
      <c r="M93" s="179" t="s">
        <v>33</v>
      </c>
      <c r="N93" s="187" t="s">
        <v>32</v>
      </c>
      <c r="O93" s="179">
        <v>44530</v>
      </c>
      <c r="P93" s="60">
        <v>44531</v>
      </c>
      <c r="Q93" s="195" t="s">
        <v>903</v>
      </c>
      <c r="R93" s="190">
        <v>1111.96</v>
      </c>
      <c r="S93" s="190">
        <v>930.23</v>
      </c>
      <c r="T93" s="191">
        <v>1.6</v>
      </c>
      <c r="U93" s="89">
        <f>IF(F93="ASSESSOR",480*T93,IF(F93="COLABORADOR EVENTUAL",480*T93,IF(F93="GUARDA PORTUÁRIO",240*T93,IF(F93="CONSELHEIRO",600*T93,IF(F93="DIRETOR",600*T93,IF(F93="FIEL",360*T93,IF(F93="FIEL AJUDANTE",360*T93,IF(F93="GERENTE",480*T93,IF(F93="SECRETÁRIA",360*T93,IF(F93="SUPERINTENDENTE",480*T93,IF(F93="SUPERVISOR",360*T93,IF(F93="ESPECIALISTA PORTUÁRIO",360*T93,IF(F93="TÉC. SERV. PORTUÁRIOS",240*T93,0)))))))))))))</f>
        <v>768</v>
      </c>
      <c r="V93" s="193">
        <f>SUM(R93:S93,U93)</f>
        <v>2810.19</v>
      </c>
      <c r="W93" s="17" t="str">
        <f t="shared" si="18"/>
        <v>SIM</v>
      </c>
      <c r="X93" s="20"/>
    </row>
    <row r="94" spans="1:24" ht="60" hidden="1" x14ac:dyDescent="0.25">
      <c r="A94" s="21"/>
      <c r="B94" s="22"/>
      <c r="C94" s="74" t="s">
        <v>904</v>
      </c>
      <c r="D94" s="75">
        <v>44522</v>
      </c>
      <c r="E94" s="74" t="s">
        <v>763</v>
      </c>
      <c r="F94" s="74" t="s">
        <v>47</v>
      </c>
      <c r="G94" s="76" t="s">
        <v>26</v>
      </c>
      <c r="H94" s="77">
        <v>9913</v>
      </c>
      <c r="I94" s="77" t="s">
        <v>168</v>
      </c>
      <c r="J94" s="78" t="s">
        <v>29</v>
      </c>
      <c r="K94" s="77" t="s">
        <v>30</v>
      </c>
      <c r="L94" s="77" t="s">
        <v>905</v>
      </c>
      <c r="M94" s="75" t="s">
        <v>33</v>
      </c>
      <c r="N94" s="4" t="s">
        <v>32</v>
      </c>
      <c r="O94" s="75">
        <v>44524</v>
      </c>
      <c r="P94" s="4">
        <v>44524</v>
      </c>
      <c r="Q94" s="87" t="s">
        <v>906</v>
      </c>
      <c r="R94" s="80">
        <v>1327.96</v>
      </c>
      <c r="S94" s="80">
        <v>2233.33</v>
      </c>
      <c r="T94" s="81">
        <v>0.6</v>
      </c>
      <c r="U94" s="89">
        <f>IF(F94="ASSESSOR",480*T94,IF(F94="COLABORADOR EVENTUAL",480*T94,IF(F94="GUARDA PORTUÁRIO",240*T94,IF(F94="CONSELHEIRO",600*T94,IF(F94="DIRETOR",600*T94,IF(F94="FIEL",360*T94,IF(F94="FIEL AJUDANTE",360*T94,IF(F94="GERENTE",480*T94,IF(F94="SECRETÁRIA",360*T94,IF(F94="SUPERINTENDENTE",480*T94,IF(F94="SUPERVISOR",360*T94,IF(F94="ESPECIALISTA PORTUÁRIO",360*T94,IF(F94="TÉC. SERV. PORTUÁRIOS",240*T94,0)))))))))))))</f>
        <v>360</v>
      </c>
      <c r="V94" s="85">
        <f>SUM(R94:S94,U94)</f>
        <v>3921.29</v>
      </c>
      <c r="W94" s="17" t="str">
        <f t="shared" si="18"/>
        <v>SIM</v>
      </c>
      <c r="X94" s="20"/>
    </row>
    <row r="95" spans="1:24" ht="75" hidden="1" x14ac:dyDescent="0.25">
      <c r="A95" s="21"/>
      <c r="B95" s="22"/>
      <c r="C95" s="74" t="s">
        <v>907</v>
      </c>
      <c r="D95" s="75">
        <v>44522</v>
      </c>
      <c r="E95" s="74" t="s">
        <v>241</v>
      </c>
      <c r="F95" s="76" t="s">
        <v>47</v>
      </c>
      <c r="G95" s="76" t="s">
        <v>242</v>
      </c>
      <c r="H95" s="76" t="s">
        <v>243</v>
      </c>
      <c r="I95" s="77" t="s">
        <v>244</v>
      </c>
      <c r="J95" s="77" t="s">
        <v>29</v>
      </c>
      <c r="K95" s="77" t="s">
        <v>30</v>
      </c>
      <c r="L95" s="78" t="s">
        <v>373</v>
      </c>
      <c r="M95" s="75" t="s">
        <v>33</v>
      </c>
      <c r="N95" s="4" t="s">
        <v>32</v>
      </c>
      <c r="O95" s="75">
        <v>44524</v>
      </c>
      <c r="P95" s="4">
        <v>44524</v>
      </c>
      <c r="Q95" s="87" t="s">
        <v>908</v>
      </c>
      <c r="R95" s="80" t="s">
        <v>35</v>
      </c>
      <c r="S95" s="80">
        <v>3561.29</v>
      </c>
      <c r="T95" s="81">
        <v>0.6</v>
      </c>
      <c r="U95" s="89">
        <f t="shared" si="16"/>
        <v>360</v>
      </c>
      <c r="V95" s="85">
        <f t="shared" si="17"/>
        <v>3921.29</v>
      </c>
      <c r="W95" s="17" t="str">
        <f t="shared" si="18"/>
        <v>SIM</v>
      </c>
      <c r="X95" s="20"/>
    </row>
    <row r="96" spans="1:24" ht="30" hidden="1" x14ac:dyDescent="0.25">
      <c r="A96" s="21">
        <v>6</v>
      </c>
      <c r="B96" s="22"/>
      <c r="C96" s="74" t="s">
        <v>909</v>
      </c>
      <c r="D96" s="75">
        <v>44522</v>
      </c>
      <c r="E96" s="74" t="s">
        <v>53</v>
      </c>
      <c r="F96" s="74" t="s">
        <v>47</v>
      </c>
      <c r="G96" s="76" t="s">
        <v>54</v>
      </c>
      <c r="H96" s="77">
        <v>9914</v>
      </c>
      <c r="I96" s="77" t="s">
        <v>56</v>
      </c>
      <c r="J96" s="78" t="s">
        <v>29</v>
      </c>
      <c r="K96" s="77" t="s">
        <v>30</v>
      </c>
      <c r="L96" s="78" t="s">
        <v>910</v>
      </c>
      <c r="M96" s="75" t="s">
        <v>33</v>
      </c>
      <c r="N96" s="78" t="s">
        <v>911</v>
      </c>
      <c r="O96" s="75">
        <v>44529</v>
      </c>
      <c r="P96" s="4">
        <v>44532</v>
      </c>
      <c r="Q96" s="87" t="s">
        <v>912</v>
      </c>
      <c r="R96" s="194">
        <v>9958.23</v>
      </c>
      <c r="S96" s="80">
        <v>501.3</v>
      </c>
      <c r="T96" s="81">
        <v>3.5</v>
      </c>
      <c r="U96" s="89">
        <v>5480</v>
      </c>
      <c r="V96" s="85">
        <f>SUM(R96:S96,U96)</f>
        <v>15939.529999999999</v>
      </c>
      <c r="W96" s="17" t="str">
        <f t="shared" si="18"/>
        <v>SIM</v>
      </c>
      <c r="X96" s="20"/>
    </row>
    <row r="97" spans="1:16384" ht="30" hidden="1" x14ac:dyDescent="0.25">
      <c r="A97" s="21"/>
      <c r="B97" s="22"/>
      <c r="C97" s="74" t="s">
        <v>913</v>
      </c>
      <c r="D97" s="75">
        <v>44523</v>
      </c>
      <c r="E97" s="87" t="s">
        <v>896</v>
      </c>
      <c r="F97" s="74" t="s">
        <v>91</v>
      </c>
      <c r="G97" s="76" t="s">
        <v>897</v>
      </c>
      <c r="H97" s="76" t="s">
        <v>593</v>
      </c>
      <c r="I97" s="77" t="s">
        <v>594</v>
      </c>
      <c r="J97" s="78" t="s">
        <v>29</v>
      </c>
      <c r="K97" s="77" t="s">
        <v>30</v>
      </c>
      <c r="L97" s="78" t="s">
        <v>910</v>
      </c>
      <c r="M97" s="75" t="s">
        <v>33</v>
      </c>
      <c r="N97" s="78" t="s">
        <v>911</v>
      </c>
      <c r="O97" s="75">
        <v>44529</v>
      </c>
      <c r="P97" s="4">
        <v>44532</v>
      </c>
      <c r="Q97" s="87" t="s">
        <v>912</v>
      </c>
      <c r="R97" s="196">
        <v>10562.53</v>
      </c>
      <c r="S97" s="80">
        <v>501.3</v>
      </c>
      <c r="T97" s="81">
        <v>3.5</v>
      </c>
      <c r="U97" s="197">
        <v>5270</v>
      </c>
      <c r="V97" s="85">
        <f>SUM(R97:S97,U97)</f>
        <v>16333.83</v>
      </c>
      <c r="W97" s="17" t="str">
        <f t="shared" si="18"/>
        <v>SIM</v>
      </c>
      <c r="X97" s="20"/>
    </row>
    <row r="98" spans="1:16384" ht="30" hidden="1" x14ac:dyDescent="0.25">
      <c r="A98" s="21"/>
      <c r="B98" s="22"/>
      <c r="C98" s="74" t="s">
        <v>914</v>
      </c>
      <c r="D98" s="75" t="s">
        <v>915</v>
      </c>
      <c r="E98" s="74" t="s">
        <v>763</v>
      </c>
      <c r="F98" s="74" t="s">
        <v>47</v>
      </c>
      <c r="G98" s="76" t="s">
        <v>26</v>
      </c>
      <c r="H98" s="77">
        <v>9913</v>
      </c>
      <c r="I98" s="77" t="s">
        <v>168</v>
      </c>
      <c r="J98" s="78" t="s">
        <v>29</v>
      </c>
      <c r="K98" s="77" t="s">
        <v>30</v>
      </c>
      <c r="L98" s="78" t="s">
        <v>916</v>
      </c>
      <c r="M98" s="75" t="s">
        <v>33</v>
      </c>
      <c r="N98" s="78" t="s">
        <v>911</v>
      </c>
      <c r="O98" s="75">
        <v>44529</v>
      </c>
      <c r="P98" s="4">
        <v>44532</v>
      </c>
      <c r="Q98" s="87" t="s">
        <v>912</v>
      </c>
      <c r="R98" s="194">
        <v>501.3</v>
      </c>
      <c r="S98" s="80" t="s">
        <v>35</v>
      </c>
      <c r="T98" s="81">
        <v>3.5</v>
      </c>
      <c r="U98" s="89">
        <v>5850</v>
      </c>
      <c r="V98" s="85">
        <f t="shared" si="17"/>
        <v>6351.3</v>
      </c>
      <c r="W98" s="17" t="str">
        <f t="shared" si="18"/>
        <v>SIM</v>
      </c>
      <c r="X98" s="20"/>
    </row>
    <row r="99" spans="1:16384" ht="30" hidden="1" x14ac:dyDescent="0.25">
      <c r="A99" s="49"/>
      <c r="B99" s="22"/>
      <c r="C99" s="74" t="s">
        <v>917</v>
      </c>
      <c r="D99" s="75" t="s">
        <v>915</v>
      </c>
      <c r="E99" s="74" t="s">
        <v>46</v>
      </c>
      <c r="F99" s="74" t="s">
        <v>47</v>
      </c>
      <c r="G99" s="76" t="s">
        <v>48</v>
      </c>
      <c r="H99" s="76">
        <v>9918</v>
      </c>
      <c r="I99" s="77" t="s">
        <v>49</v>
      </c>
      <c r="J99" s="77" t="s">
        <v>29</v>
      </c>
      <c r="K99" s="77" t="s">
        <v>30</v>
      </c>
      <c r="L99" s="78" t="s">
        <v>31</v>
      </c>
      <c r="M99" s="75" t="s">
        <v>33</v>
      </c>
      <c r="N99" s="4" t="s">
        <v>32</v>
      </c>
      <c r="O99" s="75">
        <v>44535</v>
      </c>
      <c r="P99" s="4">
        <v>44538</v>
      </c>
      <c r="Q99" s="79" t="s">
        <v>918</v>
      </c>
      <c r="R99" s="80" t="s">
        <v>35</v>
      </c>
      <c r="S99" s="80">
        <v>786.23</v>
      </c>
      <c r="T99" s="81">
        <v>2.6</v>
      </c>
      <c r="U99" s="73">
        <f t="shared" si="16"/>
        <v>1560</v>
      </c>
      <c r="V99" s="85">
        <f t="shared" si="17"/>
        <v>2346.23</v>
      </c>
      <c r="W99" s="17" t="str">
        <f t="shared" si="18"/>
        <v>SIM</v>
      </c>
      <c r="X99" s="20"/>
    </row>
    <row r="100" spans="1:16384" ht="96.75" hidden="1" customHeight="1" x14ac:dyDescent="0.25">
      <c r="A100" s="49"/>
      <c r="B100" s="22"/>
      <c r="C100" s="74" t="s">
        <v>919</v>
      </c>
      <c r="D100" s="75">
        <v>44528</v>
      </c>
      <c r="E100" s="74" t="s">
        <v>46</v>
      </c>
      <c r="F100" s="74" t="s">
        <v>47</v>
      </c>
      <c r="G100" s="76" t="s">
        <v>48</v>
      </c>
      <c r="H100" s="77">
        <v>9918</v>
      </c>
      <c r="I100" s="77" t="s">
        <v>49</v>
      </c>
      <c r="J100" s="78" t="s">
        <v>29</v>
      </c>
      <c r="K100" s="77" t="s">
        <v>30</v>
      </c>
      <c r="L100" s="78" t="s">
        <v>31</v>
      </c>
      <c r="M100" s="87" t="s">
        <v>920</v>
      </c>
      <c r="N100" s="78" t="s">
        <v>33</v>
      </c>
      <c r="O100" s="75">
        <v>44530</v>
      </c>
      <c r="P100" s="4">
        <v>44531</v>
      </c>
      <c r="Q100" s="79" t="s">
        <v>903</v>
      </c>
      <c r="R100" s="80">
        <v>1413.96</v>
      </c>
      <c r="S100" s="80">
        <v>1052.47</v>
      </c>
      <c r="T100" s="81">
        <v>1.6</v>
      </c>
      <c r="U100" s="73">
        <f t="shared" si="16"/>
        <v>960</v>
      </c>
      <c r="V100" s="85">
        <f t="shared" si="17"/>
        <v>3426.4300000000003</v>
      </c>
      <c r="W100" s="17" t="str">
        <f t="shared" si="18"/>
        <v>SIM</v>
      </c>
      <c r="X100" s="20"/>
    </row>
    <row r="101" spans="1:16384" ht="30" hidden="1" x14ac:dyDescent="0.25">
      <c r="A101" s="49"/>
      <c r="B101" s="22"/>
      <c r="C101" s="74" t="s">
        <v>921</v>
      </c>
      <c r="D101" s="75">
        <v>44530</v>
      </c>
      <c r="E101" s="74" t="s">
        <v>241</v>
      </c>
      <c r="F101" s="76" t="s">
        <v>47</v>
      </c>
      <c r="G101" s="76" t="s">
        <v>242</v>
      </c>
      <c r="H101" s="76" t="s">
        <v>243</v>
      </c>
      <c r="I101" s="77" t="s">
        <v>244</v>
      </c>
      <c r="J101" s="77" t="s">
        <v>29</v>
      </c>
      <c r="K101" s="77" t="s">
        <v>30</v>
      </c>
      <c r="L101" s="78" t="s">
        <v>373</v>
      </c>
      <c r="M101" s="75" t="s">
        <v>33</v>
      </c>
      <c r="N101" s="4" t="s">
        <v>32</v>
      </c>
      <c r="O101" s="75">
        <v>44536</v>
      </c>
      <c r="P101" s="4">
        <v>44536</v>
      </c>
      <c r="Q101" s="87" t="s">
        <v>922</v>
      </c>
      <c r="R101" s="80" t="s">
        <v>35</v>
      </c>
      <c r="S101" s="80">
        <v>2222.19</v>
      </c>
      <c r="T101" s="81">
        <v>0.6</v>
      </c>
      <c r="U101" s="73">
        <f t="shared" si="16"/>
        <v>360</v>
      </c>
      <c r="V101" s="85">
        <f t="shared" si="17"/>
        <v>2582.19</v>
      </c>
      <c r="W101" s="17" t="str">
        <f t="shared" si="18"/>
        <v>SIM</v>
      </c>
      <c r="X101" s="20"/>
    </row>
    <row r="102" spans="1:16384" ht="30" hidden="1" x14ac:dyDescent="0.25">
      <c r="A102" s="49"/>
      <c r="B102" s="22"/>
      <c r="C102" s="74" t="s">
        <v>923</v>
      </c>
      <c r="D102" s="75">
        <v>44526</v>
      </c>
      <c r="E102" s="74" t="s">
        <v>41</v>
      </c>
      <c r="F102" s="77" t="s">
        <v>25</v>
      </c>
      <c r="G102" s="77" t="s">
        <v>26</v>
      </c>
      <c r="H102" s="78" t="s">
        <v>27</v>
      </c>
      <c r="I102" s="77" t="s">
        <v>42</v>
      </c>
      <c r="J102" s="78" t="s">
        <v>29</v>
      </c>
      <c r="K102" s="75" t="s">
        <v>30</v>
      </c>
      <c r="L102" s="78" t="s">
        <v>43</v>
      </c>
      <c r="M102" s="87" t="s">
        <v>920</v>
      </c>
      <c r="N102" s="4" t="s">
        <v>33</v>
      </c>
      <c r="O102" s="87">
        <v>44529</v>
      </c>
      <c r="P102" s="4">
        <v>44531</v>
      </c>
      <c r="Q102" s="87" t="s">
        <v>34</v>
      </c>
      <c r="R102" s="81" t="s">
        <v>35</v>
      </c>
      <c r="S102" s="89">
        <v>2438.19</v>
      </c>
      <c r="T102" s="198">
        <v>2.6</v>
      </c>
      <c r="U102" s="73">
        <f>IF(F102="ASSESSOR",480*T102,IF(F102="COLABORADOR EVENTUAL",480*T102,IF(F102="GUARDA PORTUÁRIO",240*T102,IF(F102="CONSELHEIRO",600*T102,IF(F102="DIRETOR",600*T102,IF(F102="FIEL",360*T102,IF(F102="FIEL AJUDANTE",360*T102,IF(F102="GERENTE",480*T102,IF(F102="SECRETÁRIA",360*T102,IF(F102="SUPERINTENDENTE",480*T102,IF(F102="SUPERVISOR",360*T102,IF(F102="ESPECIALISTA PORTUÁRIO",360*T102,IF(F102="TÉC. SERV. PORTUÁRIOS",240*T102,0)))))))))))))</f>
        <v>1560</v>
      </c>
      <c r="V102" s="85">
        <f>SUM(R102:S102,U102)</f>
        <v>3998.19</v>
      </c>
      <c r="W102" s="17" t="str">
        <f t="shared" si="18"/>
        <v>SIM</v>
      </c>
      <c r="X102" s="20"/>
    </row>
    <row r="103" spans="1:16384" ht="30" hidden="1" x14ac:dyDescent="0.25">
      <c r="A103" s="49"/>
      <c r="B103" s="22"/>
      <c r="C103" s="74" t="s">
        <v>924</v>
      </c>
      <c r="D103" s="75">
        <v>44526</v>
      </c>
      <c r="E103" s="74" t="s">
        <v>24</v>
      </c>
      <c r="F103" s="77" t="s">
        <v>25</v>
      </c>
      <c r="G103" s="77" t="s">
        <v>26</v>
      </c>
      <c r="H103" s="78" t="s">
        <v>27</v>
      </c>
      <c r="I103" s="77" t="s">
        <v>28</v>
      </c>
      <c r="J103" s="78" t="s">
        <v>29</v>
      </c>
      <c r="K103" s="75" t="s">
        <v>30</v>
      </c>
      <c r="L103" s="78" t="s">
        <v>31</v>
      </c>
      <c r="M103" s="75" t="s">
        <v>32</v>
      </c>
      <c r="N103" s="4" t="s">
        <v>33</v>
      </c>
      <c r="O103" s="87">
        <v>44529</v>
      </c>
      <c r="P103" s="4">
        <v>44531</v>
      </c>
      <c r="Q103" s="87" t="s">
        <v>34</v>
      </c>
      <c r="R103" s="81" t="s">
        <v>35</v>
      </c>
      <c r="S103" s="89">
        <v>2438.19</v>
      </c>
      <c r="T103" s="198">
        <v>2.6</v>
      </c>
      <c r="U103" s="73">
        <f>IF(F103="ASSESSOR",480*T103,IF(F103="COLABORADOR EVENTUAL",480*T103,IF(F103="GUARDA PORTUÁRIO",240*T103,IF(F103="CONSELHEIRO",600*T103,IF(F103="DIRETOR",600*T103,IF(F103="FIEL",360*T103,IF(F103="FIEL AJUDANTE",360*T103,IF(F103="GERENTE",480*T103,IF(F103="SECRETÁRIA",360*T103,IF(F103="SUPERINTENDENTE",480*T103,IF(F103="SUPERVISOR",360*T103,IF(F103="ESPECIALISTA PORTUÁRIO",360*T103,IF(F103="TÉC. SERV. PORTUÁRIOS",240*T103,0)))))))))))))</f>
        <v>1560</v>
      </c>
      <c r="V103" s="85">
        <f>SUM(R103:S103,U103)</f>
        <v>3998.19</v>
      </c>
      <c r="W103" s="17" t="str">
        <f t="shared" si="18"/>
        <v>SIM</v>
      </c>
      <c r="X103" s="20"/>
    </row>
    <row r="104" spans="1:16384" ht="30" hidden="1" x14ac:dyDescent="0.25">
      <c r="A104" s="49"/>
      <c r="B104" s="22"/>
      <c r="C104" s="74" t="s">
        <v>925</v>
      </c>
      <c r="D104" s="75">
        <v>44526</v>
      </c>
      <c r="E104" s="74" t="s">
        <v>37</v>
      </c>
      <c r="F104" s="77" t="s">
        <v>25</v>
      </c>
      <c r="G104" s="77" t="s">
        <v>26</v>
      </c>
      <c r="H104" s="78" t="s">
        <v>27</v>
      </c>
      <c r="I104" s="77" t="s">
        <v>38</v>
      </c>
      <c r="J104" s="78" t="s">
        <v>29</v>
      </c>
      <c r="K104" s="75" t="s">
        <v>30</v>
      </c>
      <c r="L104" s="78" t="s">
        <v>31</v>
      </c>
      <c r="M104" s="75" t="s">
        <v>32</v>
      </c>
      <c r="N104" s="4" t="s">
        <v>33</v>
      </c>
      <c r="O104" s="87">
        <v>44529</v>
      </c>
      <c r="P104" s="4">
        <v>44531</v>
      </c>
      <c r="Q104" s="87" t="s">
        <v>34</v>
      </c>
      <c r="R104" s="81" t="s">
        <v>35</v>
      </c>
      <c r="S104" s="89">
        <v>1588.12</v>
      </c>
      <c r="T104" s="198">
        <v>2.6</v>
      </c>
      <c r="U104" s="73">
        <f>IF(F104="ASSESSOR",480*T104,IF(F104="COLABORADOR EVENTUAL",480*T104,IF(F104="GUARDA PORTUÁRIO",240*T104,IF(F104="CONSELHEIRO",600*T104,IF(F104="DIRETOR",600*T104,IF(F104="FIEL",360*T104,IF(F104="FIEL AJUDANTE",360*T104,IF(F104="GERENTE",480*T104,IF(F104="SECRETÁRIA",360*T104,IF(F104="SUPERINTENDENTE",480*T104,IF(F104="SUPERVISOR",360*T104,IF(F104="ESPECIALISTA PORTUÁRIO",360*T104,IF(F104="TÉC. SERV. PORTUÁRIOS",240*T104,0)))))))))))))</f>
        <v>1560</v>
      </c>
      <c r="V104" s="85">
        <f>SUM(R104:S104,U104)</f>
        <v>3148.12</v>
      </c>
      <c r="W104" s="17" t="str">
        <f t="shared" si="18"/>
        <v>SIM</v>
      </c>
      <c r="X104" s="20"/>
    </row>
    <row r="105" spans="1:16384" ht="30" hidden="1" x14ac:dyDescent="0.25">
      <c r="A105" s="49"/>
      <c r="B105" s="22"/>
      <c r="C105" s="74" t="s">
        <v>926</v>
      </c>
      <c r="D105" s="75">
        <v>44530</v>
      </c>
      <c r="E105" s="74" t="s">
        <v>763</v>
      </c>
      <c r="F105" s="77" t="s">
        <v>47</v>
      </c>
      <c r="G105" s="77" t="s">
        <v>26</v>
      </c>
      <c r="H105" s="78">
        <v>9913</v>
      </c>
      <c r="I105" s="77" t="s">
        <v>168</v>
      </c>
      <c r="J105" s="78" t="s">
        <v>29</v>
      </c>
      <c r="K105" s="75" t="s">
        <v>30</v>
      </c>
      <c r="L105" s="78" t="s">
        <v>373</v>
      </c>
      <c r="M105" s="75" t="s">
        <v>33</v>
      </c>
      <c r="N105" s="4" t="s">
        <v>32</v>
      </c>
      <c r="O105" s="75">
        <v>44536</v>
      </c>
      <c r="P105" s="4">
        <v>44536</v>
      </c>
      <c r="Q105" s="79" t="s">
        <v>927</v>
      </c>
      <c r="R105" s="81" t="s">
        <v>35</v>
      </c>
      <c r="S105" s="89">
        <v>2222.19</v>
      </c>
      <c r="T105" s="198">
        <v>0.6</v>
      </c>
      <c r="U105" s="73">
        <f>IF(F105="ASSESSOR",480*T105,IF(F105="COLABORADOR EVENTUAL",480*T105,IF(F105="GUARDA PORTUÁRIO",240*T105,IF(F105="CONSELHEIRO",600*T105,IF(F105="DIRETOR",600*T105,IF(F105="FIEL",360*T105,IF(F105="FIEL AJUDANTE",360*T105,IF(F105="GERENTE",480*T105,IF(F105="SECRETÁRIA",360*T105,IF(F105="SUPERINTENDENTE",480*T105,IF(F105="SUPERVISOR",360*T105,IF(F105="ESPECIALISTA PORTUÁRIO",360*T105,IF(F105="TÉC. SERV. PORTUÁRIOS",240*T105,0)))))))))))))</f>
        <v>360</v>
      </c>
      <c r="V105" s="85">
        <f>SUM(R105:S105,U105)</f>
        <v>2582.19</v>
      </c>
      <c r="W105" s="17" t="str">
        <f t="shared" si="18"/>
        <v>SIM</v>
      </c>
      <c r="X105" s="20"/>
    </row>
    <row r="106" spans="1:16384" s="72" customFormat="1" ht="45" hidden="1" x14ac:dyDescent="0.25">
      <c r="A106" s="74"/>
      <c r="B106" s="75"/>
      <c r="C106" s="74" t="s">
        <v>928</v>
      </c>
      <c r="D106" s="75">
        <v>44540</v>
      </c>
      <c r="E106" s="74" t="s">
        <v>763</v>
      </c>
      <c r="F106" s="77" t="s">
        <v>47</v>
      </c>
      <c r="G106" s="77" t="s">
        <v>26</v>
      </c>
      <c r="H106" s="78">
        <v>9913</v>
      </c>
      <c r="I106" s="77" t="s">
        <v>168</v>
      </c>
      <c r="J106" s="78" t="s">
        <v>29</v>
      </c>
      <c r="K106" s="75" t="s">
        <v>30</v>
      </c>
      <c r="L106" s="78" t="s">
        <v>31</v>
      </c>
      <c r="M106" s="75" t="s">
        <v>33</v>
      </c>
      <c r="N106" s="4" t="s">
        <v>32</v>
      </c>
      <c r="O106" s="87">
        <v>44545</v>
      </c>
      <c r="P106" s="4">
        <v>44545</v>
      </c>
      <c r="Q106" s="87" t="s">
        <v>929</v>
      </c>
      <c r="R106" s="81">
        <v>2221.4299999999998</v>
      </c>
      <c r="S106" s="89" t="s">
        <v>35</v>
      </c>
      <c r="T106" s="81">
        <v>0.6</v>
      </c>
      <c r="U106" s="73">
        <f t="shared" si="16"/>
        <v>360</v>
      </c>
      <c r="V106" s="85">
        <f t="shared" si="17"/>
        <v>2581.4299999999998</v>
      </c>
      <c r="W106" s="17" t="str">
        <f t="shared" si="18"/>
        <v>SIM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  <c r="AMN106"/>
      <c r="AMO106"/>
      <c r="AMP106"/>
      <c r="AMQ106"/>
      <c r="AMR106"/>
      <c r="AMS106"/>
      <c r="AMT106"/>
      <c r="AMU106"/>
      <c r="AMV106"/>
      <c r="AMW106"/>
      <c r="AMX106"/>
      <c r="AMY106"/>
      <c r="AMZ106"/>
      <c r="ANA106"/>
      <c r="ANB106"/>
      <c r="ANC106"/>
      <c r="AND106"/>
      <c r="ANE106"/>
      <c r="ANF106"/>
      <c r="ANG106"/>
      <c r="ANH106"/>
      <c r="ANI106"/>
      <c r="ANJ106"/>
      <c r="ANK106"/>
      <c r="ANL106"/>
      <c r="ANM106"/>
      <c r="ANN106"/>
      <c r="ANO106"/>
      <c r="ANP106"/>
      <c r="ANQ106"/>
      <c r="ANR106"/>
      <c r="ANS106"/>
      <c r="ANT106"/>
      <c r="ANU106"/>
      <c r="ANV106"/>
      <c r="ANW106"/>
      <c r="ANX106"/>
      <c r="ANY106"/>
      <c r="ANZ106"/>
      <c r="AOA106"/>
      <c r="AOB106"/>
      <c r="AOC106"/>
      <c r="AOD106"/>
      <c r="AOE106"/>
      <c r="AOF106"/>
      <c r="AOG106"/>
      <c r="AOH106"/>
      <c r="AOI106"/>
      <c r="AOJ106"/>
      <c r="AOK106"/>
      <c r="AOL106"/>
      <c r="AOM106"/>
      <c r="AON106"/>
      <c r="AOO106"/>
      <c r="AOP106"/>
      <c r="AOQ106"/>
      <c r="AOR106"/>
      <c r="AOS106"/>
      <c r="AOT106"/>
      <c r="AOU106"/>
      <c r="AOV106"/>
      <c r="AOW106"/>
      <c r="AOX106"/>
      <c r="AOY106"/>
      <c r="AOZ106"/>
      <c r="APA106"/>
      <c r="APB106"/>
      <c r="APC106"/>
      <c r="APD106"/>
      <c r="APE106"/>
      <c r="APF106"/>
      <c r="APG106"/>
      <c r="APH106"/>
      <c r="API106"/>
      <c r="APJ106"/>
      <c r="APK106"/>
      <c r="APL106"/>
      <c r="APM106"/>
      <c r="APN106"/>
      <c r="APO106"/>
      <c r="APP106"/>
      <c r="APQ106"/>
      <c r="APR106"/>
      <c r="APS106"/>
      <c r="APT106"/>
      <c r="APU106"/>
      <c r="APV106"/>
      <c r="APW106"/>
      <c r="APX106"/>
      <c r="APY106"/>
      <c r="APZ106"/>
      <c r="AQA106"/>
      <c r="AQB106"/>
      <c r="AQC106"/>
      <c r="AQD106"/>
      <c r="AQE106"/>
      <c r="AQF106"/>
      <c r="AQG106"/>
      <c r="AQH106"/>
      <c r="AQI106"/>
      <c r="AQJ106"/>
      <c r="AQK106"/>
      <c r="AQL106"/>
      <c r="AQM106"/>
      <c r="AQN106"/>
      <c r="AQO106"/>
      <c r="AQP106"/>
      <c r="AQQ106"/>
      <c r="AQR106"/>
      <c r="AQS106"/>
      <c r="AQT106"/>
      <c r="AQU106"/>
      <c r="AQV106"/>
      <c r="AQW106"/>
      <c r="AQX106"/>
      <c r="AQY106"/>
      <c r="AQZ106"/>
      <c r="ARA106"/>
      <c r="ARB106"/>
      <c r="ARC106"/>
      <c r="ARD106"/>
      <c r="ARE106"/>
      <c r="ARF106"/>
      <c r="ARG106"/>
      <c r="ARH106"/>
      <c r="ARI106"/>
      <c r="ARJ106"/>
      <c r="ARK106"/>
      <c r="ARL106"/>
      <c r="ARM106"/>
      <c r="ARN106"/>
      <c r="ARO106"/>
      <c r="ARP106"/>
      <c r="ARQ106"/>
      <c r="ARR106"/>
      <c r="ARS106"/>
      <c r="ART106"/>
      <c r="ARU106"/>
      <c r="ARV106"/>
      <c r="ARW106"/>
      <c r="ARX106"/>
      <c r="ARY106"/>
      <c r="ARZ106"/>
      <c r="ASA106"/>
      <c r="ASB106"/>
      <c r="ASC106"/>
      <c r="ASD106"/>
      <c r="ASE106"/>
      <c r="ASF106"/>
      <c r="ASG106"/>
      <c r="ASH106"/>
      <c r="ASI106"/>
      <c r="ASJ106"/>
      <c r="ASK106"/>
      <c r="ASL106"/>
      <c r="ASM106"/>
      <c r="ASN106"/>
      <c r="ASO106"/>
      <c r="ASP106"/>
      <c r="ASQ106"/>
      <c r="ASR106"/>
      <c r="ASS106"/>
      <c r="AST106"/>
      <c r="ASU106"/>
      <c r="ASV106"/>
      <c r="ASW106"/>
      <c r="ASX106"/>
      <c r="ASY106"/>
      <c r="ASZ106"/>
      <c r="ATA106"/>
      <c r="ATB106"/>
      <c r="ATC106"/>
      <c r="ATD106"/>
      <c r="ATE106"/>
      <c r="ATF106"/>
      <c r="ATG106"/>
      <c r="ATH106"/>
      <c r="ATI106"/>
      <c r="ATJ106"/>
      <c r="ATK106"/>
      <c r="ATL106"/>
      <c r="ATM106"/>
      <c r="ATN106"/>
      <c r="ATO106"/>
      <c r="ATP106"/>
      <c r="ATQ106"/>
      <c r="ATR106"/>
      <c r="ATS106"/>
      <c r="ATT106"/>
      <c r="ATU106"/>
      <c r="ATV106"/>
      <c r="ATW106"/>
      <c r="ATX106"/>
      <c r="ATY106"/>
      <c r="ATZ106"/>
      <c r="AUA106"/>
      <c r="AUB106"/>
      <c r="AUC106"/>
      <c r="AUD106"/>
      <c r="AUE106"/>
      <c r="AUF106"/>
      <c r="AUG106"/>
      <c r="AUH106"/>
      <c r="AUI106"/>
      <c r="AUJ106"/>
      <c r="AUK106"/>
      <c r="AUL106"/>
      <c r="AUM106"/>
      <c r="AUN106"/>
      <c r="AUO106"/>
      <c r="AUP106"/>
      <c r="AUQ106"/>
      <c r="AUR106"/>
      <c r="AUS106"/>
      <c r="AUT106"/>
      <c r="AUU106"/>
      <c r="AUV106"/>
      <c r="AUW106"/>
      <c r="AUX106"/>
      <c r="AUY106"/>
      <c r="AUZ106"/>
      <c r="AVA106"/>
      <c r="AVB106"/>
      <c r="AVC106"/>
      <c r="AVD106"/>
      <c r="AVE106"/>
      <c r="AVF106"/>
      <c r="AVG106"/>
      <c r="AVH106"/>
      <c r="AVI106"/>
      <c r="AVJ106"/>
      <c r="AVK106"/>
      <c r="AVL106"/>
      <c r="AVM106"/>
      <c r="AVN106"/>
      <c r="AVO106"/>
      <c r="AVP106"/>
      <c r="AVQ106"/>
      <c r="AVR106"/>
      <c r="AVS106"/>
      <c r="AVT106"/>
      <c r="AVU106"/>
      <c r="AVV106"/>
      <c r="AVW106"/>
      <c r="AVX106"/>
      <c r="AVY106"/>
      <c r="AVZ106"/>
      <c r="AWA106"/>
      <c r="AWB106"/>
      <c r="AWC106"/>
      <c r="AWD106"/>
      <c r="AWE106"/>
      <c r="AWF106"/>
      <c r="AWG106"/>
      <c r="AWH106"/>
      <c r="AWI106"/>
      <c r="AWJ106"/>
      <c r="AWK106"/>
      <c r="AWL106"/>
      <c r="AWM106"/>
      <c r="AWN106"/>
      <c r="AWO106"/>
      <c r="AWP106"/>
      <c r="AWQ106"/>
      <c r="AWR106"/>
      <c r="AWS106"/>
      <c r="AWT106"/>
      <c r="AWU106"/>
      <c r="AWV106"/>
      <c r="AWW106"/>
      <c r="AWX106"/>
      <c r="AWY106"/>
      <c r="AWZ106"/>
      <c r="AXA106"/>
      <c r="AXB106"/>
      <c r="AXC106"/>
      <c r="AXD106"/>
      <c r="AXE106"/>
      <c r="AXF106"/>
      <c r="AXG106"/>
      <c r="AXH106"/>
      <c r="AXI106"/>
      <c r="AXJ106"/>
      <c r="AXK106"/>
      <c r="AXL106"/>
      <c r="AXM106"/>
      <c r="AXN106"/>
      <c r="AXO106"/>
      <c r="AXP106"/>
      <c r="AXQ106"/>
      <c r="AXR106"/>
      <c r="AXS106"/>
      <c r="AXT106"/>
      <c r="AXU106"/>
      <c r="AXV106"/>
      <c r="AXW106"/>
      <c r="AXX106"/>
      <c r="AXY106"/>
      <c r="AXZ106"/>
      <c r="AYA106"/>
      <c r="AYB106"/>
      <c r="AYC106"/>
      <c r="AYD106"/>
      <c r="AYE106"/>
      <c r="AYF106"/>
      <c r="AYG106"/>
      <c r="AYH106"/>
      <c r="AYI106"/>
      <c r="AYJ106"/>
      <c r="AYK106"/>
      <c r="AYL106"/>
      <c r="AYM106"/>
      <c r="AYN106"/>
      <c r="AYO106"/>
      <c r="AYP106"/>
      <c r="AYQ106"/>
      <c r="AYR106"/>
      <c r="AYS106"/>
      <c r="AYT106"/>
      <c r="AYU106"/>
      <c r="AYV106"/>
      <c r="AYW106"/>
      <c r="AYX106"/>
      <c r="AYY106"/>
      <c r="AYZ106"/>
      <c r="AZA106"/>
      <c r="AZB106"/>
      <c r="AZC106"/>
      <c r="AZD106"/>
      <c r="AZE106"/>
      <c r="AZF106"/>
      <c r="AZG106"/>
      <c r="AZH106"/>
      <c r="AZI106"/>
      <c r="AZJ106"/>
      <c r="AZK106"/>
      <c r="AZL106"/>
      <c r="AZM106"/>
      <c r="AZN106"/>
      <c r="AZO106"/>
      <c r="AZP106"/>
      <c r="AZQ106"/>
      <c r="AZR106"/>
      <c r="AZS106"/>
      <c r="AZT106"/>
      <c r="AZU106"/>
      <c r="AZV106"/>
      <c r="AZW106"/>
      <c r="AZX106"/>
      <c r="AZY106"/>
      <c r="AZZ106"/>
      <c r="BAA106"/>
      <c r="BAB106"/>
      <c r="BAC106"/>
      <c r="BAD106"/>
      <c r="BAE106"/>
      <c r="BAF106"/>
      <c r="BAG106"/>
      <c r="BAH106"/>
      <c r="BAI106"/>
      <c r="BAJ106"/>
      <c r="BAK106"/>
      <c r="BAL106"/>
      <c r="BAM106"/>
      <c r="BAN106"/>
      <c r="BAO106"/>
      <c r="BAP106"/>
      <c r="BAQ106"/>
      <c r="BAR106"/>
      <c r="BAS106"/>
      <c r="BAT106"/>
      <c r="BAU106"/>
      <c r="BAV106"/>
      <c r="BAW106"/>
      <c r="BAX106"/>
      <c r="BAY106"/>
      <c r="BAZ106"/>
      <c r="BBA106"/>
      <c r="BBB106"/>
      <c r="BBC106"/>
      <c r="BBD106"/>
      <c r="BBE106"/>
      <c r="BBF106"/>
      <c r="BBG106"/>
      <c r="BBH106"/>
      <c r="BBI106"/>
      <c r="BBJ106"/>
      <c r="BBK106"/>
      <c r="BBL106"/>
      <c r="BBM106"/>
      <c r="BBN106"/>
      <c r="BBO106"/>
      <c r="BBP106"/>
      <c r="BBQ106"/>
      <c r="BBR106"/>
      <c r="BBS106"/>
      <c r="BBT106"/>
      <c r="BBU106"/>
      <c r="BBV106"/>
      <c r="BBW106"/>
      <c r="BBX106"/>
      <c r="BBY106"/>
      <c r="BBZ106"/>
      <c r="BCA106"/>
      <c r="BCB106"/>
      <c r="BCC106"/>
      <c r="BCD106"/>
      <c r="BCE106"/>
      <c r="BCF106"/>
      <c r="BCG106"/>
      <c r="BCH106"/>
      <c r="BCI106"/>
      <c r="BCJ106"/>
      <c r="BCK106"/>
      <c r="BCL106"/>
      <c r="BCM106"/>
      <c r="BCN106"/>
      <c r="BCO106"/>
      <c r="BCP106"/>
      <c r="BCQ106"/>
      <c r="BCR106"/>
      <c r="BCS106"/>
      <c r="BCT106"/>
      <c r="BCU106"/>
      <c r="BCV106"/>
      <c r="BCW106"/>
      <c r="BCX106"/>
      <c r="BCY106"/>
      <c r="BCZ106"/>
      <c r="BDA106"/>
      <c r="BDB106"/>
      <c r="BDC106"/>
      <c r="BDD106"/>
      <c r="BDE106"/>
      <c r="BDF106"/>
      <c r="BDG106"/>
      <c r="BDH106"/>
      <c r="BDI106"/>
      <c r="BDJ106"/>
      <c r="BDK106"/>
      <c r="BDL106"/>
      <c r="BDM106"/>
      <c r="BDN106"/>
      <c r="BDO106"/>
      <c r="BDP106"/>
      <c r="BDQ106"/>
      <c r="BDR106"/>
      <c r="BDS106"/>
      <c r="BDT106"/>
      <c r="BDU106"/>
      <c r="BDV106"/>
      <c r="BDW106"/>
      <c r="BDX106"/>
      <c r="BDY106"/>
      <c r="BDZ106"/>
      <c r="BEA106"/>
      <c r="BEB106"/>
      <c r="BEC106"/>
      <c r="BED106"/>
      <c r="BEE106"/>
      <c r="BEF106"/>
      <c r="BEG106"/>
      <c r="BEH106"/>
      <c r="BEI106"/>
      <c r="BEJ106"/>
      <c r="BEK106"/>
      <c r="BEL106"/>
      <c r="BEM106"/>
      <c r="BEN106"/>
      <c r="BEO106"/>
      <c r="BEP106"/>
      <c r="BEQ106"/>
      <c r="BER106"/>
      <c r="BES106"/>
      <c r="BET106"/>
      <c r="BEU106"/>
      <c r="BEV106"/>
      <c r="BEW106"/>
      <c r="BEX106"/>
      <c r="BEY106"/>
      <c r="BEZ106"/>
      <c r="BFA106"/>
      <c r="BFB106"/>
      <c r="BFC106"/>
      <c r="BFD106"/>
      <c r="BFE106"/>
      <c r="BFF106"/>
      <c r="BFG106"/>
      <c r="BFH106"/>
      <c r="BFI106"/>
      <c r="BFJ106"/>
      <c r="BFK106"/>
      <c r="BFL106"/>
      <c r="BFM106"/>
      <c r="BFN106"/>
      <c r="BFO106"/>
      <c r="BFP106"/>
      <c r="BFQ106"/>
      <c r="BFR106"/>
      <c r="BFS106"/>
      <c r="BFT106"/>
      <c r="BFU106"/>
      <c r="BFV106"/>
      <c r="BFW106"/>
      <c r="BFX106"/>
      <c r="BFY106"/>
      <c r="BFZ106"/>
      <c r="BGA106"/>
      <c r="BGB106"/>
      <c r="BGC106"/>
      <c r="BGD106"/>
      <c r="BGE106"/>
      <c r="BGF106"/>
      <c r="BGG106"/>
      <c r="BGH106"/>
      <c r="BGI106"/>
      <c r="BGJ106"/>
      <c r="BGK106"/>
      <c r="BGL106"/>
      <c r="BGM106"/>
      <c r="BGN106"/>
      <c r="BGO106"/>
      <c r="BGP106"/>
      <c r="BGQ106"/>
      <c r="BGR106"/>
      <c r="BGS106"/>
      <c r="BGT106"/>
      <c r="BGU106"/>
      <c r="BGV106"/>
      <c r="BGW106"/>
      <c r="BGX106"/>
      <c r="BGY106"/>
      <c r="BGZ106"/>
      <c r="BHA106"/>
      <c r="BHB106"/>
      <c r="BHC106"/>
      <c r="BHD106"/>
      <c r="BHE106"/>
      <c r="BHF106"/>
      <c r="BHG106"/>
      <c r="BHH106"/>
      <c r="BHI106"/>
      <c r="BHJ106"/>
      <c r="BHK106"/>
      <c r="BHL106"/>
      <c r="BHM106"/>
      <c r="BHN106"/>
      <c r="BHO106"/>
      <c r="BHP106"/>
      <c r="BHQ106"/>
      <c r="BHR106"/>
      <c r="BHS106"/>
      <c r="BHT106"/>
      <c r="BHU106"/>
      <c r="BHV106"/>
      <c r="BHW106"/>
      <c r="BHX106"/>
      <c r="BHY106"/>
      <c r="BHZ106"/>
      <c r="BIA106"/>
      <c r="BIB106"/>
      <c r="BIC106"/>
      <c r="BID106"/>
      <c r="BIE106"/>
      <c r="BIF106"/>
      <c r="BIG106"/>
      <c r="BIH106"/>
      <c r="BII106"/>
      <c r="BIJ106"/>
      <c r="BIK106"/>
      <c r="BIL106"/>
      <c r="BIM106"/>
      <c r="BIN106"/>
      <c r="BIO106"/>
      <c r="BIP106"/>
      <c r="BIQ106"/>
      <c r="BIR106"/>
      <c r="BIS106"/>
      <c r="BIT106"/>
      <c r="BIU106"/>
      <c r="BIV106"/>
      <c r="BIW106"/>
      <c r="BIX106"/>
      <c r="BIY106"/>
      <c r="BIZ106"/>
      <c r="BJA106"/>
      <c r="BJB106"/>
      <c r="BJC106"/>
      <c r="BJD106"/>
      <c r="BJE106"/>
      <c r="BJF106"/>
      <c r="BJG106"/>
      <c r="BJH106"/>
      <c r="BJI106"/>
      <c r="BJJ106"/>
      <c r="BJK106"/>
      <c r="BJL106"/>
      <c r="BJM106"/>
      <c r="BJN106"/>
      <c r="BJO106"/>
      <c r="BJP106"/>
      <c r="BJQ106"/>
      <c r="BJR106"/>
      <c r="BJS106"/>
      <c r="BJT106"/>
      <c r="BJU106"/>
      <c r="BJV106"/>
      <c r="BJW106"/>
      <c r="BJX106"/>
      <c r="BJY106"/>
      <c r="BJZ106"/>
      <c r="BKA106"/>
      <c r="BKB106"/>
      <c r="BKC106"/>
      <c r="BKD106"/>
      <c r="BKE106"/>
      <c r="BKF106"/>
      <c r="BKG106"/>
      <c r="BKH106"/>
      <c r="BKI106"/>
      <c r="BKJ106"/>
      <c r="BKK106"/>
      <c r="BKL106"/>
      <c r="BKM106"/>
      <c r="BKN106"/>
      <c r="BKO106"/>
      <c r="BKP106"/>
      <c r="BKQ106"/>
      <c r="BKR106"/>
      <c r="BKS106"/>
      <c r="BKT106"/>
      <c r="BKU106"/>
      <c r="BKV106"/>
      <c r="BKW106"/>
      <c r="BKX106"/>
      <c r="BKY106"/>
      <c r="BKZ106"/>
      <c r="BLA106"/>
      <c r="BLB106"/>
      <c r="BLC106"/>
      <c r="BLD106"/>
      <c r="BLE106"/>
      <c r="BLF106"/>
      <c r="BLG106"/>
      <c r="BLH106"/>
      <c r="BLI106"/>
      <c r="BLJ106"/>
      <c r="BLK106"/>
      <c r="BLL106"/>
      <c r="BLM106"/>
      <c r="BLN106"/>
      <c r="BLO106"/>
      <c r="BLP106"/>
      <c r="BLQ106"/>
      <c r="BLR106"/>
      <c r="BLS106"/>
      <c r="BLT106"/>
      <c r="BLU106"/>
      <c r="BLV106"/>
      <c r="BLW106"/>
      <c r="BLX106"/>
      <c r="BLY106"/>
      <c r="BLZ106"/>
      <c r="BMA106"/>
      <c r="BMB106"/>
      <c r="BMC106"/>
      <c r="BMD106"/>
      <c r="BME106"/>
      <c r="BMF106"/>
      <c r="BMG106"/>
      <c r="BMH106"/>
      <c r="BMI106"/>
      <c r="BMJ106"/>
      <c r="BMK106"/>
      <c r="BML106"/>
      <c r="BMM106"/>
      <c r="BMN106"/>
      <c r="BMO106"/>
      <c r="BMP106"/>
      <c r="BMQ106"/>
      <c r="BMR106"/>
      <c r="BMS106"/>
      <c r="BMT106"/>
      <c r="BMU106"/>
      <c r="BMV106"/>
      <c r="BMW106"/>
      <c r="BMX106"/>
      <c r="BMY106"/>
      <c r="BMZ106"/>
      <c r="BNA106"/>
      <c r="BNB106"/>
      <c r="BNC106"/>
      <c r="BND106"/>
      <c r="BNE106"/>
      <c r="BNF106"/>
      <c r="BNG106"/>
      <c r="BNH106"/>
      <c r="BNI106"/>
      <c r="BNJ106"/>
      <c r="BNK106"/>
      <c r="BNL106"/>
      <c r="BNM106"/>
      <c r="BNN106"/>
      <c r="BNO106"/>
      <c r="BNP106"/>
      <c r="BNQ106"/>
      <c r="BNR106"/>
      <c r="BNS106"/>
      <c r="BNT106"/>
      <c r="BNU106"/>
      <c r="BNV106"/>
      <c r="BNW106"/>
      <c r="BNX106"/>
      <c r="BNY106"/>
      <c r="BNZ106"/>
      <c r="BOA106"/>
      <c r="BOB106"/>
      <c r="BOC106"/>
      <c r="BOD106"/>
      <c r="BOE106"/>
      <c r="BOF106"/>
      <c r="BOG106"/>
      <c r="BOH106"/>
      <c r="BOI106"/>
      <c r="BOJ106"/>
      <c r="BOK106"/>
      <c r="BOL106"/>
      <c r="BOM106"/>
      <c r="BON106"/>
      <c r="BOO106"/>
      <c r="BOP106"/>
      <c r="BOQ106"/>
      <c r="BOR106"/>
      <c r="BOS106"/>
      <c r="BOT106"/>
      <c r="BOU106"/>
      <c r="BOV106"/>
      <c r="BOW106"/>
      <c r="BOX106"/>
      <c r="BOY106"/>
      <c r="BOZ106"/>
      <c r="BPA106"/>
      <c r="BPB106"/>
      <c r="BPC106"/>
      <c r="BPD106"/>
      <c r="BPE106"/>
      <c r="BPF106"/>
      <c r="BPG106"/>
      <c r="BPH106"/>
      <c r="BPI106"/>
      <c r="BPJ106"/>
      <c r="BPK106"/>
      <c r="BPL106"/>
      <c r="BPM106"/>
      <c r="BPN106"/>
      <c r="BPO106"/>
      <c r="BPP106"/>
      <c r="BPQ106"/>
      <c r="BPR106"/>
      <c r="BPS106"/>
      <c r="BPT106"/>
      <c r="BPU106"/>
      <c r="BPV106"/>
      <c r="BPW106"/>
      <c r="BPX106"/>
      <c r="BPY106"/>
      <c r="BPZ106"/>
      <c r="BQA106"/>
      <c r="BQB106"/>
      <c r="BQC106"/>
      <c r="BQD106"/>
      <c r="BQE106"/>
      <c r="BQF106"/>
      <c r="BQG106"/>
      <c r="BQH106"/>
      <c r="BQI106"/>
      <c r="BQJ106"/>
      <c r="BQK106"/>
      <c r="BQL106"/>
      <c r="BQM106"/>
      <c r="BQN106"/>
      <c r="BQO106"/>
      <c r="BQP106"/>
      <c r="BQQ106"/>
      <c r="BQR106"/>
      <c r="BQS106"/>
      <c r="BQT106"/>
      <c r="BQU106"/>
      <c r="BQV106"/>
      <c r="BQW106"/>
      <c r="BQX106"/>
      <c r="BQY106"/>
      <c r="BQZ106"/>
      <c r="BRA106"/>
      <c r="BRB106"/>
      <c r="BRC106"/>
      <c r="BRD106"/>
      <c r="BRE106"/>
      <c r="BRF106"/>
      <c r="BRG106"/>
      <c r="BRH106"/>
      <c r="BRI106"/>
      <c r="BRJ106"/>
      <c r="BRK106"/>
      <c r="BRL106"/>
      <c r="BRM106"/>
      <c r="BRN106"/>
      <c r="BRO106"/>
      <c r="BRP106"/>
      <c r="BRQ106"/>
      <c r="BRR106"/>
      <c r="BRS106"/>
      <c r="BRT106"/>
      <c r="BRU106"/>
      <c r="BRV106"/>
      <c r="BRW106"/>
      <c r="BRX106"/>
      <c r="BRY106"/>
      <c r="BRZ106"/>
      <c r="BSA106"/>
      <c r="BSB106"/>
      <c r="BSC106"/>
      <c r="BSD106"/>
      <c r="BSE106"/>
      <c r="BSF106"/>
      <c r="BSG106"/>
      <c r="BSH106"/>
      <c r="BSI106"/>
      <c r="BSJ106"/>
      <c r="BSK106"/>
      <c r="BSL106"/>
      <c r="BSM106"/>
      <c r="BSN106"/>
      <c r="BSO106"/>
      <c r="BSP106"/>
      <c r="BSQ106"/>
      <c r="BSR106"/>
      <c r="BSS106"/>
      <c r="BST106"/>
      <c r="BSU106"/>
      <c r="BSV106"/>
      <c r="BSW106"/>
      <c r="BSX106"/>
      <c r="BSY106"/>
      <c r="BSZ106"/>
      <c r="BTA106"/>
      <c r="BTB106"/>
      <c r="BTC106"/>
      <c r="BTD106"/>
      <c r="BTE106"/>
      <c r="BTF106"/>
      <c r="BTG106"/>
      <c r="BTH106"/>
      <c r="BTI106"/>
      <c r="BTJ106"/>
      <c r="BTK106"/>
      <c r="BTL106"/>
      <c r="BTM106"/>
      <c r="BTN106"/>
      <c r="BTO106"/>
      <c r="BTP106"/>
      <c r="BTQ106"/>
      <c r="BTR106"/>
      <c r="BTS106"/>
      <c r="BTT106"/>
      <c r="BTU106"/>
      <c r="BTV106"/>
      <c r="BTW106"/>
      <c r="BTX106"/>
      <c r="BTY106"/>
      <c r="BTZ106"/>
      <c r="BUA106"/>
      <c r="BUB106"/>
      <c r="BUC106"/>
      <c r="BUD106"/>
      <c r="BUE106"/>
      <c r="BUF106"/>
      <c r="BUG106"/>
      <c r="BUH106"/>
      <c r="BUI106"/>
      <c r="BUJ106"/>
      <c r="BUK106"/>
      <c r="BUL106"/>
      <c r="BUM106"/>
      <c r="BUN106"/>
      <c r="BUO106"/>
      <c r="BUP106"/>
      <c r="BUQ106"/>
      <c r="BUR106"/>
      <c r="BUS106"/>
      <c r="BUT106"/>
      <c r="BUU106"/>
      <c r="BUV106"/>
      <c r="BUW106"/>
      <c r="BUX106"/>
      <c r="BUY106"/>
      <c r="BUZ106"/>
      <c r="BVA106"/>
      <c r="BVB106"/>
      <c r="BVC106"/>
      <c r="BVD106"/>
      <c r="BVE106"/>
      <c r="BVF106"/>
      <c r="BVG106"/>
      <c r="BVH106"/>
      <c r="BVI106"/>
      <c r="BVJ106"/>
      <c r="BVK106"/>
      <c r="BVL106"/>
      <c r="BVM106"/>
      <c r="BVN106"/>
      <c r="BVO106"/>
      <c r="BVP106"/>
      <c r="BVQ106"/>
      <c r="BVR106"/>
      <c r="BVS106"/>
      <c r="BVT106"/>
      <c r="BVU106"/>
      <c r="BVV106"/>
      <c r="BVW106"/>
      <c r="BVX106"/>
      <c r="BVY106"/>
      <c r="BVZ106"/>
      <c r="BWA106"/>
      <c r="BWB106"/>
      <c r="BWC106"/>
      <c r="BWD106"/>
      <c r="BWE106"/>
      <c r="BWF106"/>
      <c r="BWG106"/>
      <c r="BWH106"/>
      <c r="BWI106"/>
      <c r="BWJ106"/>
      <c r="BWK106"/>
      <c r="BWL106"/>
      <c r="BWM106"/>
      <c r="BWN106"/>
      <c r="BWO106"/>
      <c r="BWP106"/>
      <c r="BWQ106"/>
      <c r="BWR106"/>
      <c r="BWS106"/>
      <c r="BWT106"/>
      <c r="BWU106"/>
      <c r="BWV106"/>
      <c r="BWW106"/>
      <c r="BWX106"/>
      <c r="BWY106"/>
      <c r="BWZ106"/>
      <c r="BXA106"/>
      <c r="BXB106"/>
      <c r="BXC106"/>
      <c r="BXD106"/>
      <c r="BXE106"/>
      <c r="BXF106"/>
      <c r="BXG106"/>
      <c r="BXH106"/>
      <c r="BXI106"/>
      <c r="BXJ106"/>
      <c r="BXK106"/>
      <c r="BXL106"/>
      <c r="BXM106"/>
      <c r="BXN106"/>
      <c r="BXO106"/>
      <c r="BXP106"/>
      <c r="BXQ106"/>
      <c r="BXR106"/>
      <c r="BXS106"/>
      <c r="BXT106"/>
      <c r="BXU106"/>
      <c r="BXV106"/>
      <c r="BXW106"/>
      <c r="BXX106"/>
      <c r="BXY106"/>
      <c r="BXZ106"/>
      <c r="BYA106"/>
      <c r="BYB106"/>
      <c r="BYC106"/>
      <c r="BYD106"/>
      <c r="BYE106"/>
      <c r="BYF106"/>
      <c r="BYG106"/>
      <c r="BYH106"/>
      <c r="BYI106"/>
      <c r="BYJ106"/>
      <c r="BYK106"/>
      <c r="BYL106"/>
      <c r="BYM106"/>
      <c r="BYN106"/>
      <c r="BYO106"/>
      <c r="BYP106"/>
      <c r="BYQ106"/>
      <c r="BYR106"/>
      <c r="BYS106"/>
      <c r="BYT106"/>
      <c r="BYU106"/>
      <c r="BYV106"/>
      <c r="BYW106"/>
      <c r="BYX106"/>
      <c r="BYY106"/>
      <c r="BYZ106"/>
      <c r="BZA106"/>
      <c r="BZB106"/>
      <c r="BZC106"/>
      <c r="BZD106"/>
      <c r="BZE106"/>
      <c r="BZF106"/>
      <c r="BZG106"/>
      <c r="BZH106"/>
      <c r="BZI106"/>
      <c r="BZJ106"/>
      <c r="BZK106"/>
      <c r="BZL106"/>
      <c r="BZM106"/>
      <c r="BZN106"/>
      <c r="BZO106"/>
      <c r="BZP106"/>
      <c r="BZQ106"/>
      <c r="BZR106"/>
      <c r="BZS106"/>
      <c r="BZT106"/>
      <c r="BZU106"/>
      <c r="BZV106"/>
      <c r="BZW106"/>
      <c r="BZX106"/>
      <c r="BZY106"/>
      <c r="BZZ106"/>
      <c r="CAA106"/>
      <c r="CAB106"/>
      <c r="CAC106"/>
      <c r="CAD106"/>
      <c r="CAE106"/>
      <c r="CAF106"/>
      <c r="CAG106"/>
      <c r="CAH106"/>
      <c r="CAI106"/>
      <c r="CAJ106"/>
      <c r="CAK106"/>
      <c r="CAL106"/>
      <c r="CAM106"/>
      <c r="CAN106"/>
      <c r="CAO106"/>
      <c r="CAP106"/>
      <c r="CAQ106"/>
      <c r="CAR106"/>
      <c r="CAS106"/>
      <c r="CAT106"/>
      <c r="CAU106"/>
      <c r="CAV106"/>
      <c r="CAW106"/>
      <c r="CAX106"/>
      <c r="CAY106"/>
      <c r="CAZ106"/>
      <c r="CBA106"/>
      <c r="CBB106"/>
      <c r="CBC106"/>
      <c r="CBD106"/>
      <c r="CBE106"/>
      <c r="CBF106"/>
      <c r="CBG106"/>
      <c r="CBH106"/>
      <c r="CBI106"/>
      <c r="CBJ106"/>
      <c r="CBK106"/>
      <c r="CBL106"/>
      <c r="CBM106"/>
      <c r="CBN106"/>
      <c r="CBO106"/>
      <c r="CBP106"/>
      <c r="CBQ106"/>
      <c r="CBR106"/>
      <c r="CBS106"/>
      <c r="CBT106"/>
      <c r="CBU106"/>
      <c r="CBV106"/>
      <c r="CBW106"/>
      <c r="CBX106"/>
      <c r="CBY106"/>
      <c r="CBZ106"/>
      <c r="CCA106"/>
      <c r="CCB106"/>
      <c r="CCC106"/>
      <c r="CCD106"/>
      <c r="CCE106"/>
      <c r="CCF106"/>
      <c r="CCG106"/>
      <c r="CCH106"/>
      <c r="CCI106"/>
      <c r="CCJ106"/>
      <c r="CCK106"/>
      <c r="CCL106"/>
      <c r="CCM106"/>
      <c r="CCN106"/>
      <c r="CCO106"/>
      <c r="CCP106"/>
      <c r="CCQ106"/>
      <c r="CCR106"/>
      <c r="CCS106"/>
      <c r="CCT106"/>
      <c r="CCU106"/>
      <c r="CCV106"/>
      <c r="CCW106"/>
      <c r="CCX106"/>
      <c r="CCY106"/>
      <c r="CCZ106"/>
      <c r="CDA106"/>
      <c r="CDB106"/>
      <c r="CDC106"/>
      <c r="CDD106"/>
      <c r="CDE106"/>
      <c r="CDF106"/>
      <c r="CDG106"/>
      <c r="CDH106"/>
      <c r="CDI106"/>
      <c r="CDJ106"/>
      <c r="CDK106"/>
      <c r="CDL106"/>
      <c r="CDM106"/>
      <c r="CDN106"/>
      <c r="CDO106"/>
      <c r="CDP106"/>
      <c r="CDQ106"/>
      <c r="CDR106"/>
      <c r="CDS106"/>
      <c r="CDT106"/>
      <c r="CDU106"/>
      <c r="CDV106"/>
      <c r="CDW106"/>
      <c r="CDX106"/>
      <c r="CDY106"/>
      <c r="CDZ106"/>
      <c r="CEA106"/>
      <c r="CEB106"/>
      <c r="CEC106"/>
      <c r="CED106"/>
      <c r="CEE106"/>
      <c r="CEF106"/>
      <c r="CEG106"/>
      <c r="CEH106"/>
      <c r="CEI106"/>
      <c r="CEJ106"/>
      <c r="CEK106"/>
      <c r="CEL106"/>
      <c r="CEM106"/>
      <c r="CEN106"/>
      <c r="CEO106"/>
      <c r="CEP106"/>
      <c r="CEQ106"/>
      <c r="CER106"/>
      <c r="CES106"/>
      <c r="CET106"/>
      <c r="CEU106"/>
      <c r="CEV106"/>
      <c r="CEW106"/>
      <c r="CEX106"/>
      <c r="CEY106"/>
      <c r="CEZ106"/>
      <c r="CFA106"/>
      <c r="CFB106"/>
      <c r="CFC106"/>
      <c r="CFD106"/>
      <c r="CFE106"/>
      <c r="CFF106"/>
      <c r="CFG106"/>
      <c r="CFH106"/>
      <c r="CFI106"/>
      <c r="CFJ106"/>
      <c r="CFK106"/>
      <c r="CFL106"/>
      <c r="CFM106"/>
      <c r="CFN106"/>
      <c r="CFO106"/>
      <c r="CFP106"/>
      <c r="CFQ106"/>
      <c r="CFR106"/>
      <c r="CFS106"/>
      <c r="CFT106"/>
      <c r="CFU106"/>
      <c r="CFV106"/>
      <c r="CFW106"/>
      <c r="CFX106"/>
      <c r="CFY106"/>
      <c r="CFZ106"/>
      <c r="CGA106"/>
      <c r="CGB106"/>
      <c r="CGC106"/>
      <c r="CGD106"/>
      <c r="CGE106"/>
      <c r="CGF106"/>
      <c r="CGG106"/>
      <c r="CGH106"/>
      <c r="CGI106"/>
      <c r="CGJ106"/>
      <c r="CGK106"/>
      <c r="CGL106"/>
      <c r="CGM106"/>
      <c r="CGN106"/>
      <c r="CGO106"/>
      <c r="CGP106"/>
      <c r="CGQ106"/>
      <c r="CGR106"/>
      <c r="CGS106"/>
      <c r="CGT106"/>
      <c r="CGU106"/>
      <c r="CGV106"/>
      <c r="CGW106"/>
      <c r="CGX106"/>
      <c r="CGY106"/>
      <c r="CGZ106"/>
      <c r="CHA106"/>
      <c r="CHB106"/>
      <c r="CHC106"/>
      <c r="CHD106"/>
      <c r="CHE106"/>
      <c r="CHF106"/>
      <c r="CHG106"/>
      <c r="CHH106"/>
      <c r="CHI106"/>
      <c r="CHJ106"/>
      <c r="CHK106"/>
      <c r="CHL106"/>
      <c r="CHM106"/>
      <c r="CHN106"/>
      <c r="CHO106"/>
      <c r="CHP106"/>
      <c r="CHQ106"/>
      <c r="CHR106"/>
      <c r="CHS106"/>
      <c r="CHT106"/>
      <c r="CHU106"/>
      <c r="CHV106"/>
      <c r="CHW106"/>
      <c r="CHX106"/>
      <c r="CHY106"/>
      <c r="CHZ106"/>
      <c r="CIA106"/>
      <c r="CIB106"/>
      <c r="CIC106"/>
      <c r="CID106"/>
      <c r="CIE106"/>
      <c r="CIF106"/>
      <c r="CIG106"/>
      <c r="CIH106"/>
      <c r="CII106"/>
      <c r="CIJ106"/>
      <c r="CIK106"/>
      <c r="CIL106"/>
      <c r="CIM106"/>
      <c r="CIN106"/>
      <c r="CIO106"/>
      <c r="CIP106"/>
      <c r="CIQ106"/>
      <c r="CIR106"/>
      <c r="CIS106"/>
      <c r="CIT106"/>
      <c r="CIU106"/>
      <c r="CIV106"/>
      <c r="CIW106"/>
      <c r="CIX106"/>
      <c r="CIY106"/>
      <c r="CIZ106"/>
      <c r="CJA106"/>
      <c r="CJB106"/>
      <c r="CJC106"/>
      <c r="CJD106"/>
      <c r="CJE106"/>
      <c r="CJF106"/>
      <c r="CJG106"/>
      <c r="CJH106"/>
      <c r="CJI106"/>
      <c r="CJJ106"/>
      <c r="CJK106"/>
      <c r="CJL106"/>
      <c r="CJM106"/>
      <c r="CJN106"/>
      <c r="CJO106"/>
      <c r="CJP106"/>
      <c r="CJQ106"/>
      <c r="CJR106"/>
      <c r="CJS106"/>
      <c r="CJT106"/>
      <c r="CJU106"/>
      <c r="CJV106"/>
      <c r="CJW106"/>
      <c r="CJX106"/>
      <c r="CJY106"/>
      <c r="CJZ106"/>
      <c r="CKA106"/>
      <c r="CKB106"/>
      <c r="CKC106"/>
      <c r="CKD106"/>
      <c r="CKE106"/>
      <c r="CKF106"/>
      <c r="CKG106"/>
      <c r="CKH106"/>
      <c r="CKI106"/>
      <c r="CKJ106"/>
      <c r="CKK106"/>
      <c r="CKL106"/>
      <c r="CKM106"/>
      <c r="CKN106"/>
      <c r="CKO106"/>
      <c r="CKP106"/>
      <c r="CKQ106"/>
      <c r="CKR106"/>
      <c r="CKS106"/>
      <c r="CKT106"/>
      <c r="CKU106"/>
      <c r="CKV106"/>
      <c r="CKW106"/>
      <c r="CKX106"/>
      <c r="CKY106"/>
      <c r="CKZ106"/>
      <c r="CLA106"/>
      <c r="CLB106"/>
      <c r="CLC106"/>
      <c r="CLD106"/>
      <c r="CLE106"/>
      <c r="CLF106"/>
      <c r="CLG106"/>
      <c r="CLH106"/>
      <c r="CLI106"/>
      <c r="CLJ106"/>
      <c r="CLK106"/>
      <c r="CLL106"/>
      <c r="CLM106"/>
      <c r="CLN106"/>
      <c r="CLO106"/>
      <c r="CLP106"/>
      <c r="CLQ106"/>
      <c r="CLR106"/>
      <c r="CLS106"/>
      <c r="CLT106"/>
      <c r="CLU106"/>
      <c r="CLV106"/>
      <c r="CLW106"/>
      <c r="CLX106"/>
      <c r="CLY106"/>
      <c r="CLZ106"/>
      <c r="CMA106"/>
      <c r="CMB106"/>
      <c r="CMC106"/>
      <c r="CMD106"/>
      <c r="CME106"/>
      <c r="CMF106"/>
      <c r="CMG106"/>
      <c r="CMH106"/>
      <c r="CMI106"/>
      <c r="CMJ106"/>
      <c r="CMK106"/>
      <c r="CML106"/>
      <c r="CMM106"/>
      <c r="CMN106"/>
      <c r="CMO106"/>
      <c r="CMP106"/>
      <c r="CMQ106"/>
      <c r="CMR106"/>
      <c r="CMS106"/>
      <c r="CMT106"/>
      <c r="CMU106"/>
      <c r="CMV106"/>
      <c r="CMW106"/>
      <c r="CMX106"/>
      <c r="CMY106"/>
      <c r="CMZ106"/>
      <c r="CNA106"/>
      <c r="CNB106"/>
      <c r="CNC106"/>
      <c r="CND106"/>
      <c r="CNE106"/>
      <c r="CNF106"/>
      <c r="CNG106"/>
      <c r="CNH106"/>
      <c r="CNI106"/>
      <c r="CNJ106"/>
      <c r="CNK106"/>
      <c r="CNL106"/>
      <c r="CNM106"/>
      <c r="CNN106"/>
      <c r="CNO106"/>
      <c r="CNP106"/>
      <c r="CNQ106"/>
      <c r="CNR106"/>
      <c r="CNS106"/>
      <c r="CNT106"/>
      <c r="CNU106"/>
      <c r="CNV106"/>
      <c r="CNW106"/>
      <c r="CNX106"/>
      <c r="CNY106"/>
      <c r="CNZ106"/>
      <c r="COA106"/>
      <c r="COB106"/>
      <c r="COC106"/>
      <c r="COD106"/>
      <c r="COE106"/>
      <c r="COF106"/>
      <c r="COG106"/>
      <c r="COH106"/>
      <c r="COI106"/>
      <c r="COJ106"/>
      <c r="COK106"/>
      <c r="COL106"/>
      <c r="COM106"/>
      <c r="CON106"/>
      <c r="COO106"/>
      <c r="COP106"/>
      <c r="COQ106"/>
      <c r="COR106"/>
      <c r="COS106"/>
      <c r="COT106"/>
      <c r="COU106"/>
      <c r="COV106"/>
      <c r="COW106"/>
      <c r="COX106"/>
      <c r="COY106"/>
      <c r="COZ106"/>
      <c r="CPA106"/>
      <c r="CPB106"/>
      <c r="CPC106"/>
      <c r="CPD106"/>
      <c r="CPE106"/>
      <c r="CPF106"/>
      <c r="CPG106"/>
      <c r="CPH106"/>
      <c r="CPI106"/>
      <c r="CPJ106"/>
      <c r="CPK106"/>
      <c r="CPL106"/>
      <c r="CPM106"/>
      <c r="CPN106"/>
      <c r="CPO106"/>
      <c r="CPP106"/>
      <c r="CPQ106"/>
      <c r="CPR106"/>
      <c r="CPS106"/>
      <c r="CPT106"/>
      <c r="CPU106"/>
      <c r="CPV106"/>
      <c r="CPW106"/>
      <c r="CPX106"/>
      <c r="CPY106"/>
      <c r="CPZ106"/>
      <c r="CQA106"/>
      <c r="CQB106"/>
      <c r="CQC106"/>
      <c r="CQD106"/>
      <c r="CQE106"/>
      <c r="CQF106"/>
      <c r="CQG106"/>
      <c r="CQH106"/>
      <c r="CQI106"/>
      <c r="CQJ106"/>
      <c r="CQK106"/>
      <c r="CQL106"/>
      <c r="CQM106"/>
      <c r="CQN106"/>
      <c r="CQO106"/>
      <c r="CQP106"/>
      <c r="CQQ106"/>
      <c r="CQR106"/>
      <c r="CQS106"/>
      <c r="CQT106"/>
      <c r="CQU106"/>
      <c r="CQV106"/>
      <c r="CQW106"/>
      <c r="CQX106"/>
      <c r="CQY106"/>
      <c r="CQZ106"/>
      <c r="CRA106"/>
      <c r="CRB106"/>
      <c r="CRC106"/>
      <c r="CRD106"/>
      <c r="CRE106"/>
      <c r="CRF106"/>
      <c r="CRG106"/>
      <c r="CRH106"/>
      <c r="CRI106"/>
      <c r="CRJ106"/>
      <c r="CRK106"/>
      <c r="CRL106"/>
      <c r="CRM106"/>
      <c r="CRN106"/>
      <c r="CRO106"/>
      <c r="CRP106"/>
      <c r="CRQ106"/>
      <c r="CRR106"/>
      <c r="CRS106"/>
      <c r="CRT106"/>
      <c r="CRU106"/>
      <c r="CRV106"/>
      <c r="CRW106"/>
      <c r="CRX106"/>
      <c r="CRY106"/>
      <c r="CRZ106"/>
      <c r="CSA106"/>
      <c r="CSB106"/>
      <c r="CSC106"/>
      <c r="CSD106"/>
      <c r="CSE106"/>
      <c r="CSF106"/>
      <c r="CSG106"/>
      <c r="CSH106"/>
      <c r="CSI106"/>
      <c r="CSJ106"/>
      <c r="CSK106"/>
      <c r="CSL106"/>
      <c r="CSM106"/>
      <c r="CSN106"/>
      <c r="CSO106"/>
      <c r="CSP106"/>
      <c r="CSQ106"/>
      <c r="CSR106"/>
      <c r="CSS106"/>
      <c r="CST106"/>
      <c r="CSU106"/>
      <c r="CSV106"/>
      <c r="CSW106"/>
      <c r="CSX106"/>
      <c r="CSY106"/>
      <c r="CSZ106"/>
      <c r="CTA106"/>
      <c r="CTB106"/>
      <c r="CTC106"/>
      <c r="CTD106"/>
      <c r="CTE106"/>
      <c r="CTF106"/>
      <c r="CTG106"/>
      <c r="CTH106"/>
      <c r="CTI106"/>
      <c r="CTJ106"/>
      <c r="CTK106"/>
      <c r="CTL106"/>
      <c r="CTM106"/>
      <c r="CTN106"/>
      <c r="CTO106"/>
      <c r="CTP106"/>
      <c r="CTQ106"/>
      <c r="CTR106"/>
      <c r="CTS106"/>
      <c r="CTT106"/>
      <c r="CTU106"/>
      <c r="CTV106"/>
      <c r="CTW106"/>
      <c r="CTX106"/>
      <c r="CTY106"/>
      <c r="CTZ106"/>
      <c r="CUA106"/>
      <c r="CUB106"/>
      <c r="CUC106"/>
      <c r="CUD106"/>
      <c r="CUE106"/>
      <c r="CUF106"/>
      <c r="CUG106"/>
      <c r="CUH106"/>
      <c r="CUI106"/>
      <c r="CUJ106"/>
      <c r="CUK106"/>
      <c r="CUL106"/>
      <c r="CUM106"/>
      <c r="CUN106"/>
      <c r="CUO106"/>
      <c r="CUP106"/>
      <c r="CUQ106"/>
      <c r="CUR106"/>
      <c r="CUS106"/>
      <c r="CUT106"/>
      <c r="CUU106"/>
      <c r="CUV106"/>
      <c r="CUW106"/>
      <c r="CUX106"/>
      <c r="CUY106"/>
      <c r="CUZ106"/>
      <c r="CVA106"/>
      <c r="CVB106"/>
      <c r="CVC106"/>
      <c r="CVD106"/>
      <c r="CVE106"/>
      <c r="CVF106"/>
      <c r="CVG106"/>
      <c r="CVH106"/>
      <c r="CVI106"/>
      <c r="CVJ106"/>
      <c r="CVK106"/>
      <c r="CVL106"/>
      <c r="CVM106"/>
      <c r="CVN106"/>
      <c r="CVO106"/>
      <c r="CVP106"/>
      <c r="CVQ106"/>
      <c r="CVR106"/>
      <c r="CVS106"/>
      <c r="CVT106"/>
      <c r="CVU106"/>
      <c r="CVV106"/>
      <c r="CVW106"/>
      <c r="CVX106"/>
      <c r="CVY106"/>
      <c r="CVZ106"/>
      <c r="CWA106"/>
      <c r="CWB106"/>
      <c r="CWC106"/>
      <c r="CWD106"/>
      <c r="CWE106"/>
      <c r="CWF106"/>
      <c r="CWG106"/>
      <c r="CWH106"/>
      <c r="CWI106"/>
      <c r="CWJ106"/>
      <c r="CWK106"/>
      <c r="CWL106"/>
      <c r="CWM106"/>
      <c r="CWN106"/>
      <c r="CWO106"/>
      <c r="CWP106"/>
      <c r="CWQ106"/>
      <c r="CWR106"/>
      <c r="CWS106"/>
      <c r="CWT106"/>
      <c r="CWU106"/>
      <c r="CWV106"/>
      <c r="CWW106"/>
      <c r="CWX106"/>
      <c r="CWY106"/>
      <c r="CWZ106"/>
      <c r="CXA106"/>
      <c r="CXB106"/>
      <c r="CXC106"/>
      <c r="CXD106"/>
      <c r="CXE106"/>
      <c r="CXF106"/>
      <c r="CXG106"/>
      <c r="CXH106"/>
      <c r="CXI106"/>
      <c r="CXJ106"/>
      <c r="CXK106"/>
      <c r="CXL106"/>
      <c r="CXM106"/>
      <c r="CXN106"/>
      <c r="CXO106"/>
      <c r="CXP106"/>
      <c r="CXQ106"/>
      <c r="CXR106"/>
      <c r="CXS106"/>
      <c r="CXT106"/>
      <c r="CXU106"/>
      <c r="CXV106"/>
      <c r="CXW106"/>
      <c r="CXX106"/>
      <c r="CXY106"/>
      <c r="CXZ106"/>
      <c r="CYA106"/>
      <c r="CYB106"/>
      <c r="CYC106"/>
      <c r="CYD106"/>
      <c r="CYE106"/>
      <c r="CYF106"/>
      <c r="CYG106"/>
      <c r="CYH106"/>
      <c r="CYI106"/>
      <c r="CYJ106"/>
      <c r="CYK106"/>
      <c r="CYL106"/>
      <c r="CYM106"/>
      <c r="CYN106"/>
      <c r="CYO106"/>
      <c r="CYP106"/>
      <c r="CYQ106"/>
      <c r="CYR106"/>
      <c r="CYS106"/>
      <c r="CYT106"/>
      <c r="CYU106"/>
      <c r="CYV106"/>
      <c r="CYW106"/>
      <c r="CYX106"/>
      <c r="CYY106"/>
      <c r="CYZ106"/>
      <c r="CZA106"/>
      <c r="CZB106"/>
      <c r="CZC106"/>
      <c r="CZD106"/>
      <c r="CZE106"/>
      <c r="CZF106"/>
      <c r="CZG106"/>
      <c r="CZH106"/>
      <c r="CZI106"/>
      <c r="CZJ106"/>
      <c r="CZK106"/>
      <c r="CZL106"/>
      <c r="CZM106"/>
      <c r="CZN106"/>
      <c r="CZO106"/>
      <c r="CZP106"/>
      <c r="CZQ106"/>
      <c r="CZR106"/>
      <c r="CZS106"/>
      <c r="CZT106"/>
      <c r="CZU106"/>
      <c r="CZV106"/>
      <c r="CZW106"/>
      <c r="CZX106"/>
      <c r="CZY106"/>
      <c r="CZZ106"/>
      <c r="DAA106"/>
      <c r="DAB106"/>
      <c r="DAC106"/>
      <c r="DAD106"/>
      <c r="DAE106"/>
      <c r="DAF106"/>
      <c r="DAG106"/>
      <c r="DAH106"/>
      <c r="DAI106"/>
      <c r="DAJ106"/>
      <c r="DAK106"/>
      <c r="DAL106"/>
      <c r="DAM106"/>
      <c r="DAN106"/>
      <c r="DAO106"/>
      <c r="DAP106"/>
      <c r="DAQ106"/>
      <c r="DAR106"/>
      <c r="DAS106"/>
      <c r="DAT106"/>
      <c r="DAU106"/>
      <c r="DAV106"/>
      <c r="DAW106"/>
      <c r="DAX106"/>
      <c r="DAY106"/>
      <c r="DAZ106"/>
      <c r="DBA106"/>
      <c r="DBB106"/>
      <c r="DBC106"/>
      <c r="DBD106"/>
      <c r="DBE106"/>
      <c r="DBF106"/>
      <c r="DBG106"/>
      <c r="DBH106"/>
      <c r="DBI106"/>
      <c r="DBJ106"/>
      <c r="DBK106"/>
      <c r="DBL106"/>
      <c r="DBM106"/>
      <c r="DBN106"/>
      <c r="DBO106"/>
      <c r="DBP106"/>
      <c r="DBQ106"/>
      <c r="DBR106"/>
      <c r="DBS106"/>
      <c r="DBT106"/>
      <c r="DBU106"/>
      <c r="DBV106"/>
      <c r="DBW106"/>
      <c r="DBX106"/>
      <c r="DBY106"/>
      <c r="DBZ106"/>
      <c r="DCA106"/>
      <c r="DCB106"/>
      <c r="DCC106"/>
      <c r="DCD106"/>
      <c r="DCE106"/>
      <c r="DCF106"/>
      <c r="DCG106"/>
      <c r="DCH106"/>
      <c r="DCI106"/>
      <c r="DCJ106"/>
      <c r="DCK106"/>
      <c r="DCL106"/>
      <c r="DCM106"/>
      <c r="DCN106"/>
      <c r="DCO106"/>
      <c r="DCP106"/>
      <c r="DCQ106"/>
      <c r="DCR106"/>
      <c r="DCS106"/>
      <c r="DCT106"/>
      <c r="DCU106"/>
      <c r="DCV106"/>
      <c r="DCW106"/>
      <c r="DCX106"/>
      <c r="DCY106"/>
      <c r="DCZ106"/>
      <c r="DDA106"/>
      <c r="DDB106"/>
      <c r="DDC106"/>
      <c r="DDD106"/>
      <c r="DDE106"/>
      <c r="DDF106"/>
      <c r="DDG106"/>
      <c r="DDH106"/>
      <c r="DDI106"/>
      <c r="DDJ106"/>
      <c r="DDK106"/>
      <c r="DDL106"/>
      <c r="DDM106"/>
      <c r="DDN106"/>
      <c r="DDO106"/>
      <c r="DDP106"/>
      <c r="DDQ106"/>
      <c r="DDR106"/>
      <c r="DDS106"/>
      <c r="DDT106"/>
      <c r="DDU106"/>
      <c r="DDV106"/>
      <c r="DDW106"/>
      <c r="DDX106"/>
      <c r="DDY106"/>
      <c r="DDZ106"/>
      <c r="DEA106"/>
      <c r="DEB106"/>
      <c r="DEC106"/>
      <c r="DED106"/>
      <c r="DEE106"/>
      <c r="DEF106"/>
      <c r="DEG106"/>
      <c r="DEH106"/>
      <c r="DEI106"/>
      <c r="DEJ106"/>
      <c r="DEK106"/>
      <c r="DEL106"/>
      <c r="DEM106"/>
      <c r="DEN106"/>
      <c r="DEO106"/>
      <c r="DEP106"/>
      <c r="DEQ106"/>
      <c r="DER106"/>
      <c r="DES106"/>
      <c r="DET106"/>
      <c r="DEU106"/>
      <c r="DEV106"/>
      <c r="DEW106"/>
      <c r="DEX106"/>
      <c r="DEY106"/>
      <c r="DEZ106"/>
      <c r="DFA106"/>
      <c r="DFB106"/>
      <c r="DFC106"/>
      <c r="DFD106"/>
      <c r="DFE106"/>
      <c r="DFF106"/>
      <c r="DFG106"/>
      <c r="DFH106"/>
      <c r="DFI106"/>
      <c r="DFJ106"/>
      <c r="DFK106"/>
      <c r="DFL106"/>
      <c r="DFM106"/>
      <c r="DFN106"/>
      <c r="DFO106"/>
      <c r="DFP106"/>
      <c r="DFQ106"/>
      <c r="DFR106"/>
      <c r="DFS106"/>
      <c r="DFT106"/>
      <c r="DFU106"/>
      <c r="DFV106"/>
      <c r="DFW106"/>
      <c r="DFX106"/>
      <c r="DFY106"/>
      <c r="DFZ106"/>
      <c r="DGA106"/>
      <c r="DGB106"/>
      <c r="DGC106"/>
      <c r="DGD106"/>
      <c r="DGE106"/>
      <c r="DGF106"/>
      <c r="DGG106"/>
      <c r="DGH106"/>
      <c r="DGI106"/>
      <c r="DGJ106"/>
      <c r="DGK106"/>
      <c r="DGL106"/>
      <c r="DGM106"/>
      <c r="DGN106"/>
      <c r="DGO106"/>
      <c r="DGP106"/>
      <c r="DGQ106"/>
      <c r="DGR106"/>
      <c r="DGS106"/>
      <c r="DGT106"/>
      <c r="DGU106"/>
      <c r="DGV106"/>
      <c r="DGW106"/>
      <c r="DGX106"/>
      <c r="DGY106"/>
      <c r="DGZ106"/>
      <c r="DHA106"/>
      <c r="DHB106"/>
      <c r="DHC106"/>
      <c r="DHD106"/>
      <c r="DHE106"/>
      <c r="DHF106"/>
      <c r="DHG106"/>
      <c r="DHH106"/>
      <c r="DHI106"/>
      <c r="DHJ106"/>
      <c r="DHK106"/>
      <c r="DHL106"/>
      <c r="DHM106"/>
      <c r="DHN106"/>
      <c r="DHO106"/>
      <c r="DHP106"/>
      <c r="DHQ106"/>
      <c r="DHR106"/>
      <c r="DHS106"/>
      <c r="DHT106"/>
      <c r="DHU106"/>
      <c r="DHV106"/>
      <c r="DHW106"/>
      <c r="DHX106"/>
      <c r="DHY106"/>
      <c r="DHZ106"/>
      <c r="DIA106"/>
      <c r="DIB106"/>
      <c r="DIC106"/>
      <c r="DID106"/>
      <c r="DIE106"/>
      <c r="DIF106"/>
      <c r="DIG106"/>
      <c r="DIH106"/>
      <c r="DII106"/>
      <c r="DIJ106"/>
      <c r="DIK106"/>
      <c r="DIL106"/>
      <c r="DIM106"/>
      <c r="DIN106"/>
      <c r="DIO106"/>
      <c r="DIP106"/>
      <c r="DIQ106"/>
      <c r="DIR106"/>
      <c r="DIS106"/>
      <c r="DIT106"/>
      <c r="DIU106"/>
      <c r="DIV106"/>
      <c r="DIW106"/>
      <c r="DIX106"/>
      <c r="DIY106"/>
      <c r="DIZ106"/>
      <c r="DJA106"/>
      <c r="DJB106"/>
      <c r="DJC106"/>
      <c r="DJD106"/>
      <c r="DJE106"/>
      <c r="DJF106"/>
      <c r="DJG106"/>
      <c r="DJH106"/>
      <c r="DJI106"/>
      <c r="DJJ106"/>
      <c r="DJK106"/>
      <c r="DJL106"/>
      <c r="DJM106"/>
      <c r="DJN106"/>
      <c r="DJO106"/>
      <c r="DJP106"/>
      <c r="DJQ106"/>
      <c r="DJR106"/>
      <c r="DJS106"/>
      <c r="DJT106"/>
      <c r="DJU106"/>
      <c r="DJV106"/>
      <c r="DJW106"/>
      <c r="DJX106"/>
      <c r="DJY106"/>
      <c r="DJZ106"/>
      <c r="DKA106"/>
      <c r="DKB106"/>
      <c r="DKC106"/>
      <c r="DKD106"/>
      <c r="DKE106"/>
      <c r="DKF106"/>
      <c r="DKG106"/>
      <c r="DKH106"/>
      <c r="DKI106"/>
      <c r="DKJ106"/>
      <c r="DKK106"/>
      <c r="DKL106"/>
      <c r="DKM106"/>
      <c r="DKN106"/>
      <c r="DKO106"/>
      <c r="DKP106"/>
      <c r="DKQ106"/>
      <c r="DKR106"/>
      <c r="DKS106"/>
      <c r="DKT106"/>
      <c r="DKU106"/>
      <c r="DKV106"/>
      <c r="DKW106"/>
      <c r="DKX106"/>
      <c r="DKY106"/>
      <c r="DKZ106"/>
      <c r="DLA106"/>
      <c r="DLB106"/>
      <c r="DLC106"/>
      <c r="DLD106"/>
      <c r="DLE106"/>
      <c r="DLF106"/>
      <c r="DLG106"/>
      <c r="DLH106"/>
      <c r="DLI106"/>
      <c r="DLJ106"/>
      <c r="DLK106"/>
      <c r="DLL106"/>
      <c r="DLM106"/>
      <c r="DLN106"/>
      <c r="DLO106"/>
      <c r="DLP106"/>
      <c r="DLQ106"/>
      <c r="DLR106"/>
      <c r="DLS106"/>
      <c r="DLT106"/>
      <c r="DLU106"/>
      <c r="DLV106"/>
      <c r="DLW106"/>
      <c r="DLX106"/>
      <c r="DLY106"/>
      <c r="DLZ106"/>
      <c r="DMA106"/>
      <c r="DMB106"/>
      <c r="DMC106"/>
      <c r="DMD106"/>
      <c r="DME106"/>
      <c r="DMF106"/>
      <c r="DMG106"/>
      <c r="DMH106"/>
      <c r="DMI106"/>
      <c r="DMJ106"/>
      <c r="DMK106"/>
      <c r="DML106"/>
      <c r="DMM106"/>
      <c r="DMN106"/>
      <c r="DMO106"/>
      <c r="DMP106"/>
      <c r="DMQ106"/>
      <c r="DMR106"/>
      <c r="DMS106"/>
      <c r="DMT106"/>
      <c r="DMU106"/>
      <c r="DMV106"/>
      <c r="DMW106"/>
      <c r="DMX106"/>
      <c r="DMY106"/>
      <c r="DMZ106"/>
      <c r="DNA106"/>
      <c r="DNB106"/>
      <c r="DNC106"/>
      <c r="DND106"/>
      <c r="DNE106"/>
      <c r="DNF106"/>
      <c r="DNG106"/>
      <c r="DNH106"/>
      <c r="DNI106"/>
      <c r="DNJ106"/>
      <c r="DNK106"/>
      <c r="DNL106"/>
      <c r="DNM106"/>
      <c r="DNN106"/>
      <c r="DNO106"/>
      <c r="DNP106"/>
      <c r="DNQ106"/>
      <c r="DNR106"/>
      <c r="DNS106"/>
      <c r="DNT106"/>
      <c r="DNU106"/>
      <c r="DNV106"/>
      <c r="DNW106"/>
      <c r="DNX106"/>
      <c r="DNY106"/>
      <c r="DNZ106"/>
      <c r="DOA106"/>
      <c r="DOB106"/>
      <c r="DOC106"/>
      <c r="DOD106"/>
      <c r="DOE106"/>
      <c r="DOF106"/>
      <c r="DOG106"/>
      <c r="DOH106"/>
      <c r="DOI106"/>
      <c r="DOJ106"/>
      <c r="DOK106"/>
      <c r="DOL106"/>
      <c r="DOM106"/>
      <c r="DON106"/>
      <c r="DOO106"/>
      <c r="DOP106"/>
      <c r="DOQ106"/>
      <c r="DOR106"/>
      <c r="DOS106"/>
      <c r="DOT106"/>
      <c r="DOU106"/>
      <c r="DOV106"/>
      <c r="DOW106"/>
      <c r="DOX106"/>
      <c r="DOY106"/>
      <c r="DOZ106"/>
      <c r="DPA106"/>
      <c r="DPB106"/>
      <c r="DPC106"/>
      <c r="DPD106"/>
      <c r="DPE106"/>
      <c r="DPF106"/>
      <c r="DPG106"/>
      <c r="DPH106"/>
      <c r="DPI106"/>
      <c r="DPJ106"/>
      <c r="DPK106"/>
      <c r="DPL106"/>
      <c r="DPM106"/>
      <c r="DPN106"/>
      <c r="DPO106"/>
      <c r="DPP106"/>
      <c r="DPQ106"/>
      <c r="DPR106"/>
      <c r="DPS106"/>
      <c r="DPT106"/>
      <c r="DPU106"/>
      <c r="DPV106"/>
      <c r="DPW106"/>
      <c r="DPX106"/>
      <c r="DPY106"/>
      <c r="DPZ106"/>
      <c r="DQA106"/>
      <c r="DQB106"/>
      <c r="DQC106"/>
      <c r="DQD106"/>
      <c r="DQE106"/>
      <c r="DQF106"/>
      <c r="DQG106"/>
      <c r="DQH106"/>
      <c r="DQI106"/>
      <c r="DQJ106"/>
      <c r="DQK106"/>
      <c r="DQL106"/>
      <c r="DQM106"/>
      <c r="DQN106"/>
      <c r="DQO106"/>
      <c r="DQP106"/>
      <c r="DQQ106"/>
      <c r="DQR106"/>
      <c r="DQS106"/>
      <c r="DQT106"/>
      <c r="DQU106"/>
      <c r="DQV106"/>
      <c r="DQW106"/>
      <c r="DQX106"/>
      <c r="DQY106"/>
      <c r="DQZ106"/>
      <c r="DRA106"/>
      <c r="DRB106"/>
      <c r="DRC106"/>
      <c r="DRD106"/>
      <c r="DRE106"/>
      <c r="DRF106"/>
      <c r="DRG106"/>
      <c r="DRH106"/>
      <c r="DRI106"/>
      <c r="DRJ106"/>
      <c r="DRK106"/>
      <c r="DRL106"/>
      <c r="DRM106"/>
      <c r="DRN106"/>
      <c r="DRO106"/>
      <c r="DRP106"/>
      <c r="DRQ106"/>
      <c r="DRR106"/>
      <c r="DRS106"/>
      <c r="DRT106"/>
      <c r="DRU106"/>
      <c r="DRV106"/>
      <c r="DRW106"/>
      <c r="DRX106"/>
      <c r="DRY106"/>
      <c r="DRZ106"/>
      <c r="DSA106"/>
      <c r="DSB106"/>
      <c r="DSC106"/>
      <c r="DSD106"/>
      <c r="DSE106"/>
      <c r="DSF106"/>
      <c r="DSG106"/>
      <c r="DSH106"/>
      <c r="DSI106"/>
      <c r="DSJ106"/>
      <c r="DSK106"/>
      <c r="DSL106"/>
      <c r="DSM106"/>
      <c r="DSN106"/>
      <c r="DSO106"/>
      <c r="DSP106"/>
      <c r="DSQ106"/>
      <c r="DSR106"/>
      <c r="DSS106"/>
      <c r="DST106"/>
      <c r="DSU106"/>
      <c r="DSV106"/>
      <c r="DSW106"/>
      <c r="DSX106"/>
      <c r="DSY106"/>
      <c r="DSZ106"/>
      <c r="DTA106"/>
      <c r="DTB106"/>
      <c r="DTC106"/>
      <c r="DTD106"/>
      <c r="DTE106"/>
      <c r="DTF106"/>
      <c r="DTG106"/>
      <c r="DTH106"/>
      <c r="DTI106"/>
      <c r="DTJ106"/>
      <c r="DTK106"/>
      <c r="DTL106"/>
      <c r="DTM106"/>
      <c r="DTN106"/>
      <c r="DTO106"/>
      <c r="DTP106"/>
      <c r="DTQ106"/>
      <c r="DTR106"/>
      <c r="DTS106"/>
      <c r="DTT106"/>
      <c r="DTU106"/>
      <c r="DTV106"/>
      <c r="DTW106"/>
      <c r="DTX106"/>
      <c r="DTY106"/>
      <c r="DTZ106"/>
      <c r="DUA106"/>
      <c r="DUB106"/>
      <c r="DUC106"/>
      <c r="DUD106"/>
      <c r="DUE106"/>
      <c r="DUF106"/>
      <c r="DUG106"/>
      <c r="DUH106"/>
      <c r="DUI106"/>
      <c r="DUJ106"/>
      <c r="DUK106"/>
      <c r="DUL106"/>
      <c r="DUM106"/>
      <c r="DUN106"/>
      <c r="DUO106"/>
      <c r="DUP106"/>
      <c r="DUQ106"/>
      <c r="DUR106"/>
      <c r="DUS106"/>
      <c r="DUT106"/>
      <c r="DUU106"/>
      <c r="DUV106"/>
      <c r="DUW106"/>
      <c r="DUX106"/>
      <c r="DUY106"/>
      <c r="DUZ106"/>
      <c r="DVA106"/>
      <c r="DVB106"/>
      <c r="DVC106"/>
      <c r="DVD106"/>
      <c r="DVE106"/>
      <c r="DVF106"/>
      <c r="DVG106"/>
      <c r="DVH106"/>
      <c r="DVI106"/>
      <c r="DVJ106"/>
      <c r="DVK106"/>
      <c r="DVL106"/>
      <c r="DVM106"/>
      <c r="DVN106"/>
      <c r="DVO106"/>
      <c r="DVP106"/>
      <c r="DVQ106"/>
      <c r="DVR106"/>
      <c r="DVS106"/>
      <c r="DVT106"/>
      <c r="DVU106"/>
      <c r="DVV106"/>
      <c r="DVW106"/>
      <c r="DVX106"/>
      <c r="DVY106"/>
      <c r="DVZ106"/>
      <c r="DWA106"/>
      <c r="DWB106"/>
      <c r="DWC106"/>
      <c r="DWD106"/>
      <c r="DWE106"/>
      <c r="DWF106"/>
      <c r="DWG106"/>
      <c r="DWH106"/>
      <c r="DWI106"/>
      <c r="DWJ106"/>
      <c r="DWK106"/>
      <c r="DWL106"/>
      <c r="DWM106"/>
      <c r="DWN106"/>
      <c r="DWO106"/>
      <c r="DWP106"/>
      <c r="DWQ106"/>
      <c r="DWR106"/>
      <c r="DWS106"/>
      <c r="DWT106"/>
      <c r="DWU106"/>
      <c r="DWV106"/>
      <c r="DWW106"/>
      <c r="DWX106"/>
      <c r="DWY106"/>
      <c r="DWZ106"/>
      <c r="DXA106"/>
      <c r="DXB106"/>
      <c r="DXC106"/>
      <c r="DXD106"/>
      <c r="DXE106"/>
      <c r="DXF106"/>
      <c r="DXG106"/>
      <c r="DXH106"/>
      <c r="DXI106"/>
      <c r="DXJ106"/>
      <c r="DXK106"/>
      <c r="DXL106"/>
      <c r="DXM106"/>
      <c r="DXN106"/>
      <c r="DXO106"/>
      <c r="DXP106"/>
      <c r="DXQ106"/>
      <c r="DXR106"/>
      <c r="DXS106"/>
      <c r="DXT106"/>
      <c r="DXU106"/>
      <c r="DXV106"/>
      <c r="DXW106"/>
      <c r="DXX106"/>
      <c r="DXY106"/>
      <c r="DXZ106"/>
      <c r="DYA106"/>
      <c r="DYB106"/>
      <c r="DYC106"/>
      <c r="DYD106"/>
      <c r="DYE106"/>
      <c r="DYF106"/>
      <c r="DYG106"/>
      <c r="DYH106"/>
      <c r="DYI106"/>
      <c r="DYJ106"/>
      <c r="DYK106"/>
      <c r="DYL106"/>
      <c r="DYM106"/>
      <c r="DYN106"/>
      <c r="DYO106"/>
      <c r="DYP106"/>
      <c r="DYQ106"/>
      <c r="DYR106"/>
      <c r="DYS106"/>
      <c r="DYT106"/>
      <c r="DYU106"/>
      <c r="DYV106"/>
      <c r="DYW106"/>
      <c r="DYX106"/>
      <c r="DYY106"/>
      <c r="DYZ106"/>
      <c r="DZA106"/>
      <c r="DZB106"/>
      <c r="DZC106"/>
      <c r="DZD106"/>
      <c r="DZE106"/>
      <c r="DZF106"/>
      <c r="DZG106"/>
      <c r="DZH106"/>
      <c r="DZI106"/>
      <c r="DZJ106"/>
      <c r="DZK106"/>
      <c r="DZL106"/>
      <c r="DZM106"/>
      <c r="DZN106"/>
      <c r="DZO106"/>
      <c r="DZP106"/>
      <c r="DZQ106"/>
      <c r="DZR106"/>
      <c r="DZS106"/>
      <c r="DZT106"/>
      <c r="DZU106"/>
      <c r="DZV106"/>
      <c r="DZW106"/>
      <c r="DZX106"/>
      <c r="DZY106"/>
      <c r="DZZ106"/>
      <c r="EAA106"/>
      <c r="EAB106"/>
      <c r="EAC106"/>
      <c r="EAD106"/>
      <c r="EAE106"/>
      <c r="EAF106"/>
      <c r="EAG106"/>
      <c r="EAH106"/>
      <c r="EAI106"/>
      <c r="EAJ106"/>
      <c r="EAK106"/>
      <c r="EAL106"/>
      <c r="EAM106"/>
      <c r="EAN106"/>
      <c r="EAO106"/>
      <c r="EAP106"/>
      <c r="EAQ106"/>
      <c r="EAR106"/>
      <c r="EAS106"/>
      <c r="EAT106"/>
      <c r="EAU106"/>
      <c r="EAV106"/>
      <c r="EAW106"/>
      <c r="EAX106"/>
      <c r="EAY106"/>
      <c r="EAZ106"/>
      <c r="EBA106"/>
      <c r="EBB106"/>
      <c r="EBC106"/>
      <c r="EBD106"/>
      <c r="EBE106"/>
      <c r="EBF106"/>
      <c r="EBG106"/>
      <c r="EBH106"/>
      <c r="EBI106"/>
      <c r="EBJ106"/>
      <c r="EBK106"/>
      <c r="EBL106"/>
      <c r="EBM106"/>
      <c r="EBN106"/>
      <c r="EBO106"/>
      <c r="EBP106"/>
      <c r="EBQ106"/>
      <c r="EBR106"/>
      <c r="EBS106"/>
      <c r="EBT106"/>
      <c r="EBU106"/>
      <c r="EBV106"/>
      <c r="EBW106"/>
      <c r="EBX106"/>
      <c r="EBY106"/>
      <c r="EBZ106"/>
      <c r="ECA106"/>
      <c r="ECB106"/>
      <c r="ECC106"/>
      <c r="ECD106"/>
      <c r="ECE106"/>
      <c r="ECF106"/>
      <c r="ECG106"/>
      <c r="ECH106"/>
      <c r="ECI106"/>
      <c r="ECJ106"/>
      <c r="ECK106"/>
      <c r="ECL106"/>
      <c r="ECM106"/>
      <c r="ECN106"/>
      <c r="ECO106"/>
      <c r="ECP106"/>
      <c r="ECQ106"/>
      <c r="ECR106"/>
      <c r="ECS106"/>
      <c r="ECT106"/>
      <c r="ECU106"/>
      <c r="ECV106"/>
      <c r="ECW106"/>
      <c r="ECX106"/>
      <c r="ECY106"/>
      <c r="ECZ106"/>
      <c r="EDA106"/>
      <c r="EDB106"/>
      <c r="EDC106"/>
      <c r="EDD106"/>
      <c r="EDE106"/>
      <c r="EDF106"/>
      <c r="EDG106"/>
      <c r="EDH106"/>
      <c r="EDI106"/>
      <c r="EDJ106"/>
      <c r="EDK106"/>
      <c r="EDL106"/>
      <c r="EDM106"/>
      <c r="EDN106"/>
      <c r="EDO106"/>
      <c r="EDP106"/>
      <c r="EDQ106"/>
      <c r="EDR106"/>
      <c r="EDS106"/>
      <c r="EDT106"/>
      <c r="EDU106"/>
      <c r="EDV106"/>
      <c r="EDW106"/>
      <c r="EDX106"/>
      <c r="EDY106"/>
      <c r="EDZ106"/>
      <c r="EEA106"/>
      <c r="EEB106"/>
      <c r="EEC106"/>
      <c r="EED106"/>
      <c r="EEE106"/>
      <c r="EEF106"/>
      <c r="EEG106"/>
      <c r="EEH106"/>
      <c r="EEI106"/>
      <c r="EEJ106"/>
      <c r="EEK106"/>
      <c r="EEL106"/>
      <c r="EEM106"/>
      <c r="EEN106"/>
      <c r="EEO106"/>
      <c r="EEP106"/>
      <c r="EEQ106"/>
      <c r="EER106"/>
      <c r="EES106"/>
      <c r="EET106"/>
      <c r="EEU106"/>
      <c r="EEV106"/>
      <c r="EEW106"/>
      <c r="EEX106"/>
      <c r="EEY106"/>
      <c r="EEZ106"/>
      <c r="EFA106"/>
      <c r="EFB106"/>
      <c r="EFC106"/>
      <c r="EFD106"/>
      <c r="EFE106"/>
      <c r="EFF106"/>
      <c r="EFG106"/>
      <c r="EFH106"/>
      <c r="EFI106"/>
      <c r="EFJ106"/>
      <c r="EFK106"/>
      <c r="EFL106"/>
      <c r="EFM106"/>
      <c r="EFN106"/>
      <c r="EFO106"/>
      <c r="EFP106"/>
      <c r="EFQ106"/>
      <c r="EFR106"/>
      <c r="EFS106"/>
      <c r="EFT106"/>
      <c r="EFU106"/>
      <c r="EFV106"/>
      <c r="EFW106"/>
      <c r="EFX106"/>
      <c r="EFY106"/>
      <c r="EFZ106"/>
      <c r="EGA106"/>
      <c r="EGB106"/>
      <c r="EGC106"/>
      <c r="EGD106"/>
      <c r="EGE106"/>
      <c r="EGF106"/>
      <c r="EGG106"/>
      <c r="EGH106"/>
      <c r="EGI106"/>
      <c r="EGJ106"/>
      <c r="EGK106"/>
      <c r="EGL106"/>
      <c r="EGM106"/>
      <c r="EGN106"/>
      <c r="EGO106"/>
      <c r="EGP106"/>
      <c r="EGQ106"/>
      <c r="EGR106"/>
      <c r="EGS106"/>
      <c r="EGT106"/>
      <c r="EGU106"/>
      <c r="EGV106"/>
      <c r="EGW106"/>
      <c r="EGX106"/>
      <c r="EGY106"/>
      <c r="EGZ106"/>
      <c r="EHA106"/>
      <c r="EHB106"/>
      <c r="EHC106"/>
      <c r="EHD106"/>
      <c r="EHE106"/>
      <c r="EHF106"/>
      <c r="EHG106"/>
      <c r="EHH106"/>
      <c r="EHI106"/>
      <c r="EHJ106"/>
      <c r="EHK106"/>
      <c r="EHL106"/>
      <c r="EHM106"/>
      <c r="EHN106"/>
      <c r="EHO106"/>
      <c r="EHP106"/>
      <c r="EHQ106"/>
      <c r="EHR106"/>
      <c r="EHS106"/>
      <c r="EHT106"/>
      <c r="EHU106"/>
      <c r="EHV106"/>
      <c r="EHW106"/>
      <c r="EHX106"/>
      <c r="EHY106"/>
      <c r="EHZ106"/>
      <c r="EIA106"/>
      <c r="EIB106"/>
      <c r="EIC106"/>
      <c r="EID106"/>
      <c r="EIE106"/>
      <c r="EIF106"/>
      <c r="EIG106"/>
      <c r="EIH106"/>
      <c r="EII106"/>
      <c r="EIJ106"/>
      <c r="EIK106"/>
      <c r="EIL106"/>
      <c r="EIM106"/>
      <c r="EIN106"/>
      <c r="EIO106"/>
      <c r="EIP106"/>
      <c r="EIQ106"/>
      <c r="EIR106"/>
      <c r="EIS106"/>
      <c r="EIT106"/>
      <c r="EIU106"/>
      <c r="EIV106"/>
      <c r="EIW106"/>
      <c r="EIX106"/>
      <c r="EIY106"/>
      <c r="EIZ106"/>
      <c r="EJA106"/>
      <c r="EJB106"/>
      <c r="EJC106"/>
      <c r="EJD106"/>
      <c r="EJE106"/>
      <c r="EJF106"/>
      <c r="EJG106"/>
      <c r="EJH106"/>
      <c r="EJI106"/>
      <c r="EJJ106"/>
      <c r="EJK106"/>
      <c r="EJL106"/>
      <c r="EJM106"/>
      <c r="EJN106"/>
      <c r="EJO106"/>
      <c r="EJP106"/>
      <c r="EJQ106"/>
      <c r="EJR106"/>
      <c r="EJS106"/>
      <c r="EJT106"/>
      <c r="EJU106"/>
      <c r="EJV106"/>
      <c r="EJW106"/>
      <c r="EJX106"/>
      <c r="EJY106"/>
      <c r="EJZ106"/>
      <c r="EKA106"/>
      <c r="EKB106"/>
      <c r="EKC106"/>
      <c r="EKD106"/>
      <c r="EKE106"/>
      <c r="EKF106"/>
      <c r="EKG106"/>
      <c r="EKH106"/>
      <c r="EKI106"/>
      <c r="EKJ106"/>
      <c r="EKK106"/>
      <c r="EKL106"/>
      <c r="EKM106"/>
      <c r="EKN106"/>
      <c r="EKO106"/>
      <c r="EKP106"/>
      <c r="EKQ106"/>
      <c r="EKR106"/>
      <c r="EKS106"/>
      <c r="EKT106"/>
      <c r="EKU106"/>
      <c r="EKV106"/>
      <c r="EKW106"/>
      <c r="EKX106"/>
      <c r="EKY106"/>
      <c r="EKZ106"/>
      <c r="ELA106"/>
      <c r="ELB106"/>
      <c r="ELC106"/>
      <c r="ELD106"/>
      <c r="ELE106"/>
      <c r="ELF106"/>
      <c r="ELG106"/>
      <c r="ELH106"/>
      <c r="ELI106"/>
      <c r="ELJ106"/>
      <c r="ELK106"/>
      <c r="ELL106"/>
      <c r="ELM106"/>
      <c r="ELN106"/>
      <c r="ELO106"/>
      <c r="ELP106"/>
      <c r="ELQ106"/>
      <c r="ELR106"/>
      <c r="ELS106"/>
      <c r="ELT106"/>
      <c r="ELU106"/>
      <c r="ELV106"/>
      <c r="ELW106"/>
      <c r="ELX106"/>
      <c r="ELY106"/>
      <c r="ELZ106"/>
      <c r="EMA106"/>
      <c r="EMB106"/>
      <c r="EMC106"/>
      <c r="EMD106"/>
      <c r="EME106"/>
      <c r="EMF106"/>
      <c r="EMG106"/>
      <c r="EMH106"/>
      <c r="EMI106"/>
      <c r="EMJ106"/>
      <c r="EMK106"/>
      <c r="EML106"/>
      <c r="EMM106"/>
      <c r="EMN106"/>
      <c r="EMO106"/>
      <c r="EMP106"/>
      <c r="EMQ106"/>
      <c r="EMR106"/>
      <c r="EMS106"/>
      <c r="EMT106"/>
      <c r="EMU106"/>
      <c r="EMV106"/>
      <c r="EMW106"/>
      <c r="EMX106"/>
      <c r="EMY106"/>
      <c r="EMZ106"/>
      <c r="ENA106"/>
      <c r="ENB106"/>
      <c r="ENC106"/>
      <c r="END106"/>
      <c r="ENE106"/>
      <c r="ENF106"/>
      <c r="ENG106"/>
      <c r="ENH106"/>
      <c r="ENI106"/>
      <c r="ENJ106"/>
      <c r="ENK106"/>
      <c r="ENL106"/>
      <c r="ENM106"/>
      <c r="ENN106"/>
      <c r="ENO106"/>
      <c r="ENP106"/>
      <c r="ENQ106"/>
      <c r="ENR106"/>
      <c r="ENS106"/>
      <c r="ENT106"/>
      <c r="ENU106"/>
      <c r="ENV106"/>
      <c r="ENW106"/>
      <c r="ENX106"/>
      <c r="ENY106"/>
      <c r="ENZ106"/>
      <c r="EOA106"/>
      <c r="EOB106"/>
      <c r="EOC106"/>
      <c r="EOD106"/>
      <c r="EOE106"/>
      <c r="EOF106"/>
      <c r="EOG106"/>
      <c r="EOH106"/>
      <c r="EOI106"/>
      <c r="EOJ106"/>
      <c r="EOK106"/>
      <c r="EOL106"/>
      <c r="EOM106"/>
      <c r="EON106"/>
      <c r="EOO106"/>
      <c r="EOP106"/>
      <c r="EOQ106"/>
      <c r="EOR106"/>
      <c r="EOS106"/>
      <c r="EOT106"/>
      <c r="EOU106"/>
      <c r="EOV106"/>
      <c r="EOW106"/>
      <c r="EOX106"/>
      <c r="EOY106"/>
      <c r="EOZ106"/>
      <c r="EPA106"/>
      <c r="EPB106"/>
      <c r="EPC106"/>
      <c r="EPD106"/>
      <c r="EPE106"/>
      <c r="EPF106"/>
      <c r="EPG106"/>
      <c r="EPH106"/>
      <c r="EPI106"/>
      <c r="EPJ106"/>
      <c r="EPK106"/>
      <c r="EPL106"/>
      <c r="EPM106"/>
      <c r="EPN106"/>
      <c r="EPO106"/>
      <c r="EPP106"/>
      <c r="EPQ106"/>
      <c r="EPR106"/>
      <c r="EPS106"/>
      <c r="EPT106"/>
      <c r="EPU106"/>
      <c r="EPV106"/>
      <c r="EPW106"/>
      <c r="EPX106"/>
      <c r="EPY106"/>
      <c r="EPZ106"/>
      <c r="EQA106"/>
      <c r="EQB106"/>
      <c r="EQC106"/>
      <c r="EQD106"/>
      <c r="EQE106"/>
      <c r="EQF106"/>
      <c r="EQG106"/>
      <c r="EQH106"/>
      <c r="EQI106"/>
      <c r="EQJ106"/>
      <c r="EQK106"/>
      <c r="EQL106"/>
      <c r="EQM106"/>
      <c r="EQN106"/>
      <c r="EQO106"/>
      <c r="EQP106"/>
      <c r="EQQ106"/>
      <c r="EQR106"/>
      <c r="EQS106"/>
      <c r="EQT106"/>
      <c r="EQU106"/>
      <c r="EQV106"/>
      <c r="EQW106"/>
      <c r="EQX106"/>
      <c r="EQY106"/>
      <c r="EQZ106"/>
      <c r="ERA106"/>
      <c r="ERB106"/>
      <c r="ERC106"/>
      <c r="ERD106"/>
      <c r="ERE106"/>
      <c r="ERF106"/>
      <c r="ERG106"/>
      <c r="ERH106"/>
      <c r="ERI106"/>
      <c r="ERJ106"/>
      <c r="ERK106"/>
      <c r="ERL106"/>
      <c r="ERM106"/>
      <c r="ERN106"/>
      <c r="ERO106"/>
      <c r="ERP106"/>
      <c r="ERQ106"/>
      <c r="ERR106"/>
      <c r="ERS106"/>
      <c r="ERT106"/>
      <c r="ERU106"/>
      <c r="ERV106"/>
      <c r="ERW106"/>
      <c r="ERX106"/>
      <c r="ERY106"/>
      <c r="ERZ106"/>
      <c r="ESA106"/>
      <c r="ESB106"/>
      <c r="ESC106"/>
      <c r="ESD106"/>
      <c r="ESE106"/>
      <c r="ESF106"/>
      <c r="ESG106"/>
      <c r="ESH106"/>
      <c r="ESI106"/>
      <c r="ESJ106"/>
      <c r="ESK106"/>
      <c r="ESL106"/>
      <c r="ESM106"/>
      <c r="ESN106"/>
      <c r="ESO106"/>
      <c r="ESP106"/>
      <c r="ESQ106"/>
      <c r="ESR106"/>
      <c r="ESS106"/>
      <c r="EST106"/>
      <c r="ESU106"/>
      <c r="ESV106"/>
      <c r="ESW106"/>
      <c r="ESX106"/>
      <c r="ESY106"/>
      <c r="ESZ106"/>
      <c r="ETA106"/>
      <c r="ETB106"/>
      <c r="ETC106"/>
      <c r="ETD106"/>
      <c r="ETE106"/>
      <c r="ETF106"/>
      <c r="ETG106"/>
      <c r="ETH106"/>
      <c r="ETI106"/>
      <c r="ETJ106"/>
      <c r="ETK106"/>
      <c r="ETL106"/>
      <c r="ETM106"/>
      <c r="ETN106"/>
      <c r="ETO106"/>
      <c r="ETP106"/>
      <c r="ETQ106"/>
      <c r="ETR106"/>
      <c r="ETS106"/>
      <c r="ETT106"/>
      <c r="ETU106"/>
      <c r="ETV106"/>
      <c r="ETW106"/>
      <c r="ETX106"/>
      <c r="ETY106"/>
      <c r="ETZ106"/>
      <c r="EUA106"/>
      <c r="EUB106"/>
      <c r="EUC106"/>
      <c r="EUD106"/>
      <c r="EUE106"/>
      <c r="EUF106"/>
      <c r="EUG106"/>
      <c r="EUH106"/>
      <c r="EUI106"/>
      <c r="EUJ106"/>
      <c r="EUK106"/>
      <c r="EUL106"/>
      <c r="EUM106"/>
      <c r="EUN106"/>
      <c r="EUO106"/>
      <c r="EUP106"/>
      <c r="EUQ106"/>
      <c r="EUR106"/>
      <c r="EUS106"/>
      <c r="EUT106"/>
      <c r="EUU106"/>
      <c r="EUV106"/>
      <c r="EUW106"/>
      <c r="EUX106"/>
      <c r="EUY106"/>
      <c r="EUZ106"/>
      <c r="EVA106"/>
      <c r="EVB106"/>
      <c r="EVC106"/>
      <c r="EVD106"/>
      <c r="EVE106"/>
      <c r="EVF106"/>
      <c r="EVG106"/>
      <c r="EVH106"/>
      <c r="EVI106"/>
      <c r="EVJ106"/>
      <c r="EVK106"/>
      <c r="EVL106"/>
      <c r="EVM106"/>
      <c r="EVN106"/>
      <c r="EVO106"/>
      <c r="EVP106"/>
      <c r="EVQ106"/>
      <c r="EVR106"/>
      <c r="EVS106"/>
      <c r="EVT106"/>
      <c r="EVU106"/>
      <c r="EVV106"/>
      <c r="EVW106"/>
      <c r="EVX106"/>
      <c r="EVY106"/>
      <c r="EVZ106"/>
      <c r="EWA106"/>
      <c r="EWB106"/>
      <c r="EWC106"/>
      <c r="EWD106"/>
      <c r="EWE106"/>
      <c r="EWF106"/>
      <c r="EWG106"/>
      <c r="EWH106"/>
      <c r="EWI106"/>
      <c r="EWJ106"/>
      <c r="EWK106"/>
      <c r="EWL106"/>
      <c r="EWM106"/>
      <c r="EWN106"/>
      <c r="EWO106"/>
      <c r="EWP106"/>
      <c r="EWQ106"/>
      <c r="EWR106"/>
      <c r="EWS106"/>
      <c r="EWT106"/>
      <c r="EWU106"/>
      <c r="EWV106"/>
      <c r="EWW106"/>
      <c r="EWX106"/>
      <c r="EWY106"/>
      <c r="EWZ106"/>
      <c r="EXA106"/>
      <c r="EXB106"/>
      <c r="EXC106"/>
      <c r="EXD106"/>
      <c r="EXE106"/>
      <c r="EXF106"/>
      <c r="EXG106"/>
      <c r="EXH106"/>
      <c r="EXI106"/>
      <c r="EXJ106"/>
      <c r="EXK106"/>
      <c r="EXL106"/>
      <c r="EXM106"/>
      <c r="EXN106"/>
      <c r="EXO106"/>
      <c r="EXP106"/>
      <c r="EXQ106"/>
      <c r="EXR106"/>
      <c r="EXS106"/>
      <c r="EXT106"/>
      <c r="EXU106"/>
      <c r="EXV106"/>
      <c r="EXW106"/>
      <c r="EXX106"/>
      <c r="EXY106"/>
      <c r="EXZ106"/>
      <c r="EYA106"/>
      <c r="EYB106"/>
      <c r="EYC106"/>
      <c r="EYD106"/>
      <c r="EYE106"/>
      <c r="EYF106"/>
      <c r="EYG106"/>
      <c r="EYH106"/>
      <c r="EYI106"/>
      <c r="EYJ106"/>
      <c r="EYK106"/>
      <c r="EYL106"/>
      <c r="EYM106"/>
      <c r="EYN106"/>
      <c r="EYO106"/>
      <c r="EYP106"/>
      <c r="EYQ106"/>
      <c r="EYR106"/>
      <c r="EYS106"/>
      <c r="EYT106"/>
      <c r="EYU106"/>
      <c r="EYV106"/>
      <c r="EYW106"/>
      <c r="EYX106"/>
      <c r="EYY106"/>
      <c r="EYZ106"/>
      <c r="EZA106"/>
      <c r="EZB106"/>
      <c r="EZC106"/>
      <c r="EZD106"/>
      <c r="EZE106"/>
      <c r="EZF106"/>
      <c r="EZG106"/>
      <c r="EZH106"/>
      <c r="EZI106"/>
      <c r="EZJ106"/>
      <c r="EZK106"/>
      <c r="EZL106"/>
      <c r="EZM106"/>
      <c r="EZN106"/>
      <c r="EZO106"/>
      <c r="EZP106"/>
      <c r="EZQ106"/>
      <c r="EZR106"/>
      <c r="EZS106"/>
      <c r="EZT106"/>
      <c r="EZU106"/>
      <c r="EZV106"/>
      <c r="EZW106"/>
      <c r="EZX106"/>
      <c r="EZY106"/>
      <c r="EZZ106"/>
      <c r="FAA106"/>
      <c r="FAB106"/>
      <c r="FAC106"/>
      <c r="FAD106"/>
      <c r="FAE106"/>
      <c r="FAF106"/>
      <c r="FAG106"/>
      <c r="FAH106"/>
      <c r="FAI106"/>
      <c r="FAJ106"/>
      <c r="FAK106"/>
      <c r="FAL106"/>
      <c r="FAM106"/>
      <c r="FAN106"/>
      <c r="FAO106"/>
      <c r="FAP106"/>
      <c r="FAQ106"/>
      <c r="FAR106"/>
      <c r="FAS106"/>
      <c r="FAT106"/>
      <c r="FAU106"/>
      <c r="FAV106"/>
      <c r="FAW106"/>
      <c r="FAX106"/>
      <c r="FAY106"/>
      <c r="FAZ106"/>
      <c r="FBA106"/>
      <c r="FBB106"/>
      <c r="FBC106"/>
      <c r="FBD106"/>
      <c r="FBE106"/>
      <c r="FBF106"/>
      <c r="FBG106"/>
      <c r="FBH106"/>
      <c r="FBI106"/>
      <c r="FBJ106"/>
      <c r="FBK106"/>
      <c r="FBL106"/>
      <c r="FBM106"/>
      <c r="FBN106"/>
      <c r="FBO106"/>
      <c r="FBP106"/>
      <c r="FBQ106"/>
      <c r="FBR106"/>
      <c r="FBS106"/>
      <c r="FBT106"/>
      <c r="FBU106"/>
      <c r="FBV106"/>
      <c r="FBW106"/>
      <c r="FBX106"/>
      <c r="FBY106"/>
      <c r="FBZ106"/>
      <c r="FCA106"/>
      <c r="FCB106"/>
      <c r="FCC106"/>
      <c r="FCD106"/>
      <c r="FCE106"/>
      <c r="FCF106"/>
      <c r="FCG106"/>
      <c r="FCH106"/>
      <c r="FCI106"/>
      <c r="FCJ106"/>
      <c r="FCK106"/>
      <c r="FCL106"/>
      <c r="FCM106"/>
      <c r="FCN106"/>
      <c r="FCO106"/>
      <c r="FCP106"/>
      <c r="FCQ106"/>
      <c r="FCR106"/>
      <c r="FCS106"/>
      <c r="FCT106"/>
      <c r="FCU106"/>
      <c r="FCV106"/>
      <c r="FCW106"/>
      <c r="FCX106"/>
      <c r="FCY106"/>
      <c r="FCZ106"/>
      <c r="FDA106"/>
      <c r="FDB106"/>
      <c r="FDC106"/>
      <c r="FDD106"/>
      <c r="FDE106"/>
      <c r="FDF106"/>
      <c r="FDG106"/>
      <c r="FDH106"/>
      <c r="FDI106"/>
      <c r="FDJ106"/>
      <c r="FDK106"/>
      <c r="FDL106"/>
      <c r="FDM106"/>
      <c r="FDN106"/>
      <c r="FDO106"/>
      <c r="FDP106"/>
      <c r="FDQ106"/>
      <c r="FDR106"/>
      <c r="FDS106"/>
      <c r="FDT106"/>
      <c r="FDU106"/>
      <c r="FDV106"/>
      <c r="FDW106"/>
      <c r="FDX106"/>
      <c r="FDY106"/>
      <c r="FDZ106"/>
      <c r="FEA106"/>
      <c r="FEB106"/>
      <c r="FEC106"/>
      <c r="FED106"/>
      <c r="FEE106"/>
      <c r="FEF106"/>
      <c r="FEG106"/>
      <c r="FEH106"/>
      <c r="FEI106"/>
      <c r="FEJ106"/>
      <c r="FEK106"/>
      <c r="FEL106"/>
      <c r="FEM106"/>
      <c r="FEN106"/>
      <c r="FEO106"/>
      <c r="FEP106"/>
      <c r="FEQ106"/>
      <c r="FER106"/>
      <c r="FES106"/>
      <c r="FET106"/>
      <c r="FEU106"/>
      <c r="FEV106"/>
      <c r="FEW106"/>
      <c r="FEX106"/>
      <c r="FEY106"/>
      <c r="FEZ106"/>
      <c r="FFA106"/>
      <c r="FFB106"/>
      <c r="FFC106"/>
      <c r="FFD106"/>
      <c r="FFE106"/>
      <c r="FFF106"/>
      <c r="FFG106"/>
      <c r="FFH106"/>
      <c r="FFI106"/>
      <c r="FFJ106"/>
      <c r="FFK106"/>
      <c r="FFL106"/>
      <c r="FFM106"/>
      <c r="FFN106"/>
      <c r="FFO106"/>
      <c r="FFP106"/>
      <c r="FFQ106"/>
      <c r="FFR106"/>
      <c r="FFS106"/>
      <c r="FFT106"/>
      <c r="FFU106"/>
      <c r="FFV106"/>
      <c r="FFW106"/>
      <c r="FFX106"/>
      <c r="FFY106"/>
      <c r="FFZ106"/>
      <c r="FGA106"/>
      <c r="FGB106"/>
      <c r="FGC106"/>
      <c r="FGD106"/>
      <c r="FGE106"/>
      <c r="FGF106"/>
      <c r="FGG106"/>
      <c r="FGH106"/>
      <c r="FGI106"/>
      <c r="FGJ106"/>
      <c r="FGK106"/>
      <c r="FGL106"/>
      <c r="FGM106"/>
      <c r="FGN106"/>
      <c r="FGO106"/>
      <c r="FGP106"/>
      <c r="FGQ106"/>
      <c r="FGR106"/>
      <c r="FGS106"/>
      <c r="FGT106"/>
      <c r="FGU106"/>
      <c r="FGV106"/>
      <c r="FGW106"/>
      <c r="FGX106"/>
      <c r="FGY106"/>
      <c r="FGZ106"/>
      <c r="FHA106"/>
      <c r="FHB106"/>
      <c r="FHC106"/>
      <c r="FHD106"/>
      <c r="FHE106"/>
      <c r="FHF106"/>
      <c r="FHG106"/>
      <c r="FHH106"/>
      <c r="FHI106"/>
      <c r="FHJ106"/>
      <c r="FHK106"/>
      <c r="FHL106"/>
      <c r="FHM106"/>
      <c r="FHN106"/>
      <c r="FHO106"/>
      <c r="FHP106"/>
      <c r="FHQ106"/>
      <c r="FHR106"/>
      <c r="FHS106"/>
      <c r="FHT106"/>
      <c r="FHU106"/>
      <c r="FHV106"/>
      <c r="FHW106"/>
      <c r="FHX106"/>
      <c r="FHY106"/>
      <c r="FHZ106"/>
      <c r="FIA106"/>
      <c r="FIB106"/>
      <c r="FIC106"/>
      <c r="FID106"/>
      <c r="FIE106"/>
      <c r="FIF106"/>
      <c r="FIG106"/>
      <c r="FIH106"/>
      <c r="FII106"/>
      <c r="FIJ106"/>
      <c r="FIK106"/>
      <c r="FIL106"/>
      <c r="FIM106"/>
      <c r="FIN106"/>
      <c r="FIO106"/>
      <c r="FIP106"/>
      <c r="FIQ106"/>
      <c r="FIR106"/>
      <c r="FIS106"/>
      <c r="FIT106"/>
      <c r="FIU106"/>
      <c r="FIV106"/>
      <c r="FIW106"/>
      <c r="FIX106"/>
      <c r="FIY106"/>
      <c r="FIZ106"/>
      <c r="FJA106"/>
      <c r="FJB106"/>
      <c r="FJC106"/>
      <c r="FJD106"/>
      <c r="FJE106"/>
      <c r="FJF106"/>
      <c r="FJG106"/>
      <c r="FJH106"/>
      <c r="FJI106"/>
      <c r="FJJ106"/>
      <c r="FJK106"/>
      <c r="FJL106"/>
      <c r="FJM106"/>
      <c r="FJN106"/>
      <c r="FJO106"/>
      <c r="FJP106"/>
      <c r="FJQ106"/>
      <c r="FJR106"/>
      <c r="FJS106"/>
      <c r="FJT106"/>
      <c r="FJU106"/>
      <c r="FJV106"/>
      <c r="FJW106"/>
      <c r="FJX106"/>
      <c r="FJY106"/>
      <c r="FJZ106"/>
      <c r="FKA106"/>
      <c r="FKB106"/>
      <c r="FKC106"/>
      <c r="FKD106"/>
      <c r="FKE106"/>
      <c r="FKF106"/>
      <c r="FKG106"/>
      <c r="FKH106"/>
      <c r="FKI106"/>
      <c r="FKJ106"/>
      <c r="FKK106"/>
      <c r="FKL106"/>
      <c r="FKM106"/>
      <c r="FKN106"/>
      <c r="FKO106"/>
      <c r="FKP106"/>
      <c r="FKQ106"/>
      <c r="FKR106"/>
      <c r="FKS106"/>
      <c r="FKT106"/>
      <c r="FKU106"/>
      <c r="FKV106"/>
      <c r="FKW106"/>
      <c r="FKX106"/>
      <c r="FKY106"/>
      <c r="FKZ106"/>
      <c r="FLA106"/>
      <c r="FLB106"/>
      <c r="FLC106"/>
      <c r="FLD106"/>
      <c r="FLE106"/>
      <c r="FLF106"/>
      <c r="FLG106"/>
      <c r="FLH106"/>
      <c r="FLI106"/>
      <c r="FLJ106"/>
      <c r="FLK106"/>
      <c r="FLL106"/>
      <c r="FLM106"/>
      <c r="FLN106"/>
      <c r="FLO106"/>
      <c r="FLP106"/>
      <c r="FLQ106"/>
      <c r="FLR106"/>
      <c r="FLS106"/>
      <c r="FLT106"/>
      <c r="FLU106"/>
      <c r="FLV106"/>
      <c r="FLW106"/>
      <c r="FLX106"/>
      <c r="FLY106"/>
      <c r="FLZ106"/>
      <c r="FMA106"/>
      <c r="FMB106"/>
      <c r="FMC106"/>
      <c r="FMD106"/>
      <c r="FME106"/>
      <c r="FMF106"/>
      <c r="FMG106"/>
      <c r="FMH106"/>
      <c r="FMI106"/>
      <c r="FMJ106"/>
      <c r="FMK106"/>
      <c r="FML106"/>
      <c r="FMM106"/>
      <c r="FMN106"/>
      <c r="FMO106"/>
      <c r="FMP106"/>
      <c r="FMQ106"/>
      <c r="FMR106"/>
      <c r="FMS106"/>
      <c r="FMT106"/>
      <c r="FMU106"/>
      <c r="FMV106"/>
      <c r="FMW106"/>
      <c r="FMX106"/>
      <c r="FMY106"/>
      <c r="FMZ106"/>
      <c r="FNA106"/>
      <c r="FNB106"/>
      <c r="FNC106"/>
      <c r="FND106"/>
      <c r="FNE106"/>
      <c r="FNF106"/>
      <c r="FNG106"/>
      <c r="FNH106"/>
      <c r="FNI106"/>
      <c r="FNJ106"/>
      <c r="FNK106"/>
      <c r="FNL106"/>
      <c r="FNM106"/>
      <c r="FNN106"/>
      <c r="FNO106"/>
      <c r="FNP106"/>
      <c r="FNQ106"/>
      <c r="FNR106"/>
      <c r="FNS106"/>
      <c r="FNT106"/>
      <c r="FNU106"/>
      <c r="FNV106"/>
      <c r="FNW106"/>
      <c r="FNX106"/>
      <c r="FNY106"/>
      <c r="FNZ106"/>
      <c r="FOA106"/>
      <c r="FOB106"/>
      <c r="FOC106"/>
      <c r="FOD106"/>
      <c r="FOE106"/>
      <c r="FOF106"/>
      <c r="FOG106"/>
      <c r="FOH106"/>
      <c r="FOI106"/>
      <c r="FOJ106"/>
      <c r="FOK106"/>
      <c r="FOL106"/>
      <c r="FOM106"/>
      <c r="FON106"/>
      <c r="FOO106"/>
      <c r="FOP106"/>
      <c r="FOQ106"/>
      <c r="FOR106"/>
      <c r="FOS106"/>
      <c r="FOT106"/>
      <c r="FOU106"/>
      <c r="FOV106"/>
      <c r="FOW106"/>
      <c r="FOX106"/>
      <c r="FOY106"/>
      <c r="FOZ106"/>
      <c r="FPA106"/>
      <c r="FPB106"/>
      <c r="FPC106"/>
      <c r="FPD106"/>
      <c r="FPE106"/>
      <c r="FPF106"/>
      <c r="FPG106"/>
      <c r="FPH106"/>
      <c r="FPI106"/>
      <c r="FPJ106"/>
      <c r="FPK106"/>
      <c r="FPL106"/>
      <c r="FPM106"/>
      <c r="FPN106"/>
      <c r="FPO106"/>
      <c r="FPP106"/>
      <c r="FPQ106"/>
      <c r="FPR106"/>
      <c r="FPS106"/>
      <c r="FPT106"/>
      <c r="FPU106"/>
      <c r="FPV106"/>
      <c r="FPW106"/>
      <c r="FPX106"/>
      <c r="FPY106"/>
      <c r="FPZ106"/>
      <c r="FQA106"/>
      <c r="FQB106"/>
      <c r="FQC106"/>
      <c r="FQD106"/>
      <c r="FQE106"/>
      <c r="FQF106"/>
      <c r="FQG106"/>
      <c r="FQH106"/>
      <c r="FQI106"/>
      <c r="FQJ106"/>
      <c r="FQK106"/>
      <c r="FQL106"/>
      <c r="FQM106"/>
      <c r="FQN106"/>
      <c r="FQO106"/>
      <c r="FQP106"/>
      <c r="FQQ106"/>
      <c r="FQR106"/>
      <c r="FQS106"/>
      <c r="FQT106"/>
      <c r="FQU106"/>
      <c r="FQV106"/>
      <c r="FQW106"/>
      <c r="FQX106"/>
      <c r="FQY106"/>
      <c r="FQZ106"/>
      <c r="FRA106"/>
      <c r="FRB106"/>
      <c r="FRC106"/>
      <c r="FRD106"/>
      <c r="FRE106"/>
      <c r="FRF106"/>
      <c r="FRG106"/>
      <c r="FRH106"/>
      <c r="FRI106"/>
      <c r="FRJ106"/>
      <c r="FRK106"/>
      <c r="FRL106"/>
      <c r="FRM106"/>
      <c r="FRN106"/>
      <c r="FRO106"/>
      <c r="FRP106"/>
      <c r="FRQ106"/>
      <c r="FRR106"/>
      <c r="FRS106"/>
      <c r="FRT106"/>
      <c r="FRU106"/>
      <c r="FRV106"/>
      <c r="FRW106"/>
      <c r="FRX106"/>
      <c r="FRY106"/>
      <c r="FRZ106"/>
      <c r="FSA106"/>
      <c r="FSB106"/>
      <c r="FSC106"/>
      <c r="FSD106"/>
      <c r="FSE106"/>
      <c r="FSF106"/>
      <c r="FSG106"/>
      <c r="FSH106"/>
      <c r="FSI106"/>
      <c r="FSJ106"/>
      <c r="FSK106"/>
      <c r="FSL106"/>
      <c r="FSM106"/>
      <c r="FSN106"/>
      <c r="FSO106"/>
      <c r="FSP106"/>
      <c r="FSQ106"/>
      <c r="FSR106"/>
      <c r="FSS106"/>
      <c r="FST106"/>
      <c r="FSU106"/>
      <c r="FSV106"/>
      <c r="FSW106"/>
      <c r="FSX106"/>
      <c r="FSY106"/>
      <c r="FSZ106"/>
      <c r="FTA106"/>
      <c r="FTB106"/>
      <c r="FTC106"/>
      <c r="FTD106"/>
      <c r="FTE106"/>
      <c r="FTF106"/>
      <c r="FTG106"/>
      <c r="FTH106"/>
      <c r="FTI106"/>
      <c r="FTJ106"/>
      <c r="FTK106"/>
      <c r="FTL106"/>
      <c r="FTM106"/>
      <c r="FTN106"/>
      <c r="FTO106"/>
      <c r="FTP106"/>
      <c r="FTQ106"/>
      <c r="FTR106"/>
      <c r="FTS106"/>
      <c r="FTT106"/>
      <c r="FTU106"/>
      <c r="FTV106"/>
      <c r="FTW106"/>
      <c r="FTX106"/>
      <c r="FTY106"/>
      <c r="FTZ106"/>
      <c r="FUA106"/>
      <c r="FUB106"/>
      <c r="FUC106"/>
      <c r="FUD106"/>
      <c r="FUE106"/>
      <c r="FUF106"/>
      <c r="FUG106"/>
      <c r="FUH106"/>
      <c r="FUI106"/>
      <c r="FUJ106"/>
      <c r="FUK106"/>
      <c r="FUL106"/>
      <c r="FUM106"/>
      <c r="FUN106"/>
      <c r="FUO106"/>
      <c r="FUP106"/>
      <c r="FUQ106"/>
      <c r="FUR106"/>
      <c r="FUS106"/>
      <c r="FUT106"/>
      <c r="FUU106"/>
      <c r="FUV106"/>
      <c r="FUW106"/>
      <c r="FUX106"/>
      <c r="FUY106"/>
      <c r="FUZ106"/>
      <c r="FVA106"/>
      <c r="FVB106"/>
      <c r="FVC106"/>
      <c r="FVD106"/>
      <c r="FVE106"/>
      <c r="FVF106"/>
      <c r="FVG106"/>
      <c r="FVH106"/>
      <c r="FVI106"/>
      <c r="FVJ106"/>
      <c r="FVK106"/>
      <c r="FVL106"/>
      <c r="FVM106"/>
      <c r="FVN106"/>
      <c r="FVO106"/>
      <c r="FVP106"/>
      <c r="FVQ106"/>
      <c r="FVR106"/>
      <c r="FVS106"/>
      <c r="FVT106"/>
      <c r="FVU106"/>
      <c r="FVV106"/>
      <c r="FVW106"/>
      <c r="FVX106"/>
      <c r="FVY106"/>
      <c r="FVZ106"/>
      <c r="FWA106"/>
      <c r="FWB106"/>
      <c r="FWC106"/>
      <c r="FWD106"/>
      <c r="FWE106"/>
      <c r="FWF106"/>
      <c r="FWG106"/>
      <c r="FWH106"/>
      <c r="FWI106"/>
      <c r="FWJ106"/>
      <c r="FWK106"/>
      <c r="FWL106"/>
      <c r="FWM106"/>
      <c r="FWN106"/>
      <c r="FWO106"/>
      <c r="FWP106"/>
      <c r="FWQ106"/>
      <c r="FWR106"/>
      <c r="FWS106"/>
      <c r="FWT106"/>
      <c r="FWU106"/>
      <c r="FWV106"/>
      <c r="FWW106"/>
      <c r="FWX106"/>
      <c r="FWY106"/>
      <c r="FWZ106"/>
      <c r="FXA106"/>
      <c r="FXB106"/>
      <c r="FXC106"/>
      <c r="FXD106"/>
      <c r="FXE106"/>
      <c r="FXF106"/>
      <c r="FXG106"/>
      <c r="FXH106"/>
      <c r="FXI106"/>
      <c r="FXJ106"/>
      <c r="FXK106"/>
      <c r="FXL106"/>
      <c r="FXM106"/>
      <c r="FXN106"/>
      <c r="FXO106"/>
      <c r="FXP106"/>
      <c r="FXQ106"/>
      <c r="FXR106"/>
      <c r="FXS106"/>
      <c r="FXT106"/>
      <c r="FXU106"/>
      <c r="FXV106"/>
      <c r="FXW106"/>
      <c r="FXX106"/>
      <c r="FXY106"/>
      <c r="FXZ106"/>
      <c r="FYA106"/>
      <c r="FYB106"/>
      <c r="FYC106"/>
      <c r="FYD106"/>
      <c r="FYE106"/>
      <c r="FYF106"/>
      <c r="FYG106"/>
      <c r="FYH106"/>
      <c r="FYI106"/>
      <c r="FYJ106"/>
      <c r="FYK106"/>
      <c r="FYL106"/>
      <c r="FYM106"/>
      <c r="FYN106"/>
      <c r="FYO106"/>
      <c r="FYP106"/>
      <c r="FYQ106"/>
      <c r="FYR106"/>
      <c r="FYS106"/>
      <c r="FYT106"/>
      <c r="FYU106"/>
      <c r="FYV106"/>
      <c r="FYW106"/>
      <c r="FYX106"/>
      <c r="FYY106"/>
      <c r="FYZ106"/>
      <c r="FZA106"/>
      <c r="FZB106"/>
      <c r="FZC106"/>
      <c r="FZD106"/>
      <c r="FZE106"/>
      <c r="FZF106"/>
      <c r="FZG106"/>
      <c r="FZH106"/>
      <c r="FZI106"/>
      <c r="FZJ106"/>
      <c r="FZK106"/>
      <c r="FZL106"/>
      <c r="FZM106"/>
      <c r="FZN106"/>
      <c r="FZO106"/>
      <c r="FZP106"/>
      <c r="FZQ106"/>
      <c r="FZR106"/>
      <c r="FZS106"/>
      <c r="FZT106"/>
      <c r="FZU106"/>
      <c r="FZV106"/>
      <c r="FZW106"/>
      <c r="FZX106"/>
      <c r="FZY106"/>
      <c r="FZZ106"/>
      <c r="GAA106"/>
      <c r="GAB106"/>
      <c r="GAC106"/>
      <c r="GAD106"/>
      <c r="GAE106"/>
      <c r="GAF106"/>
      <c r="GAG106"/>
      <c r="GAH106"/>
      <c r="GAI106"/>
      <c r="GAJ106"/>
      <c r="GAK106"/>
      <c r="GAL106"/>
      <c r="GAM106"/>
      <c r="GAN106"/>
      <c r="GAO106"/>
      <c r="GAP106"/>
      <c r="GAQ106"/>
      <c r="GAR106"/>
      <c r="GAS106"/>
      <c r="GAT106"/>
      <c r="GAU106"/>
      <c r="GAV106"/>
      <c r="GAW106"/>
      <c r="GAX106"/>
      <c r="GAY106"/>
      <c r="GAZ106"/>
      <c r="GBA106"/>
      <c r="GBB106"/>
      <c r="GBC106"/>
      <c r="GBD106"/>
      <c r="GBE106"/>
      <c r="GBF106"/>
      <c r="GBG106"/>
      <c r="GBH106"/>
      <c r="GBI106"/>
      <c r="GBJ106"/>
      <c r="GBK106"/>
      <c r="GBL106"/>
      <c r="GBM106"/>
      <c r="GBN106"/>
      <c r="GBO106"/>
      <c r="GBP106"/>
      <c r="GBQ106"/>
      <c r="GBR106"/>
      <c r="GBS106"/>
      <c r="GBT106"/>
      <c r="GBU106"/>
      <c r="GBV106"/>
      <c r="GBW106"/>
      <c r="GBX106"/>
      <c r="GBY106"/>
      <c r="GBZ106"/>
      <c r="GCA106"/>
      <c r="GCB106"/>
      <c r="GCC106"/>
      <c r="GCD106"/>
      <c r="GCE106"/>
      <c r="GCF106"/>
      <c r="GCG106"/>
      <c r="GCH106"/>
      <c r="GCI106"/>
      <c r="GCJ106"/>
      <c r="GCK106"/>
      <c r="GCL106"/>
      <c r="GCM106"/>
      <c r="GCN106"/>
      <c r="GCO106"/>
      <c r="GCP106"/>
      <c r="GCQ106"/>
      <c r="GCR106"/>
      <c r="GCS106"/>
      <c r="GCT106"/>
      <c r="GCU106"/>
      <c r="GCV106"/>
      <c r="GCW106"/>
      <c r="GCX106"/>
      <c r="GCY106"/>
      <c r="GCZ106"/>
      <c r="GDA106"/>
      <c r="GDB106"/>
      <c r="GDC106"/>
      <c r="GDD106"/>
      <c r="GDE106"/>
      <c r="GDF106"/>
      <c r="GDG106"/>
      <c r="GDH106"/>
      <c r="GDI106"/>
      <c r="GDJ106"/>
      <c r="GDK106"/>
      <c r="GDL106"/>
      <c r="GDM106"/>
      <c r="GDN106"/>
      <c r="GDO106"/>
      <c r="GDP106"/>
      <c r="GDQ106"/>
      <c r="GDR106"/>
      <c r="GDS106"/>
      <c r="GDT106"/>
      <c r="GDU106"/>
      <c r="GDV106"/>
      <c r="GDW106"/>
      <c r="GDX106"/>
      <c r="GDY106"/>
      <c r="GDZ106"/>
      <c r="GEA106"/>
      <c r="GEB106"/>
      <c r="GEC106"/>
      <c r="GED106"/>
      <c r="GEE106"/>
      <c r="GEF106"/>
      <c r="GEG106"/>
      <c r="GEH106"/>
      <c r="GEI106"/>
      <c r="GEJ106"/>
      <c r="GEK106"/>
      <c r="GEL106"/>
      <c r="GEM106"/>
      <c r="GEN106"/>
      <c r="GEO106"/>
      <c r="GEP106"/>
      <c r="GEQ106"/>
      <c r="GER106"/>
      <c r="GES106"/>
      <c r="GET106"/>
      <c r="GEU106"/>
      <c r="GEV106"/>
      <c r="GEW106"/>
      <c r="GEX106"/>
      <c r="GEY106"/>
      <c r="GEZ106"/>
      <c r="GFA106"/>
      <c r="GFB106"/>
      <c r="GFC106"/>
      <c r="GFD106"/>
      <c r="GFE106"/>
      <c r="GFF106"/>
      <c r="GFG106"/>
      <c r="GFH106"/>
      <c r="GFI106"/>
      <c r="GFJ106"/>
      <c r="GFK106"/>
      <c r="GFL106"/>
      <c r="GFM106"/>
      <c r="GFN106"/>
      <c r="GFO106"/>
      <c r="GFP106"/>
      <c r="GFQ106"/>
      <c r="GFR106"/>
      <c r="GFS106"/>
      <c r="GFT106"/>
      <c r="GFU106"/>
      <c r="GFV106"/>
      <c r="GFW106"/>
      <c r="GFX106"/>
      <c r="GFY106"/>
      <c r="GFZ106"/>
      <c r="GGA106"/>
      <c r="GGB106"/>
      <c r="GGC106"/>
      <c r="GGD106"/>
      <c r="GGE106"/>
      <c r="GGF106"/>
      <c r="GGG106"/>
      <c r="GGH106"/>
      <c r="GGI106"/>
      <c r="GGJ106"/>
      <c r="GGK106"/>
      <c r="GGL106"/>
      <c r="GGM106"/>
      <c r="GGN106"/>
      <c r="GGO106"/>
      <c r="GGP106"/>
      <c r="GGQ106"/>
      <c r="GGR106"/>
      <c r="GGS106"/>
      <c r="GGT106"/>
      <c r="GGU106"/>
      <c r="GGV106"/>
      <c r="GGW106"/>
      <c r="GGX106"/>
      <c r="GGY106"/>
      <c r="GGZ106"/>
      <c r="GHA106"/>
      <c r="GHB106"/>
      <c r="GHC106"/>
      <c r="GHD106"/>
      <c r="GHE106"/>
      <c r="GHF106"/>
      <c r="GHG106"/>
      <c r="GHH106"/>
      <c r="GHI106"/>
      <c r="GHJ106"/>
      <c r="GHK106"/>
      <c r="GHL106"/>
      <c r="GHM106"/>
      <c r="GHN106"/>
      <c r="GHO106"/>
      <c r="GHP106"/>
      <c r="GHQ106"/>
      <c r="GHR106"/>
      <c r="GHS106"/>
      <c r="GHT106"/>
      <c r="GHU106"/>
      <c r="GHV106"/>
      <c r="GHW106"/>
      <c r="GHX106"/>
      <c r="GHY106"/>
      <c r="GHZ106"/>
      <c r="GIA106"/>
      <c r="GIB106"/>
      <c r="GIC106"/>
      <c r="GID106"/>
      <c r="GIE106"/>
      <c r="GIF106"/>
      <c r="GIG106"/>
      <c r="GIH106"/>
      <c r="GII106"/>
      <c r="GIJ106"/>
      <c r="GIK106"/>
      <c r="GIL106"/>
      <c r="GIM106"/>
      <c r="GIN106"/>
      <c r="GIO106"/>
      <c r="GIP106"/>
      <c r="GIQ106"/>
      <c r="GIR106"/>
      <c r="GIS106"/>
      <c r="GIT106"/>
      <c r="GIU106"/>
      <c r="GIV106"/>
      <c r="GIW106"/>
      <c r="GIX106"/>
      <c r="GIY106"/>
      <c r="GIZ106"/>
      <c r="GJA106"/>
      <c r="GJB106"/>
      <c r="GJC106"/>
      <c r="GJD106"/>
      <c r="GJE106"/>
      <c r="GJF106"/>
      <c r="GJG106"/>
      <c r="GJH106"/>
      <c r="GJI106"/>
      <c r="GJJ106"/>
      <c r="GJK106"/>
      <c r="GJL106"/>
      <c r="GJM106"/>
      <c r="GJN106"/>
      <c r="GJO106"/>
      <c r="GJP106"/>
      <c r="GJQ106"/>
      <c r="GJR106"/>
      <c r="GJS106"/>
      <c r="GJT106"/>
      <c r="GJU106"/>
      <c r="GJV106"/>
      <c r="GJW106"/>
      <c r="GJX106"/>
      <c r="GJY106"/>
      <c r="GJZ106"/>
      <c r="GKA106"/>
      <c r="GKB106"/>
      <c r="GKC106"/>
      <c r="GKD106"/>
      <c r="GKE106"/>
      <c r="GKF106"/>
      <c r="GKG106"/>
      <c r="GKH106"/>
      <c r="GKI106"/>
      <c r="GKJ106"/>
      <c r="GKK106"/>
      <c r="GKL106"/>
      <c r="GKM106"/>
      <c r="GKN106"/>
      <c r="GKO106"/>
      <c r="GKP106"/>
      <c r="GKQ106"/>
      <c r="GKR106"/>
      <c r="GKS106"/>
      <c r="GKT106"/>
      <c r="GKU106"/>
      <c r="GKV106"/>
      <c r="GKW106"/>
      <c r="GKX106"/>
      <c r="GKY106"/>
      <c r="GKZ106"/>
      <c r="GLA106"/>
      <c r="GLB106"/>
      <c r="GLC106"/>
      <c r="GLD106"/>
      <c r="GLE106"/>
      <c r="GLF106"/>
      <c r="GLG106"/>
      <c r="GLH106"/>
      <c r="GLI106"/>
      <c r="GLJ106"/>
      <c r="GLK106"/>
      <c r="GLL106"/>
      <c r="GLM106"/>
      <c r="GLN106"/>
      <c r="GLO106"/>
      <c r="GLP106"/>
      <c r="GLQ106"/>
      <c r="GLR106"/>
      <c r="GLS106"/>
      <c r="GLT106"/>
      <c r="GLU106"/>
      <c r="GLV106"/>
      <c r="GLW106"/>
      <c r="GLX106"/>
      <c r="GLY106"/>
      <c r="GLZ106"/>
      <c r="GMA106"/>
      <c r="GMB106"/>
      <c r="GMC106"/>
      <c r="GMD106"/>
      <c r="GME106"/>
      <c r="GMF106"/>
      <c r="GMG106"/>
      <c r="GMH106"/>
      <c r="GMI106"/>
      <c r="GMJ106"/>
      <c r="GMK106"/>
      <c r="GML106"/>
      <c r="GMM106"/>
      <c r="GMN106"/>
      <c r="GMO106"/>
      <c r="GMP106"/>
      <c r="GMQ106"/>
      <c r="GMR106"/>
      <c r="GMS106"/>
      <c r="GMT106"/>
      <c r="GMU106"/>
      <c r="GMV106"/>
      <c r="GMW106"/>
      <c r="GMX106"/>
      <c r="GMY106"/>
      <c r="GMZ106"/>
      <c r="GNA106"/>
      <c r="GNB106"/>
      <c r="GNC106"/>
      <c r="GND106"/>
      <c r="GNE106"/>
      <c r="GNF106"/>
      <c r="GNG106"/>
      <c r="GNH106"/>
      <c r="GNI106"/>
      <c r="GNJ106"/>
      <c r="GNK106"/>
      <c r="GNL106"/>
      <c r="GNM106"/>
      <c r="GNN106"/>
      <c r="GNO106"/>
      <c r="GNP106"/>
      <c r="GNQ106"/>
      <c r="GNR106"/>
      <c r="GNS106"/>
      <c r="GNT106"/>
      <c r="GNU106"/>
      <c r="GNV106"/>
      <c r="GNW106"/>
      <c r="GNX106"/>
      <c r="GNY106"/>
      <c r="GNZ106"/>
      <c r="GOA106"/>
      <c r="GOB106"/>
      <c r="GOC106"/>
      <c r="GOD106"/>
      <c r="GOE106"/>
      <c r="GOF106"/>
      <c r="GOG106"/>
      <c r="GOH106"/>
      <c r="GOI106"/>
      <c r="GOJ106"/>
      <c r="GOK106"/>
      <c r="GOL106"/>
      <c r="GOM106"/>
      <c r="GON106"/>
      <c r="GOO106"/>
      <c r="GOP106"/>
      <c r="GOQ106"/>
      <c r="GOR106"/>
      <c r="GOS106"/>
      <c r="GOT106"/>
      <c r="GOU106"/>
      <c r="GOV106"/>
      <c r="GOW106"/>
      <c r="GOX106"/>
      <c r="GOY106"/>
      <c r="GOZ106"/>
      <c r="GPA106"/>
      <c r="GPB106"/>
      <c r="GPC106"/>
      <c r="GPD106"/>
      <c r="GPE106"/>
      <c r="GPF106"/>
      <c r="GPG106"/>
      <c r="GPH106"/>
      <c r="GPI106"/>
      <c r="GPJ106"/>
      <c r="GPK106"/>
      <c r="GPL106"/>
      <c r="GPM106"/>
      <c r="GPN106"/>
      <c r="GPO106"/>
      <c r="GPP106"/>
      <c r="GPQ106"/>
      <c r="GPR106"/>
      <c r="GPS106"/>
      <c r="GPT106"/>
      <c r="GPU106"/>
      <c r="GPV106"/>
      <c r="GPW106"/>
      <c r="GPX106"/>
      <c r="GPY106"/>
      <c r="GPZ106"/>
      <c r="GQA106"/>
      <c r="GQB106"/>
      <c r="GQC106"/>
      <c r="GQD106"/>
      <c r="GQE106"/>
      <c r="GQF106"/>
      <c r="GQG106"/>
      <c r="GQH106"/>
      <c r="GQI106"/>
      <c r="GQJ106"/>
      <c r="GQK106"/>
      <c r="GQL106"/>
      <c r="GQM106"/>
      <c r="GQN106"/>
      <c r="GQO106"/>
      <c r="GQP106"/>
      <c r="GQQ106"/>
      <c r="GQR106"/>
      <c r="GQS106"/>
      <c r="GQT106"/>
      <c r="GQU106"/>
      <c r="GQV106"/>
      <c r="GQW106"/>
      <c r="GQX106"/>
      <c r="GQY106"/>
      <c r="GQZ106"/>
      <c r="GRA106"/>
      <c r="GRB106"/>
      <c r="GRC106"/>
      <c r="GRD106"/>
      <c r="GRE106"/>
      <c r="GRF106"/>
      <c r="GRG106"/>
      <c r="GRH106"/>
      <c r="GRI106"/>
      <c r="GRJ106"/>
      <c r="GRK106"/>
      <c r="GRL106"/>
      <c r="GRM106"/>
      <c r="GRN106"/>
      <c r="GRO106"/>
      <c r="GRP106"/>
      <c r="GRQ106"/>
      <c r="GRR106"/>
      <c r="GRS106"/>
      <c r="GRT106"/>
      <c r="GRU106"/>
      <c r="GRV106"/>
      <c r="GRW106"/>
      <c r="GRX106"/>
      <c r="GRY106"/>
      <c r="GRZ106"/>
      <c r="GSA106"/>
      <c r="GSB106"/>
      <c r="GSC106"/>
      <c r="GSD106"/>
      <c r="GSE106"/>
      <c r="GSF106"/>
      <c r="GSG106"/>
      <c r="GSH106"/>
      <c r="GSI106"/>
      <c r="GSJ106"/>
      <c r="GSK106"/>
      <c r="GSL106"/>
      <c r="GSM106"/>
      <c r="GSN106"/>
      <c r="GSO106"/>
      <c r="GSP106"/>
      <c r="GSQ106"/>
      <c r="GSR106"/>
      <c r="GSS106"/>
      <c r="GST106"/>
      <c r="GSU106"/>
      <c r="GSV106"/>
      <c r="GSW106"/>
      <c r="GSX106"/>
      <c r="GSY106"/>
      <c r="GSZ106"/>
      <c r="GTA106"/>
      <c r="GTB106"/>
      <c r="GTC106"/>
      <c r="GTD106"/>
      <c r="GTE106"/>
      <c r="GTF106"/>
      <c r="GTG106"/>
      <c r="GTH106"/>
      <c r="GTI106"/>
      <c r="GTJ106"/>
      <c r="GTK106"/>
      <c r="GTL106"/>
      <c r="GTM106"/>
      <c r="GTN106"/>
      <c r="GTO106"/>
      <c r="GTP106"/>
      <c r="GTQ106"/>
      <c r="GTR106"/>
      <c r="GTS106"/>
      <c r="GTT106"/>
      <c r="GTU106"/>
      <c r="GTV106"/>
      <c r="GTW106"/>
      <c r="GTX106"/>
      <c r="GTY106"/>
      <c r="GTZ106"/>
      <c r="GUA106"/>
      <c r="GUB106"/>
      <c r="GUC106"/>
      <c r="GUD106"/>
      <c r="GUE106"/>
      <c r="GUF106"/>
      <c r="GUG106"/>
      <c r="GUH106"/>
      <c r="GUI106"/>
      <c r="GUJ106"/>
      <c r="GUK106"/>
      <c r="GUL106"/>
      <c r="GUM106"/>
      <c r="GUN106"/>
      <c r="GUO106"/>
      <c r="GUP106"/>
      <c r="GUQ106"/>
      <c r="GUR106"/>
      <c r="GUS106"/>
      <c r="GUT106"/>
      <c r="GUU106"/>
      <c r="GUV106"/>
      <c r="GUW106"/>
      <c r="GUX106"/>
      <c r="GUY106"/>
      <c r="GUZ106"/>
      <c r="GVA106"/>
      <c r="GVB106"/>
      <c r="GVC106"/>
      <c r="GVD106"/>
      <c r="GVE106"/>
      <c r="GVF106"/>
      <c r="GVG106"/>
      <c r="GVH106"/>
      <c r="GVI106"/>
      <c r="GVJ106"/>
      <c r="GVK106"/>
      <c r="GVL106"/>
      <c r="GVM106"/>
      <c r="GVN106"/>
      <c r="GVO106"/>
      <c r="GVP106"/>
      <c r="GVQ106"/>
      <c r="GVR106"/>
      <c r="GVS106"/>
      <c r="GVT106"/>
      <c r="GVU106"/>
      <c r="GVV106"/>
      <c r="GVW106"/>
      <c r="GVX106"/>
      <c r="GVY106"/>
      <c r="GVZ106"/>
      <c r="GWA106"/>
      <c r="GWB106"/>
      <c r="GWC106"/>
      <c r="GWD106"/>
      <c r="GWE106"/>
      <c r="GWF106"/>
      <c r="GWG106"/>
      <c r="GWH106"/>
      <c r="GWI106"/>
      <c r="GWJ106"/>
      <c r="GWK106"/>
      <c r="GWL106"/>
      <c r="GWM106"/>
      <c r="GWN106"/>
      <c r="GWO106"/>
      <c r="GWP106"/>
      <c r="GWQ106"/>
      <c r="GWR106"/>
      <c r="GWS106"/>
      <c r="GWT106"/>
      <c r="GWU106"/>
      <c r="GWV106"/>
      <c r="GWW106"/>
      <c r="GWX106"/>
      <c r="GWY106"/>
      <c r="GWZ106"/>
      <c r="GXA106"/>
      <c r="GXB106"/>
      <c r="GXC106"/>
      <c r="GXD106"/>
      <c r="GXE106"/>
      <c r="GXF106"/>
      <c r="GXG106"/>
      <c r="GXH106"/>
      <c r="GXI106"/>
      <c r="GXJ106"/>
      <c r="GXK106"/>
      <c r="GXL106"/>
      <c r="GXM106"/>
      <c r="GXN106"/>
      <c r="GXO106"/>
      <c r="GXP106"/>
      <c r="GXQ106"/>
      <c r="GXR106"/>
      <c r="GXS106"/>
      <c r="GXT106"/>
      <c r="GXU106"/>
      <c r="GXV106"/>
      <c r="GXW106"/>
      <c r="GXX106"/>
      <c r="GXY106"/>
      <c r="GXZ106"/>
      <c r="GYA106"/>
      <c r="GYB106"/>
      <c r="GYC106"/>
      <c r="GYD106"/>
      <c r="GYE106"/>
      <c r="GYF106"/>
      <c r="GYG106"/>
      <c r="GYH106"/>
      <c r="GYI106"/>
      <c r="GYJ106"/>
      <c r="GYK106"/>
      <c r="GYL106"/>
      <c r="GYM106"/>
      <c r="GYN106"/>
      <c r="GYO106"/>
      <c r="GYP106"/>
      <c r="GYQ106"/>
      <c r="GYR106"/>
      <c r="GYS106"/>
      <c r="GYT106"/>
      <c r="GYU106"/>
      <c r="GYV106"/>
      <c r="GYW106"/>
      <c r="GYX106"/>
      <c r="GYY106"/>
      <c r="GYZ106"/>
      <c r="GZA106"/>
      <c r="GZB106"/>
      <c r="GZC106"/>
      <c r="GZD106"/>
      <c r="GZE106"/>
      <c r="GZF106"/>
      <c r="GZG106"/>
      <c r="GZH106"/>
      <c r="GZI106"/>
      <c r="GZJ106"/>
      <c r="GZK106"/>
      <c r="GZL106"/>
      <c r="GZM106"/>
      <c r="GZN106"/>
      <c r="GZO106"/>
      <c r="GZP106"/>
      <c r="GZQ106"/>
      <c r="GZR106"/>
      <c r="GZS106"/>
      <c r="GZT106"/>
      <c r="GZU106"/>
      <c r="GZV106"/>
      <c r="GZW106"/>
      <c r="GZX106"/>
      <c r="GZY106"/>
      <c r="GZZ106"/>
      <c r="HAA106"/>
      <c r="HAB106"/>
      <c r="HAC106"/>
      <c r="HAD106"/>
      <c r="HAE106"/>
      <c r="HAF106"/>
      <c r="HAG106"/>
      <c r="HAH106"/>
      <c r="HAI106"/>
      <c r="HAJ106"/>
      <c r="HAK106"/>
      <c r="HAL106"/>
      <c r="HAM106"/>
      <c r="HAN106"/>
      <c r="HAO106"/>
      <c r="HAP106"/>
      <c r="HAQ106"/>
      <c r="HAR106"/>
      <c r="HAS106"/>
      <c r="HAT106"/>
      <c r="HAU106"/>
      <c r="HAV106"/>
      <c r="HAW106"/>
      <c r="HAX106"/>
      <c r="HAY106"/>
      <c r="HAZ106"/>
      <c r="HBA106"/>
      <c r="HBB106"/>
      <c r="HBC106"/>
      <c r="HBD106"/>
      <c r="HBE106"/>
      <c r="HBF106"/>
      <c r="HBG106"/>
      <c r="HBH106"/>
      <c r="HBI106"/>
      <c r="HBJ106"/>
      <c r="HBK106"/>
      <c r="HBL106"/>
      <c r="HBM106"/>
      <c r="HBN106"/>
      <c r="HBO106"/>
      <c r="HBP106"/>
      <c r="HBQ106"/>
      <c r="HBR106"/>
      <c r="HBS106"/>
      <c r="HBT106"/>
      <c r="HBU106"/>
      <c r="HBV106"/>
      <c r="HBW106"/>
      <c r="HBX106"/>
      <c r="HBY106"/>
      <c r="HBZ106"/>
      <c r="HCA106"/>
      <c r="HCB106"/>
      <c r="HCC106"/>
      <c r="HCD106"/>
      <c r="HCE106"/>
      <c r="HCF106"/>
      <c r="HCG106"/>
      <c r="HCH106"/>
      <c r="HCI106"/>
      <c r="HCJ106"/>
      <c r="HCK106"/>
      <c r="HCL106"/>
      <c r="HCM106"/>
      <c r="HCN106"/>
      <c r="HCO106"/>
      <c r="HCP106"/>
      <c r="HCQ106"/>
      <c r="HCR106"/>
      <c r="HCS106"/>
      <c r="HCT106"/>
      <c r="HCU106"/>
      <c r="HCV106"/>
      <c r="HCW106"/>
      <c r="HCX106"/>
      <c r="HCY106"/>
      <c r="HCZ106"/>
      <c r="HDA106"/>
      <c r="HDB106"/>
      <c r="HDC106"/>
      <c r="HDD106"/>
      <c r="HDE106"/>
      <c r="HDF106"/>
      <c r="HDG106"/>
      <c r="HDH106"/>
      <c r="HDI106"/>
      <c r="HDJ106"/>
      <c r="HDK106"/>
      <c r="HDL106"/>
      <c r="HDM106"/>
      <c r="HDN106"/>
      <c r="HDO106"/>
      <c r="HDP106"/>
      <c r="HDQ106"/>
      <c r="HDR106"/>
      <c r="HDS106"/>
      <c r="HDT106"/>
      <c r="HDU106"/>
      <c r="HDV106"/>
      <c r="HDW106"/>
      <c r="HDX106"/>
      <c r="HDY106"/>
      <c r="HDZ106"/>
      <c r="HEA106"/>
      <c r="HEB106"/>
      <c r="HEC106"/>
      <c r="HED106"/>
      <c r="HEE106"/>
      <c r="HEF106"/>
      <c r="HEG106"/>
      <c r="HEH106"/>
      <c r="HEI106"/>
      <c r="HEJ106"/>
      <c r="HEK106"/>
      <c r="HEL106"/>
      <c r="HEM106"/>
      <c r="HEN106"/>
      <c r="HEO106"/>
      <c r="HEP106"/>
      <c r="HEQ106"/>
      <c r="HER106"/>
      <c r="HES106"/>
      <c r="HET106"/>
      <c r="HEU106"/>
      <c r="HEV106"/>
      <c r="HEW106"/>
      <c r="HEX106"/>
      <c r="HEY106"/>
      <c r="HEZ106"/>
      <c r="HFA106"/>
      <c r="HFB106"/>
      <c r="HFC106"/>
      <c r="HFD106"/>
      <c r="HFE106"/>
      <c r="HFF106"/>
      <c r="HFG106"/>
      <c r="HFH106"/>
      <c r="HFI106"/>
      <c r="HFJ106"/>
      <c r="HFK106"/>
      <c r="HFL106"/>
      <c r="HFM106"/>
      <c r="HFN106"/>
      <c r="HFO106"/>
      <c r="HFP106"/>
      <c r="HFQ106"/>
      <c r="HFR106"/>
      <c r="HFS106"/>
      <c r="HFT106"/>
      <c r="HFU106"/>
      <c r="HFV106"/>
      <c r="HFW106"/>
      <c r="HFX106"/>
      <c r="HFY106"/>
      <c r="HFZ106"/>
      <c r="HGA106"/>
      <c r="HGB106"/>
      <c r="HGC106"/>
      <c r="HGD106"/>
      <c r="HGE106"/>
      <c r="HGF106"/>
      <c r="HGG106"/>
      <c r="HGH106"/>
      <c r="HGI106"/>
      <c r="HGJ106"/>
      <c r="HGK106"/>
      <c r="HGL106"/>
      <c r="HGM106"/>
      <c r="HGN106"/>
      <c r="HGO106"/>
      <c r="HGP106"/>
      <c r="HGQ106"/>
      <c r="HGR106"/>
      <c r="HGS106"/>
      <c r="HGT106"/>
      <c r="HGU106"/>
      <c r="HGV106"/>
      <c r="HGW106"/>
      <c r="HGX106"/>
      <c r="HGY106"/>
      <c r="HGZ106"/>
      <c r="HHA106"/>
      <c r="HHB106"/>
      <c r="HHC106"/>
      <c r="HHD106"/>
      <c r="HHE106"/>
      <c r="HHF106"/>
      <c r="HHG106"/>
      <c r="HHH106"/>
      <c r="HHI106"/>
      <c r="HHJ106"/>
      <c r="HHK106"/>
      <c r="HHL106"/>
      <c r="HHM106"/>
      <c r="HHN106"/>
      <c r="HHO106"/>
      <c r="HHP106"/>
      <c r="HHQ106"/>
      <c r="HHR106"/>
      <c r="HHS106"/>
      <c r="HHT106"/>
      <c r="HHU106"/>
      <c r="HHV106"/>
      <c r="HHW106"/>
      <c r="HHX106"/>
      <c r="HHY106"/>
      <c r="HHZ106"/>
      <c r="HIA106"/>
      <c r="HIB106"/>
      <c r="HIC106"/>
      <c r="HID106"/>
      <c r="HIE106"/>
      <c r="HIF106"/>
      <c r="HIG106"/>
      <c r="HIH106"/>
      <c r="HII106"/>
      <c r="HIJ106"/>
      <c r="HIK106"/>
      <c r="HIL106"/>
      <c r="HIM106"/>
      <c r="HIN106"/>
      <c r="HIO106"/>
      <c r="HIP106"/>
      <c r="HIQ106"/>
      <c r="HIR106"/>
      <c r="HIS106"/>
      <c r="HIT106"/>
      <c r="HIU106"/>
      <c r="HIV106"/>
      <c r="HIW106"/>
      <c r="HIX106"/>
      <c r="HIY106"/>
      <c r="HIZ106"/>
      <c r="HJA106"/>
      <c r="HJB106"/>
      <c r="HJC106"/>
      <c r="HJD106"/>
      <c r="HJE106"/>
      <c r="HJF106"/>
      <c r="HJG106"/>
      <c r="HJH106"/>
      <c r="HJI106"/>
      <c r="HJJ106"/>
      <c r="HJK106"/>
      <c r="HJL106"/>
      <c r="HJM106"/>
      <c r="HJN106"/>
      <c r="HJO106"/>
      <c r="HJP106"/>
      <c r="HJQ106"/>
      <c r="HJR106"/>
      <c r="HJS106"/>
      <c r="HJT106"/>
      <c r="HJU106"/>
      <c r="HJV106"/>
      <c r="HJW106"/>
      <c r="HJX106"/>
      <c r="HJY106"/>
      <c r="HJZ106"/>
      <c r="HKA106"/>
      <c r="HKB106"/>
      <c r="HKC106"/>
      <c r="HKD106"/>
      <c r="HKE106"/>
      <c r="HKF106"/>
      <c r="HKG106"/>
      <c r="HKH106"/>
      <c r="HKI106"/>
      <c r="HKJ106"/>
      <c r="HKK106"/>
      <c r="HKL106"/>
      <c r="HKM106"/>
      <c r="HKN106"/>
      <c r="HKO106"/>
      <c r="HKP106"/>
      <c r="HKQ106"/>
      <c r="HKR106"/>
      <c r="HKS106"/>
      <c r="HKT106"/>
      <c r="HKU106"/>
      <c r="HKV106"/>
      <c r="HKW106"/>
      <c r="HKX106"/>
      <c r="HKY106"/>
      <c r="HKZ106"/>
      <c r="HLA106"/>
      <c r="HLB106"/>
      <c r="HLC106"/>
      <c r="HLD106"/>
      <c r="HLE106"/>
      <c r="HLF106"/>
      <c r="HLG106"/>
      <c r="HLH106"/>
      <c r="HLI106"/>
      <c r="HLJ106"/>
      <c r="HLK106"/>
      <c r="HLL106"/>
      <c r="HLM106"/>
      <c r="HLN106"/>
      <c r="HLO106"/>
      <c r="HLP106"/>
      <c r="HLQ106"/>
      <c r="HLR106"/>
      <c r="HLS106"/>
      <c r="HLT106"/>
      <c r="HLU106"/>
      <c r="HLV106"/>
      <c r="HLW106"/>
      <c r="HLX106"/>
      <c r="HLY106"/>
      <c r="HLZ106"/>
      <c r="HMA106"/>
      <c r="HMB106"/>
      <c r="HMC106"/>
      <c r="HMD106"/>
      <c r="HME106"/>
      <c r="HMF106"/>
      <c r="HMG106"/>
      <c r="HMH106"/>
      <c r="HMI106"/>
      <c r="HMJ106"/>
      <c r="HMK106"/>
      <c r="HML106"/>
      <c r="HMM106"/>
      <c r="HMN106"/>
      <c r="HMO106"/>
      <c r="HMP106"/>
      <c r="HMQ106"/>
      <c r="HMR106"/>
      <c r="HMS106"/>
      <c r="HMT106"/>
      <c r="HMU106"/>
      <c r="HMV106"/>
      <c r="HMW106"/>
      <c r="HMX106"/>
      <c r="HMY106"/>
      <c r="HMZ106"/>
      <c r="HNA106"/>
      <c r="HNB106"/>
      <c r="HNC106"/>
      <c r="HND106"/>
      <c r="HNE106"/>
      <c r="HNF106"/>
      <c r="HNG106"/>
      <c r="HNH106"/>
      <c r="HNI106"/>
      <c r="HNJ106"/>
      <c r="HNK106"/>
      <c r="HNL106"/>
      <c r="HNM106"/>
      <c r="HNN106"/>
      <c r="HNO106"/>
      <c r="HNP106"/>
      <c r="HNQ106"/>
      <c r="HNR106"/>
      <c r="HNS106"/>
      <c r="HNT106"/>
      <c r="HNU106"/>
      <c r="HNV106"/>
      <c r="HNW106"/>
      <c r="HNX106"/>
      <c r="HNY106"/>
      <c r="HNZ106"/>
      <c r="HOA106"/>
      <c r="HOB106"/>
      <c r="HOC106"/>
      <c r="HOD106"/>
      <c r="HOE106"/>
      <c r="HOF106"/>
      <c r="HOG106"/>
      <c r="HOH106"/>
      <c r="HOI106"/>
      <c r="HOJ106"/>
      <c r="HOK106"/>
      <c r="HOL106"/>
      <c r="HOM106"/>
      <c r="HON106"/>
      <c r="HOO106"/>
      <c r="HOP106"/>
      <c r="HOQ106"/>
      <c r="HOR106"/>
      <c r="HOS106"/>
      <c r="HOT106"/>
      <c r="HOU106"/>
      <c r="HOV106"/>
      <c r="HOW106"/>
      <c r="HOX106"/>
      <c r="HOY106"/>
      <c r="HOZ106"/>
      <c r="HPA106"/>
      <c r="HPB106"/>
      <c r="HPC106"/>
      <c r="HPD106"/>
      <c r="HPE106"/>
      <c r="HPF106"/>
      <c r="HPG106"/>
      <c r="HPH106"/>
      <c r="HPI106"/>
      <c r="HPJ106"/>
      <c r="HPK106"/>
      <c r="HPL106"/>
      <c r="HPM106"/>
      <c r="HPN106"/>
      <c r="HPO106"/>
      <c r="HPP106"/>
      <c r="HPQ106"/>
      <c r="HPR106"/>
      <c r="HPS106"/>
      <c r="HPT106"/>
      <c r="HPU106"/>
      <c r="HPV106"/>
      <c r="HPW106"/>
      <c r="HPX106"/>
      <c r="HPY106"/>
      <c r="HPZ106"/>
      <c r="HQA106"/>
      <c r="HQB106"/>
      <c r="HQC106"/>
      <c r="HQD106"/>
      <c r="HQE106"/>
      <c r="HQF106"/>
      <c r="HQG106"/>
      <c r="HQH106"/>
      <c r="HQI106"/>
      <c r="HQJ106"/>
      <c r="HQK106"/>
      <c r="HQL106"/>
      <c r="HQM106"/>
      <c r="HQN106"/>
      <c r="HQO106"/>
      <c r="HQP106"/>
      <c r="HQQ106"/>
      <c r="HQR106"/>
      <c r="HQS106"/>
      <c r="HQT106"/>
      <c r="HQU106"/>
      <c r="HQV106"/>
      <c r="HQW106"/>
      <c r="HQX106"/>
      <c r="HQY106"/>
      <c r="HQZ106"/>
      <c r="HRA106"/>
      <c r="HRB106"/>
      <c r="HRC106"/>
      <c r="HRD106"/>
      <c r="HRE106"/>
      <c r="HRF106"/>
      <c r="HRG106"/>
      <c r="HRH106"/>
      <c r="HRI106"/>
      <c r="HRJ106"/>
      <c r="HRK106"/>
      <c r="HRL106"/>
      <c r="HRM106"/>
      <c r="HRN106"/>
      <c r="HRO106"/>
      <c r="HRP106"/>
      <c r="HRQ106"/>
      <c r="HRR106"/>
      <c r="HRS106"/>
      <c r="HRT106"/>
      <c r="HRU106"/>
      <c r="HRV106"/>
      <c r="HRW106"/>
      <c r="HRX106"/>
      <c r="HRY106"/>
      <c r="HRZ106"/>
      <c r="HSA106"/>
      <c r="HSB106"/>
      <c r="HSC106"/>
      <c r="HSD106"/>
      <c r="HSE106"/>
      <c r="HSF106"/>
      <c r="HSG106"/>
      <c r="HSH106"/>
      <c r="HSI106"/>
      <c r="HSJ106"/>
      <c r="HSK106"/>
      <c r="HSL106"/>
      <c r="HSM106"/>
      <c r="HSN106"/>
      <c r="HSO106"/>
      <c r="HSP106"/>
      <c r="HSQ106"/>
      <c r="HSR106"/>
      <c r="HSS106"/>
      <c r="HST106"/>
      <c r="HSU106"/>
      <c r="HSV106"/>
      <c r="HSW106"/>
      <c r="HSX106"/>
      <c r="HSY106"/>
      <c r="HSZ106"/>
      <c r="HTA106"/>
      <c r="HTB106"/>
      <c r="HTC106"/>
      <c r="HTD106"/>
      <c r="HTE106"/>
      <c r="HTF106"/>
      <c r="HTG106"/>
      <c r="HTH106"/>
      <c r="HTI106"/>
      <c r="HTJ106"/>
      <c r="HTK106"/>
      <c r="HTL106"/>
      <c r="HTM106"/>
      <c r="HTN106"/>
      <c r="HTO106"/>
      <c r="HTP106"/>
      <c r="HTQ106"/>
      <c r="HTR106"/>
      <c r="HTS106"/>
      <c r="HTT106"/>
      <c r="HTU106"/>
      <c r="HTV106"/>
      <c r="HTW106"/>
      <c r="HTX106"/>
      <c r="HTY106"/>
      <c r="HTZ106"/>
      <c r="HUA106"/>
      <c r="HUB106"/>
      <c r="HUC106"/>
      <c r="HUD106"/>
      <c r="HUE106"/>
      <c r="HUF106"/>
      <c r="HUG106"/>
      <c r="HUH106"/>
      <c r="HUI106"/>
      <c r="HUJ106"/>
      <c r="HUK106"/>
      <c r="HUL106"/>
      <c r="HUM106"/>
      <c r="HUN106"/>
      <c r="HUO106"/>
      <c r="HUP106"/>
      <c r="HUQ106"/>
      <c r="HUR106"/>
      <c r="HUS106"/>
      <c r="HUT106"/>
      <c r="HUU106"/>
      <c r="HUV106"/>
      <c r="HUW106"/>
      <c r="HUX106"/>
      <c r="HUY106"/>
      <c r="HUZ106"/>
      <c r="HVA106"/>
      <c r="HVB106"/>
      <c r="HVC106"/>
      <c r="HVD106"/>
      <c r="HVE106"/>
      <c r="HVF106"/>
      <c r="HVG106"/>
      <c r="HVH106"/>
      <c r="HVI106"/>
      <c r="HVJ106"/>
      <c r="HVK106"/>
      <c r="HVL106"/>
      <c r="HVM106"/>
      <c r="HVN106"/>
      <c r="HVO106"/>
      <c r="HVP106"/>
      <c r="HVQ106"/>
      <c r="HVR106"/>
      <c r="HVS106"/>
      <c r="HVT106"/>
      <c r="HVU106"/>
      <c r="HVV106"/>
      <c r="HVW106"/>
      <c r="HVX106"/>
      <c r="HVY106"/>
      <c r="HVZ106"/>
      <c r="HWA106"/>
      <c r="HWB106"/>
      <c r="HWC106"/>
      <c r="HWD106"/>
      <c r="HWE106"/>
      <c r="HWF106"/>
      <c r="HWG106"/>
      <c r="HWH106"/>
      <c r="HWI106"/>
      <c r="HWJ106"/>
      <c r="HWK106"/>
      <c r="HWL106"/>
      <c r="HWM106"/>
      <c r="HWN106"/>
      <c r="HWO106"/>
      <c r="HWP106"/>
      <c r="HWQ106"/>
      <c r="HWR106"/>
      <c r="HWS106"/>
      <c r="HWT106"/>
      <c r="HWU106"/>
      <c r="HWV106"/>
      <c r="HWW106"/>
      <c r="HWX106"/>
      <c r="HWY106"/>
      <c r="HWZ106"/>
      <c r="HXA106"/>
      <c r="HXB106"/>
      <c r="HXC106"/>
      <c r="HXD106"/>
      <c r="HXE106"/>
      <c r="HXF106"/>
      <c r="HXG106"/>
      <c r="HXH106"/>
      <c r="HXI106"/>
      <c r="HXJ106"/>
      <c r="HXK106"/>
      <c r="HXL106"/>
      <c r="HXM106"/>
      <c r="HXN106"/>
      <c r="HXO106"/>
      <c r="HXP106"/>
      <c r="HXQ106"/>
      <c r="HXR106"/>
      <c r="HXS106"/>
      <c r="HXT106"/>
      <c r="HXU106"/>
      <c r="HXV106"/>
      <c r="HXW106"/>
      <c r="HXX106"/>
      <c r="HXY106"/>
      <c r="HXZ106"/>
      <c r="HYA106"/>
      <c r="HYB106"/>
      <c r="HYC106"/>
      <c r="HYD106"/>
      <c r="HYE106"/>
      <c r="HYF106"/>
      <c r="HYG106"/>
      <c r="HYH106"/>
      <c r="HYI106"/>
      <c r="HYJ106"/>
      <c r="HYK106"/>
      <c r="HYL106"/>
      <c r="HYM106"/>
      <c r="HYN106"/>
      <c r="HYO106"/>
      <c r="HYP106"/>
      <c r="HYQ106"/>
      <c r="HYR106"/>
      <c r="HYS106"/>
      <c r="HYT106"/>
      <c r="HYU106"/>
      <c r="HYV106"/>
      <c r="HYW106"/>
      <c r="HYX106"/>
      <c r="HYY106"/>
      <c r="HYZ106"/>
      <c r="HZA106"/>
      <c r="HZB106"/>
      <c r="HZC106"/>
      <c r="HZD106"/>
      <c r="HZE106"/>
      <c r="HZF106"/>
      <c r="HZG106"/>
      <c r="HZH106"/>
      <c r="HZI106"/>
      <c r="HZJ106"/>
      <c r="HZK106"/>
      <c r="HZL106"/>
      <c r="HZM106"/>
      <c r="HZN106"/>
      <c r="HZO106"/>
      <c r="HZP106"/>
      <c r="HZQ106"/>
      <c r="HZR106"/>
      <c r="HZS106"/>
      <c r="HZT106"/>
      <c r="HZU106"/>
      <c r="HZV106"/>
      <c r="HZW106"/>
      <c r="HZX106"/>
      <c r="HZY106"/>
      <c r="HZZ106"/>
      <c r="IAA106"/>
      <c r="IAB106"/>
      <c r="IAC106"/>
      <c r="IAD106"/>
      <c r="IAE106"/>
      <c r="IAF106"/>
      <c r="IAG106"/>
      <c r="IAH106"/>
      <c r="IAI106"/>
      <c r="IAJ106"/>
      <c r="IAK106"/>
      <c r="IAL106"/>
      <c r="IAM106"/>
      <c r="IAN106"/>
      <c r="IAO106"/>
      <c r="IAP106"/>
      <c r="IAQ106"/>
      <c r="IAR106"/>
      <c r="IAS106"/>
      <c r="IAT106"/>
      <c r="IAU106"/>
      <c r="IAV106"/>
      <c r="IAW106"/>
      <c r="IAX106"/>
      <c r="IAY106"/>
      <c r="IAZ106"/>
      <c r="IBA106"/>
      <c r="IBB106"/>
      <c r="IBC106"/>
      <c r="IBD106"/>
      <c r="IBE106"/>
      <c r="IBF106"/>
      <c r="IBG106"/>
      <c r="IBH106"/>
      <c r="IBI106"/>
      <c r="IBJ106"/>
      <c r="IBK106"/>
      <c r="IBL106"/>
      <c r="IBM106"/>
      <c r="IBN106"/>
      <c r="IBO106"/>
      <c r="IBP106"/>
      <c r="IBQ106"/>
      <c r="IBR106"/>
      <c r="IBS106"/>
      <c r="IBT106"/>
      <c r="IBU106"/>
      <c r="IBV106"/>
      <c r="IBW106"/>
      <c r="IBX106"/>
      <c r="IBY106"/>
      <c r="IBZ106"/>
      <c r="ICA106"/>
      <c r="ICB106"/>
      <c r="ICC106"/>
      <c r="ICD106"/>
      <c r="ICE106"/>
      <c r="ICF106"/>
      <c r="ICG106"/>
      <c r="ICH106"/>
      <c r="ICI106"/>
      <c r="ICJ106"/>
      <c r="ICK106"/>
      <c r="ICL106"/>
      <c r="ICM106"/>
      <c r="ICN106"/>
      <c r="ICO106"/>
      <c r="ICP106"/>
      <c r="ICQ106"/>
      <c r="ICR106"/>
      <c r="ICS106"/>
      <c r="ICT106"/>
      <c r="ICU106"/>
      <c r="ICV106"/>
      <c r="ICW106"/>
      <c r="ICX106"/>
      <c r="ICY106"/>
      <c r="ICZ106"/>
      <c r="IDA106"/>
      <c r="IDB106"/>
      <c r="IDC106"/>
      <c r="IDD106"/>
      <c r="IDE106"/>
      <c r="IDF106"/>
      <c r="IDG106"/>
      <c r="IDH106"/>
      <c r="IDI106"/>
      <c r="IDJ106"/>
      <c r="IDK106"/>
      <c r="IDL106"/>
      <c r="IDM106"/>
      <c r="IDN106"/>
      <c r="IDO106"/>
      <c r="IDP106"/>
      <c r="IDQ106"/>
      <c r="IDR106"/>
      <c r="IDS106"/>
      <c r="IDT106"/>
      <c r="IDU106"/>
      <c r="IDV106"/>
      <c r="IDW106"/>
      <c r="IDX106"/>
      <c r="IDY106"/>
      <c r="IDZ106"/>
      <c r="IEA106"/>
      <c r="IEB106"/>
      <c r="IEC106"/>
      <c r="IED106"/>
      <c r="IEE106"/>
      <c r="IEF106"/>
      <c r="IEG106"/>
      <c r="IEH106"/>
      <c r="IEI106"/>
      <c r="IEJ106"/>
      <c r="IEK106"/>
      <c r="IEL106"/>
      <c r="IEM106"/>
      <c r="IEN106"/>
      <c r="IEO106"/>
      <c r="IEP106"/>
      <c r="IEQ106"/>
      <c r="IER106"/>
      <c r="IES106"/>
      <c r="IET106"/>
      <c r="IEU106"/>
      <c r="IEV106"/>
      <c r="IEW106"/>
      <c r="IEX106"/>
      <c r="IEY106"/>
      <c r="IEZ106"/>
      <c r="IFA106"/>
      <c r="IFB106"/>
      <c r="IFC106"/>
      <c r="IFD106"/>
      <c r="IFE106"/>
      <c r="IFF106"/>
      <c r="IFG106"/>
      <c r="IFH106"/>
      <c r="IFI106"/>
      <c r="IFJ106"/>
      <c r="IFK106"/>
      <c r="IFL106"/>
      <c r="IFM106"/>
      <c r="IFN106"/>
      <c r="IFO106"/>
      <c r="IFP106"/>
      <c r="IFQ106"/>
      <c r="IFR106"/>
      <c r="IFS106"/>
      <c r="IFT106"/>
      <c r="IFU106"/>
      <c r="IFV106"/>
      <c r="IFW106"/>
      <c r="IFX106"/>
      <c r="IFY106"/>
      <c r="IFZ106"/>
      <c r="IGA106"/>
      <c r="IGB106"/>
      <c r="IGC106"/>
      <c r="IGD106"/>
      <c r="IGE106"/>
      <c r="IGF106"/>
      <c r="IGG106"/>
      <c r="IGH106"/>
      <c r="IGI106"/>
      <c r="IGJ106"/>
      <c r="IGK106"/>
      <c r="IGL106"/>
      <c r="IGM106"/>
      <c r="IGN106"/>
      <c r="IGO106"/>
      <c r="IGP106"/>
      <c r="IGQ106"/>
      <c r="IGR106"/>
      <c r="IGS106"/>
      <c r="IGT106"/>
      <c r="IGU106"/>
      <c r="IGV106"/>
      <c r="IGW106"/>
      <c r="IGX106"/>
      <c r="IGY106"/>
      <c r="IGZ106"/>
      <c r="IHA106"/>
      <c r="IHB106"/>
      <c r="IHC106"/>
      <c r="IHD106"/>
      <c r="IHE106"/>
      <c r="IHF106"/>
      <c r="IHG106"/>
      <c r="IHH106"/>
      <c r="IHI106"/>
      <c r="IHJ106"/>
      <c r="IHK106"/>
      <c r="IHL106"/>
      <c r="IHM106"/>
      <c r="IHN106"/>
      <c r="IHO106"/>
      <c r="IHP106"/>
      <c r="IHQ106"/>
      <c r="IHR106"/>
      <c r="IHS106"/>
      <c r="IHT106"/>
      <c r="IHU106"/>
      <c r="IHV106"/>
      <c r="IHW106"/>
      <c r="IHX106"/>
      <c r="IHY106"/>
      <c r="IHZ106"/>
      <c r="IIA106"/>
      <c r="IIB106"/>
      <c r="IIC106"/>
      <c r="IID106"/>
      <c r="IIE106"/>
      <c r="IIF106"/>
      <c r="IIG106"/>
      <c r="IIH106"/>
      <c r="III106"/>
      <c r="IIJ106"/>
      <c r="IIK106"/>
      <c r="IIL106"/>
      <c r="IIM106"/>
      <c r="IIN106"/>
      <c r="IIO106"/>
      <c r="IIP106"/>
      <c r="IIQ106"/>
      <c r="IIR106"/>
      <c r="IIS106"/>
      <c r="IIT106"/>
      <c r="IIU106"/>
      <c r="IIV106"/>
      <c r="IIW106"/>
      <c r="IIX106"/>
      <c r="IIY106"/>
      <c r="IIZ106"/>
      <c r="IJA106"/>
      <c r="IJB106"/>
      <c r="IJC106"/>
      <c r="IJD106"/>
      <c r="IJE106"/>
      <c r="IJF106"/>
      <c r="IJG106"/>
      <c r="IJH106"/>
      <c r="IJI106"/>
      <c r="IJJ106"/>
      <c r="IJK106"/>
      <c r="IJL106"/>
      <c r="IJM106"/>
      <c r="IJN106"/>
      <c r="IJO106"/>
      <c r="IJP106"/>
      <c r="IJQ106"/>
      <c r="IJR106"/>
      <c r="IJS106"/>
      <c r="IJT106"/>
      <c r="IJU106"/>
      <c r="IJV106"/>
      <c r="IJW106"/>
      <c r="IJX106"/>
      <c r="IJY106"/>
      <c r="IJZ106"/>
      <c r="IKA106"/>
      <c r="IKB106"/>
      <c r="IKC106"/>
      <c r="IKD106"/>
      <c r="IKE106"/>
      <c r="IKF106"/>
      <c r="IKG106"/>
      <c r="IKH106"/>
      <c r="IKI106"/>
      <c r="IKJ106"/>
      <c r="IKK106"/>
      <c r="IKL106"/>
      <c r="IKM106"/>
      <c r="IKN106"/>
      <c r="IKO106"/>
      <c r="IKP106"/>
      <c r="IKQ106"/>
      <c r="IKR106"/>
      <c r="IKS106"/>
      <c r="IKT106"/>
      <c r="IKU106"/>
      <c r="IKV106"/>
      <c r="IKW106"/>
      <c r="IKX106"/>
      <c r="IKY106"/>
      <c r="IKZ106"/>
      <c r="ILA106"/>
      <c r="ILB106"/>
      <c r="ILC106"/>
      <c r="ILD106"/>
      <c r="ILE106"/>
      <c r="ILF106"/>
      <c r="ILG106"/>
      <c r="ILH106"/>
      <c r="ILI106"/>
      <c r="ILJ106"/>
      <c r="ILK106"/>
      <c r="ILL106"/>
      <c r="ILM106"/>
      <c r="ILN106"/>
      <c r="ILO106"/>
      <c r="ILP106"/>
      <c r="ILQ106"/>
      <c r="ILR106"/>
      <c r="ILS106"/>
      <c r="ILT106"/>
      <c r="ILU106"/>
      <c r="ILV106"/>
      <c r="ILW106"/>
      <c r="ILX106"/>
      <c r="ILY106"/>
      <c r="ILZ106"/>
      <c r="IMA106"/>
      <c r="IMB106"/>
      <c r="IMC106"/>
      <c r="IMD106"/>
      <c r="IME106"/>
      <c r="IMF106"/>
      <c r="IMG106"/>
      <c r="IMH106"/>
      <c r="IMI106"/>
      <c r="IMJ106"/>
      <c r="IMK106"/>
      <c r="IML106"/>
      <c r="IMM106"/>
      <c r="IMN106"/>
      <c r="IMO106"/>
      <c r="IMP106"/>
      <c r="IMQ106"/>
      <c r="IMR106"/>
      <c r="IMS106"/>
      <c r="IMT106"/>
      <c r="IMU106"/>
      <c r="IMV106"/>
      <c r="IMW106"/>
      <c r="IMX106"/>
      <c r="IMY106"/>
      <c r="IMZ106"/>
      <c r="INA106"/>
      <c r="INB106"/>
      <c r="INC106"/>
      <c r="IND106"/>
      <c r="INE106"/>
      <c r="INF106"/>
      <c r="ING106"/>
      <c r="INH106"/>
      <c r="INI106"/>
      <c r="INJ106"/>
      <c r="INK106"/>
      <c r="INL106"/>
      <c r="INM106"/>
      <c r="INN106"/>
      <c r="INO106"/>
      <c r="INP106"/>
      <c r="INQ106"/>
      <c r="INR106"/>
      <c r="INS106"/>
      <c r="INT106"/>
      <c r="INU106"/>
      <c r="INV106"/>
      <c r="INW106"/>
      <c r="INX106"/>
      <c r="INY106"/>
      <c r="INZ106"/>
      <c r="IOA106"/>
      <c r="IOB106"/>
      <c r="IOC106"/>
      <c r="IOD106"/>
      <c r="IOE106"/>
      <c r="IOF106"/>
      <c r="IOG106"/>
      <c r="IOH106"/>
      <c r="IOI106"/>
      <c r="IOJ106"/>
      <c r="IOK106"/>
      <c r="IOL106"/>
      <c r="IOM106"/>
      <c r="ION106"/>
      <c r="IOO106"/>
      <c r="IOP106"/>
      <c r="IOQ106"/>
      <c r="IOR106"/>
      <c r="IOS106"/>
      <c r="IOT106"/>
      <c r="IOU106"/>
      <c r="IOV106"/>
      <c r="IOW106"/>
      <c r="IOX106"/>
      <c r="IOY106"/>
      <c r="IOZ106"/>
      <c r="IPA106"/>
      <c r="IPB106"/>
      <c r="IPC106"/>
      <c r="IPD106"/>
      <c r="IPE106"/>
      <c r="IPF106"/>
      <c r="IPG106"/>
      <c r="IPH106"/>
      <c r="IPI106"/>
      <c r="IPJ106"/>
      <c r="IPK106"/>
      <c r="IPL106"/>
      <c r="IPM106"/>
      <c r="IPN106"/>
      <c r="IPO106"/>
      <c r="IPP106"/>
      <c r="IPQ106"/>
      <c r="IPR106"/>
      <c r="IPS106"/>
      <c r="IPT106"/>
      <c r="IPU106"/>
      <c r="IPV106"/>
      <c r="IPW106"/>
      <c r="IPX106"/>
      <c r="IPY106"/>
      <c r="IPZ106"/>
      <c r="IQA106"/>
      <c r="IQB106"/>
      <c r="IQC106"/>
      <c r="IQD106"/>
      <c r="IQE106"/>
      <c r="IQF106"/>
      <c r="IQG106"/>
      <c r="IQH106"/>
      <c r="IQI106"/>
      <c r="IQJ106"/>
      <c r="IQK106"/>
      <c r="IQL106"/>
      <c r="IQM106"/>
      <c r="IQN106"/>
      <c r="IQO106"/>
      <c r="IQP106"/>
      <c r="IQQ106"/>
      <c r="IQR106"/>
      <c r="IQS106"/>
      <c r="IQT106"/>
      <c r="IQU106"/>
      <c r="IQV106"/>
      <c r="IQW106"/>
      <c r="IQX106"/>
      <c r="IQY106"/>
      <c r="IQZ106"/>
      <c r="IRA106"/>
      <c r="IRB106"/>
      <c r="IRC106"/>
      <c r="IRD106"/>
      <c r="IRE106"/>
      <c r="IRF106"/>
      <c r="IRG106"/>
      <c r="IRH106"/>
      <c r="IRI106"/>
      <c r="IRJ106"/>
      <c r="IRK106"/>
      <c r="IRL106"/>
      <c r="IRM106"/>
      <c r="IRN106"/>
      <c r="IRO106"/>
      <c r="IRP106"/>
      <c r="IRQ106"/>
      <c r="IRR106"/>
      <c r="IRS106"/>
      <c r="IRT106"/>
      <c r="IRU106"/>
      <c r="IRV106"/>
      <c r="IRW106"/>
      <c r="IRX106"/>
      <c r="IRY106"/>
      <c r="IRZ106"/>
      <c r="ISA106"/>
      <c r="ISB106"/>
      <c r="ISC106"/>
      <c r="ISD106"/>
      <c r="ISE106"/>
      <c r="ISF106"/>
      <c r="ISG106"/>
      <c r="ISH106"/>
      <c r="ISI106"/>
      <c r="ISJ106"/>
      <c r="ISK106"/>
      <c r="ISL106"/>
      <c r="ISM106"/>
      <c r="ISN106"/>
      <c r="ISO106"/>
      <c r="ISP106"/>
      <c r="ISQ106"/>
      <c r="ISR106"/>
      <c r="ISS106"/>
      <c r="IST106"/>
      <c r="ISU106"/>
      <c r="ISV106"/>
      <c r="ISW106"/>
      <c r="ISX106"/>
      <c r="ISY106"/>
      <c r="ISZ106"/>
      <c r="ITA106"/>
      <c r="ITB106"/>
      <c r="ITC106"/>
      <c r="ITD106"/>
      <c r="ITE106"/>
      <c r="ITF106"/>
      <c r="ITG106"/>
      <c r="ITH106"/>
      <c r="ITI106"/>
      <c r="ITJ106"/>
      <c r="ITK106"/>
      <c r="ITL106"/>
      <c r="ITM106"/>
      <c r="ITN106"/>
      <c r="ITO106"/>
      <c r="ITP106"/>
      <c r="ITQ106"/>
      <c r="ITR106"/>
      <c r="ITS106"/>
      <c r="ITT106"/>
      <c r="ITU106"/>
      <c r="ITV106"/>
      <c r="ITW106"/>
      <c r="ITX106"/>
      <c r="ITY106"/>
      <c r="ITZ106"/>
      <c r="IUA106"/>
      <c r="IUB106"/>
      <c r="IUC106"/>
      <c r="IUD106"/>
      <c r="IUE106"/>
      <c r="IUF106"/>
      <c r="IUG106"/>
      <c r="IUH106"/>
      <c r="IUI106"/>
      <c r="IUJ106"/>
      <c r="IUK106"/>
      <c r="IUL106"/>
      <c r="IUM106"/>
      <c r="IUN106"/>
      <c r="IUO106"/>
      <c r="IUP106"/>
      <c r="IUQ106"/>
      <c r="IUR106"/>
      <c r="IUS106"/>
      <c r="IUT106"/>
      <c r="IUU106"/>
      <c r="IUV106"/>
      <c r="IUW106"/>
      <c r="IUX106"/>
      <c r="IUY106"/>
      <c r="IUZ106"/>
      <c r="IVA106"/>
      <c r="IVB106"/>
      <c r="IVC106"/>
      <c r="IVD106"/>
      <c r="IVE106"/>
      <c r="IVF106"/>
      <c r="IVG106"/>
      <c r="IVH106"/>
      <c r="IVI106"/>
      <c r="IVJ106"/>
      <c r="IVK106"/>
      <c r="IVL106"/>
      <c r="IVM106"/>
      <c r="IVN106"/>
      <c r="IVO106"/>
      <c r="IVP106"/>
      <c r="IVQ106"/>
      <c r="IVR106"/>
      <c r="IVS106"/>
      <c r="IVT106"/>
      <c r="IVU106"/>
      <c r="IVV106"/>
      <c r="IVW106"/>
      <c r="IVX106"/>
      <c r="IVY106"/>
      <c r="IVZ106"/>
      <c r="IWA106"/>
      <c r="IWB106"/>
      <c r="IWC106"/>
      <c r="IWD106"/>
      <c r="IWE106"/>
      <c r="IWF106"/>
      <c r="IWG106"/>
      <c r="IWH106"/>
      <c r="IWI106"/>
      <c r="IWJ106"/>
      <c r="IWK106"/>
      <c r="IWL106"/>
      <c r="IWM106"/>
      <c r="IWN106"/>
      <c r="IWO106"/>
      <c r="IWP106"/>
      <c r="IWQ106"/>
      <c r="IWR106"/>
      <c r="IWS106"/>
      <c r="IWT106"/>
      <c r="IWU106"/>
      <c r="IWV106"/>
      <c r="IWW106"/>
      <c r="IWX106"/>
      <c r="IWY106"/>
      <c r="IWZ106"/>
      <c r="IXA106"/>
      <c r="IXB106"/>
      <c r="IXC106"/>
      <c r="IXD106"/>
      <c r="IXE106"/>
      <c r="IXF106"/>
      <c r="IXG106"/>
      <c r="IXH106"/>
      <c r="IXI106"/>
      <c r="IXJ106"/>
      <c r="IXK106"/>
      <c r="IXL106"/>
      <c r="IXM106"/>
      <c r="IXN106"/>
      <c r="IXO106"/>
      <c r="IXP106"/>
      <c r="IXQ106"/>
      <c r="IXR106"/>
      <c r="IXS106"/>
      <c r="IXT106"/>
      <c r="IXU106"/>
      <c r="IXV106"/>
      <c r="IXW106"/>
      <c r="IXX106"/>
      <c r="IXY106"/>
      <c r="IXZ106"/>
      <c r="IYA106"/>
      <c r="IYB106"/>
      <c r="IYC106"/>
      <c r="IYD106"/>
      <c r="IYE106"/>
      <c r="IYF106"/>
      <c r="IYG106"/>
      <c r="IYH106"/>
      <c r="IYI106"/>
      <c r="IYJ106"/>
      <c r="IYK106"/>
      <c r="IYL106"/>
      <c r="IYM106"/>
      <c r="IYN106"/>
      <c r="IYO106"/>
      <c r="IYP106"/>
      <c r="IYQ106"/>
      <c r="IYR106"/>
      <c r="IYS106"/>
      <c r="IYT106"/>
      <c r="IYU106"/>
      <c r="IYV106"/>
      <c r="IYW106"/>
      <c r="IYX106"/>
      <c r="IYY106"/>
      <c r="IYZ106"/>
      <c r="IZA106"/>
      <c r="IZB106"/>
      <c r="IZC106"/>
      <c r="IZD106"/>
      <c r="IZE106"/>
      <c r="IZF106"/>
      <c r="IZG106"/>
      <c r="IZH106"/>
      <c r="IZI106"/>
      <c r="IZJ106"/>
      <c r="IZK106"/>
      <c r="IZL106"/>
      <c r="IZM106"/>
      <c r="IZN106"/>
      <c r="IZO106"/>
      <c r="IZP106"/>
      <c r="IZQ106"/>
      <c r="IZR106"/>
      <c r="IZS106"/>
      <c r="IZT106"/>
      <c r="IZU106"/>
      <c r="IZV106"/>
      <c r="IZW106"/>
      <c r="IZX106"/>
      <c r="IZY106"/>
      <c r="IZZ106"/>
      <c r="JAA106"/>
      <c r="JAB106"/>
      <c r="JAC106"/>
      <c r="JAD106"/>
      <c r="JAE106"/>
      <c r="JAF106"/>
      <c r="JAG106"/>
      <c r="JAH106"/>
      <c r="JAI106"/>
      <c r="JAJ106"/>
      <c r="JAK106"/>
      <c r="JAL106"/>
      <c r="JAM106"/>
      <c r="JAN106"/>
      <c r="JAO106"/>
      <c r="JAP106"/>
      <c r="JAQ106"/>
      <c r="JAR106"/>
      <c r="JAS106"/>
      <c r="JAT106"/>
      <c r="JAU106"/>
      <c r="JAV106"/>
      <c r="JAW106"/>
      <c r="JAX106"/>
      <c r="JAY106"/>
      <c r="JAZ106"/>
      <c r="JBA106"/>
      <c r="JBB106"/>
      <c r="JBC106"/>
      <c r="JBD106"/>
      <c r="JBE106"/>
      <c r="JBF106"/>
      <c r="JBG106"/>
      <c r="JBH106"/>
      <c r="JBI106"/>
      <c r="JBJ106"/>
      <c r="JBK106"/>
      <c r="JBL106"/>
      <c r="JBM106"/>
      <c r="JBN106"/>
      <c r="JBO106"/>
      <c r="JBP106"/>
      <c r="JBQ106"/>
      <c r="JBR106"/>
      <c r="JBS106"/>
      <c r="JBT106"/>
      <c r="JBU106"/>
      <c r="JBV106"/>
      <c r="JBW106"/>
      <c r="JBX106"/>
      <c r="JBY106"/>
      <c r="JBZ106"/>
      <c r="JCA106"/>
      <c r="JCB106"/>
      <c r="JCC106"/>
      <c r="JCD106"/>
      <c r="JCE106"/>
      <c r="JCF106"/>
      <c r="JCG106"/>
      <c r="JCH106"/>
      <c r="JCI106"/>
      <c r="JCJ106"/>
      <c r="JCK106"/>
      <c r="JCL106"/>
      <c r="JCM106"/>
      <c r="JCN106"/>
      <c r="JCO106"/>
      <c r="JCP106"/>
      <c r="JCQ106"/>
      <c r="JCR106"/>
      <c r="JCS106"/>
      <c r="JCT106"/>
      <c r="JCU106"/>
      <c r="JCV106"/>
      <c r="JCW106"/>
      <c r="JCX106"/>
      <c r="JCY106"/>
      <c r="JCZ106"/>
      <c r="JDA106"/>
      <c r="JDB106"/>
      <c r="JDC106"/>
      <c r="JDD106"/>
      <c r="JDE106"/>
      <c r="JDF106"/>
      <c r="JDG106"/>
      <c r="JDH106"/>
      <c r="JDI106"/>
      <c r="JDJ106"/>
      <c r="JDK106"/>
      <c r="JDL106"/>
      <c r="JDM106"/>
      <c r="JDN106"/>
      <c r="JDO106"/>
      <c r="JDP106"/>
      <c r="JDQ106"/>
      <c r="JDR106"/>
      <c r="JDS106"/>
      <c r="JDT106"/>
      <c r="JDU106"/>
      <c r="JDV106"/>
      <c r="JDW106"/>
      <c r="JDX106"/>
      <c r="JDY106"/>
      <c r="JDZ106"/>
      <c r="JEA106"/>
      <c r="JEB106"/>
      <c r="JEC106"/>
      <c r="JED106"/>
      <c r="JEE106"/>
      <c r="JEF106"/>
      <c r="JEG106"/>
      <c r="JEH106"/>
      <c r="JEI106"/>
      <c r="JEJ106"/>
      <c r="JEK106"/>
      <c r="JEL106"/>
      <c r="JEM106"/>
      <c r="JEN106"/>
      <c r="JEO106"/>
      <c r="JEP106"/>
      <c r="JEQ106"/>
      <c r="JER106"/>
      <c r="JES106"/>
      <c r="JET106"/>
      <c r="JEU106"/>
      <c r="JEV106"/>
      <c r="JEW106"/>
      <c r="JEX106"/>
      <c r="JEY106"/>
      <c r="JEZ106"/>
      <c r="JFA106"/>
      <c r="JFB106"/>
      <c r="JFC106"/>
      <c r="JFD106"/>
      <c r="JFE106"/>
      <c r="JFF106"/>
      <c r="JFG106"/>
      <c r="JFH106"/>
      <c r="JFI106"/>
      <c r="JFJ106"/>
      <c r="JFK106"/>
      <c r="JFL106"/>
      <c r="JFM106"/>
      <c r="JFN106"/>
      <c r="JFO106"/>
      <c r="JFP106"/>
      <c r="JFQ106"/>
      <c r="JFR106"/>
      <c r="JFS106"/>
      <c r="JFT106"/>
      <c r="JFU106"/>
      <c r="JFV106"/>
      <c r="JFW106"/>
      <c r="JFX106"/>
      <c r="JFY106"/>
      <c r="JFZ106"/>
      <c r="JGA106"/>
      <c r="JGB106"/>
      <c r="JGC106"/>
      <c r="JGD106"/>
      <c r="JGE106"/>
      <c r="JGF106"/>
      <c r="JGG106"/>
      <c r="JGH106"/>
      <c r="JGI106"/>
      <c r="JGJ106"/>
      <c r="JGK106"/>
      <c r="JGL106"/>
      <c r="JGM106"/>
      <c r="JGN106"/>
      <c r="JGO106"/>
      <c r="JGP106"/>
      <c r="JGQ106"/>
      <c r="JGR106"/>
      <c r="JGS106"/>
      <c r="JGT106"/>
      <c r="JGU106"/>
      <c r="JGV106"/>
      <c r="JGW106"/>
      <c r="JGX106"/>
      <c r="JGY106"/>
      <c r="JGZ106"/>
      <c r="JHA106"/>
      <c r="JHB106"/>
      <c r="JHC106"/>
      <c r="JHD106"/>
      <c r="JHE106"/>
      <c r="JHF106"/>
      <c r="JHG106"/>
      <c r="JHH106"/>
      <c r="JHI106"/>
      <c r="JHJ106"/>
      <c r="JHK106"/>
      <c r="JHL106"/>
      <c r="JHM106"/>
      <c r="JHN106"/>
      <c r="JHO106"/>
      <c r="JHP106"/>
      <c r="JHQ106"/>
      <c r="JHR106"/>
      <c r="JHS106"/>
      <c r="JHT106"/>
      <c r="JHU106"/>
      <c r="JHV106"/>
      <c r="JHW106"/>
      <c r="JHX106"/>
      <c r="JHY106"/>
      <c r="JHZ106"/>
      <c r="JIA106"/>
      <c r="JIB106"/>
      <c r="JIC106"/>
      <c r="JID106"/>
      <c r="JIE106"/>
      <c r="JIF106"/>
      <c r="JIG106"/>
      <c r="JIH106"/>
      <c r="JII106"/>
      <c r="JIJ106"/>
      <c r="JIK106"/>
      <c r="JIL106"/>
      <c r="JIM106"/>
      <c r="JIN106"/>
      <c r="JIO106"/>
      <c r="JIP106"/>
      <c r="JIQ106"/>
      <c r="JIR106"/>
      <c r="JIS106"/>
      <c r="JIT106"/>
      <c r="JIU106"/>
      <c r="JIV106"/>
      <c r="JIW106"/>
      <c r="JIX106"/>
      <c r="JIY106"/>
      <c r="JIZ106"/>
      <c r="JJA106"/>
      <c r="JJB106"/>
      <c r="JJC106"/>
      <c r="JJD106"/>
      <c r="JJE106"/>
      <c r="JJF106"/>
      <c r="JJG106"/>
      <c r="JJH106"/>
      <c r="JJI106"/>
      <c r="JJJ106"/>
      <c r="JJK106"/>
      <c r="JJL106"/>
      <c r="JJM106"/>
      <c r="JJN106"/>
      <c r="JJO106"/>
      <c r="JJP106"/>
      <c r="JJQ106"/>
      <c r="JJR106"/>
      <c r="JJS106"/>
      <c r="JJT106"/>
      <c r="JJU106"/>
      <c r="JJV106"/>
      <c r="JJW106"/>
      <c r="JJX106"/>
      <c r="JJY106"/>
      <c r="JJZ106"/>
      <c r="JKA106"/>
      <c r="JKB106"/>
      <c r="JKC106"/>
      <c r="JKD106"/>
      <c r="JKE106"/>
      <c r="JKF106"/>
      <c r="JKG106"/>
      <c r="JKH106"/>
      <c r="JKI106"/>
      <c r="JKJ106"/>
      <c r="JKK106"/>
      <c r="JKL106"/>
      <c r="JKM106"/>
      <c r="JKN106"/>
      <c r="JKO106"/>
      <c r="JKP106"/>
      <c r="JKQ106"/>
      <c r="JKR106"/>
      <c r="JKS106"/>
      <c r="JKT106"/>
      <c r="JKU106"/>
      <c r="JKV106"/>
      <c r="JKW106"/>
      <c r="JKX106"/>
      <c r="JKY106"/>
      <c r="JKZ106"/>
      <c r="JLA106"/>
      <c r="JLB106"/>
      <c r="JLC106"/>
      <c r="JLD106"/>
      <c r="JLE106"/>
      <c r="JLF106"/>
      <c r="JLG106"/>
      <c r="JLH106"/>
      <c r="JLI106"/>
      <c r="JLJ106"/>
      <c r="JLK106"/>
      <c r="JLL106"/>
      <c r="JLM106"/>
      <c r="JLN106"/>
      <c r="JLO106"/>
      <c r="JLP106"/>
      <c r="JLQ106"/>
      <c r="JLR106"/>
      <c r="JLS106"/>
      <c r="JLT106"/>
      <c r="JLU106"/>
      <c r="JLV106"/>
      <c r="JLW106"/>
      <c r="JLX106"/>
      <c r="JLY106"/>
      <c r="JLZ106"/>
      <c r="JMA106"/>
      <c r="JMB106"/>
      <c r="JMC106"/>
      <c r="JMD106"/>
      <c r="JME106"/>
      <c r="JMF106"/>
      <c r="JMG106"/>
      <c r="JMH106"/>
      <c r="JMI106"/>
      <c r="JMJ106"/>
      <c r="JMK106"/>
      <c r="JML106"/>
      <c r="JMM106"/>
      <c r="JMN106"/>
      <c r="JMO106"/>
      <c r="JMP106"/>
      <c r="JMQ106"/>
      <c r="JMR106"/>
      <c r="JMS106"/>
      <c r="JMT106"/>
      <c r="JMU106"/>
      <c r="JMV106"/>
      <c r="JMW106"/>
      <c r="JMX106"/>
      <c r="JMY106"/>
      <c r="JMZ106"/>
      <c r="JNA106"/>
      <c r="JNB106"/>
      <c r="JNC106"/>
      <c r="JND106"/>
      <c r="JNE106"/>
      <c r="JNF106"/>
      <c r="JNG106"/>
      <c r="JNH106"/>
      <c r="JNI106"/>
      <c r="JNJ106"/>
      <c r="JNK106"/>
      <c r="JNL106"/>
      <c r="JNM106"/>
      <c r="JNN106"/>
      <c r="JNO106"/>
      <c r="JNP106"/>
      <c r="JNQ106"/>
      <c r="JNR106"/>
      <c r="JNS106"/>
      <c r="JNT106"/>
      <c r="JNU106"/>
      <c r="JNV106"/>
      <c r="JNW106"/>
      <c r="JNX106"/>
      <c r="JNY106"/>
      <c r="JNZ106"/>
      <c r="JOA106"/>
      <c r="JOB106"/>
      <c r="JOC106"/>
      <c r="JOD106"/>
      <c r="JOE106"/>
      <c r="JOF106"/>
      <c r="JOG106"/>
      <c r="JOH106"/>
      <c r="JOI106"/>
      <c r="JOJ106"/>
      <c r="JOK106"/>
      <c r="JOL106"/>
      <c r="JOM106"/>
      <c r="JON106"/>
      <c r="JOO106"/>
      <c r="JOP106"/>
      <c r="JOQ106"/>
      <c r="JOR106"/>
      <c r="JOS106"/>
      <c r="JOT106"/>
      <c r="JOU106"/>
      <c r="JOV106"/>
      <c r="JOW106"/>
      <c r="JOX106"/>
      <c r="JOY106"/>
      <c r="JOZ106"/>
      <c r="JPA106"/>
      <c r="JPB106"/>
      <c r="JPC106"/>
      <c r="JPD106"/>
      <c r="JPE106"/>
      <c r="JPF106"/>
      <c r="JPG106"/>
      <c r="JPH106"/>
      <c r="JPI106"/>
      <c r="JPJ106"/>
      <c r="JPK106"/>
      <c r="JPL106"/>
      <c r="JPM106"/>
      <c r="JPN106"/>
      <c r="JPO106"/>
      <c r="JPP106"/>
      <c r="JPQ106"/>
      <c r="JPR106"/>
      <c r="JPS106"/>
      <c r="JPT106"/>
      <c r="JPU106"/>
      <c r="JPV106"/>
      <c r="JPW106"/>
      <c r="JPX106"/>
      <c r="JPY106"/>
      <c r="JPZ106"/>
      <c r="JQA106"/>
      <c r="JQB106"/>
      <c r="JQC106"/>
      <c r="JQD106"/>
      <c r="JQE106"/>
      <c r="JQF106"/>
      <c r="JQG106"/>
      <c r="JQH106"/>
      <c r="JQI106"/>
      <c r="JQJ106"/>
      <c r="JQK106"/>
      <c r="JQL106"/>
      <c r="JQM106"/>
      <c r="JQN106"/>
      <c r="JQO106"/>
      <c r="JQP106"/>
      <c r="JQQ106"/>
      <c r="JQR106"/>
      <c r="JQS106"/>
      <c r="JQT106"/>
      <c r="JQU106"/>
      <c r="JQV106"/>
      <c r="JQW106"/>
      <c r="JQX106"/>
      <c r="JQY106"/>
      <c r="JQZ106"/>
      <c r="JRA106"/>
      <c r="JRB106"/>
      <c r="JRC106"/>
      <c r="JRD106"/>
      <c r="JRE106"/>
      <c r="JRF106"/>
      <c r="JRG106"/>
      <c r="JRH106"/>
      <c r="JRI106"/>
      <c r="JRJ106"/>
      <c r="JRK106"/>
      <c r="JRL106"/>
      <c r="JRM106"/>
      <c r="JRN106"/>
      <c r="JRO106"/>
      <c r="JRP106"/>
      <c r="JRQ106"/>
      <c r="JRR106"/>
      <c r="JRS106"/>
      <c r="JRT106"/>
      <c r="JRU106"/>
      <c r="JRV106"/>
      <c r="JRW106"/>
      <c r="JRX106"/>
      <c r="JRY106"/>
      <c r="JRZ106"/>
      <c r="JSA106"/>
      <c r="JSB106"/>
      <c r="JSC106"/>
      <c r="JSD106"/>
      <c r="JSE106"/>
      <c r="JSF106"/>
      <c r="JSG106"/>
      <c r="JSH106"/>
      <c r="JSI106"/>
      <c r="JSJ106"/>
      <c r="JSK106"/>
      <c r="JSL106"/>
      <c r="JSM106"/>
      <c r="JSN106"/>
      <c r="JSO106"/>
      <c r="JSP106"/>
      <c r="JSQ106"/>
      <c r="JSR106"/>
      <c r="JSS106"/>
      <c r="JST106"/>
      <c r="JSU106"/>
      <c r="JSV106"/>
      <c r="JSW106"/>
      <c r="JSX106"/>
      <c r="JSY106"/>
      <c r="JSZ106"/>
      <c r="JTA106"/>
      <c r="JTB106"/>
      <c r="JTC106"/>
      <c r="JTD106"/>
      <c r="JTE106"/>
      <c r="JTF106"/>
      <c r="JTG106"/>
      <c r="JTH106"/>
      <c r="JTI106"/>
      <c r="JTJ106"/>
      <c r="JTK106"/>
      <c r="JTL106"/>
      <c r="JTM106"/>
      <c r="JTN106"/>
      <c r="JTO106"/>
      <c r="JTP106"/>
      <c r="JTQ106"/>
      <c r="JTR106"/>
      <c r="JTS106"/>
      <c r="JTT106"/>
      <c r="JTU106"/>
      <c r="JTV106"/>
      <c r="JTW106"/>
      <c r="JTX106"/>
      <c r="JTY106"/>
      <c r="JTZ106"/>
      <c r="JUA106"/>
      <c r="JUB106"/>
      <c r="JUC106"/>
      <c r="JUD106"/>
      <c r="JUE106"/>
      <c r="JUF106"/>
      <c r="JUG106"/>
      <c r="JUH106"/>
      <c r="JUI106"/>
      <c r="JUJ106"/>
      <c r="JUK106"/>
      <c r="JUL106"/>
      <c r="JUM106"/>
      <c r="JUN106"/>
      <c r="JUO106"/>
      <c r="JUP106"/>
      <c r="JUQ106"/>
      <c r="JUR106"/>
      <c r="JUS106"/>
      <c r="JUT106"/>
      <c r="JUU106"/>
      <c r="JUV106"/>
      <c r="JUW106"/>
      <c r="JUX106"/>
      <c r="JUY106"/>
      <c r="JUZ106"/>
      <c r="JVA106"/>
      <c r="JVB106"/>
      <c r="JVC106"/>
      <c r="JVD106"/>
      <c r="JVE106"/>
      <c r="JVF106"/>
      <c r="JVG106"/>
      <c r="JVH106"/>
      <c r="JVI106"/>
      <c r="JVJ106"/>
      <c r="JVK106"/>
      <c r="JVL106"/>
      <c r="JVM106"/>
      <c r="JVN106"/>
      <c r="JVO106"/>
      <c r="JVP106"/>
      <c r="JVQ106"/>
      <c r="JVR106"/>
      <c r="JVS106"/>
      <c r="JVT106"/>
      <c r="JVU106"/>
      <c r="JVV106"/>
      <c r="JVW106"/>
      <c r="JVX106"/>
      <c r="JVY106"/>
      <c r="JVZ106"/>
      <c r="JWA106"/>
      <c r="JWB106"/>
      <c r="JWC106"/>
      <c r="JWD106"/>
      <c r="JWE106"/>
      <c r="JWF106"/>
      <c r="JWG106"/>
      <c r="JWH106"/>
      <c r="JWI106"/>
      <c r="JWJ106"/>
      <c r="JWK106"/>
      <c r="JWL106"/>
      <c r="JWM106"/>
      <c r="JWN106"/>
      <c r="JWO106"/>
      <c r="JWP106"/>
      <c r="JWQ106"/>
      <c r="JWR106"/>
      <c r="JWS106"/>
      <c r="JWT106"/>
      <c r="JWU106"/>
      <c r="JWV106"/>
      <c r="JWW106"/>
      <c r="JWX106"/>
      <c r="JWY106"/>
      <c r="JWZ106"/>
      <c r="JXA106"/>
      <c r="JXB106"/>
      <c r="JXC106"/>
      <c r="JXD106"/>
      <c r="JXE106"/>
      <c r="JXF106"/>
      <c r="JXG106"/>
      <c r="JXH106"/>
      <c r="JXI106"/>
      <c r="JXJ106"/>
      <c r="JXK106"/>
      <c r="JXL106"/>
      <c r="JXM106"/>
      <c r="JXN106"/>
      <c r="JXO106"/>
      <c r="JXP106"/>
      <c r="JXQ106"/>
      <c r="JXR106"/>
      <c r="JXS106"/>
      <c r="JXT106"/>
      <c r="JXU106"/>
      <c r="JXV106"/>
      <c r="JXW106"/>
      <c r="JXX106"/>
      <c r="JXY106"/>
      <c r="JXZ106"/>
      <c r="JYA106"/>
      <c r="JYB106"/>
      <c r="JYC106"/>
      <c r="JYD106"/>
      <c r="JYE106"/>
      <c r="JYF106"/>
      <c r="JYG106"/>
      <c r="JYH106"/>
      <c r="JYI106"/>
      <c r="JYJ106"/>
      <c r="JYK106"/>
      <c r="JYL106"/>
      <c r="JYM106"/>
      <c r="JYN106"/>
      <c r="JYO106"/>
      <c r="JYP106"/>
      <c r="JYQ106"/>
      <c r="JYR106"/>
      <c r="JYS106"/>
      <c r="JYT106"/>
      <c r="JYU106"/>
      <c r="JYV106"/>
      <c r="JYW106"/>
      <c r="JYX106"/>
      <c r="JYY106"/>
      <c r="JYZ106"/>
      <c r="JZA106"/>
      <c r="JZB106"/>
      <c r="JZC106"/>
      <c r="JZD106"/>
      <c r="JZE106"/>
      <c r="JZF106"/>
      <c r="JZG106"/>
      <c r="JZH106"/>
      <c r="JZI106"/>
      <c r="JZJ106"/>
      <c r="JZK106"/>
      <c r="JZL106"/>
      <c r="JZM106"/>
      <c r="JZN106"/>
      <c r="JZO106"/>
      <c r="JZP106"/>
      <c r="JZQ106"/>
      <c r="JZR106"/>
      <c r="JZS106"/>
      <c r="JZT106"/>
      <c r="JZU106"/>
      <c r="JZV106"/>
      <c r="JZW106"/>
      <c r="JZX106"/>
      <c r="JZY106"/>
      <c r="JZZ106"/>
      <c r="KAA106"/>
      <c r="KAB106"/>
      <c r="KAC106"/>
      <c r="KAD106"/>
      <c r="KAE106"/>
      <c r="KAF106"/>
      <c r="KAG106"/>
      <c r="KAH106"/>
      <c r="KAI106"/>
      <c r="KAJ106"/>
      <c r="KAK106"/>
      <c r="KAL106"/>
      <c r="KAM106"/>
      <c r="KAN106"/>
      <c r="KAO106"/>
      <c r="KAP106"/>
      <c r="KAQ106"/>
      <c r="KAR106"/>
      <c r="KAS106"/>
      <c r="KAT106"/>
      <c r="KAU106"/>
      <c r="KAV106"/>
      <c r="KAW106"/>
      <c r="KAX106"/>
      <c r="KAY106"/>
      <c r="KAZ106"/>
      <c r="KBA106"/>
      <c r="KBB106"/>
      <c r="KBC106"/>
      <c r="KBD106"/>
      <c r="KBE106"/>
      <c r="KBF106"/>
      <c r="KBG106"/>
      <c r="KBH106"/>
      <c r="KBI106"/>
      <c r="KBJ106"/>
      <c r="KBK106"/>
      <c r="KBL106"/>
      <c r="KBM106"/>
      <c r="KBN106"/>
      <c r="KBO106"/>
      <c r="KBP106"/>
      <c r="KBQ106"/>
      <c r="KBR106"/>
      <c r="KBS106"/>
      <c r="KBT106"/>
      <c r="KBU106"/>
      <c r="KBV106"/>
      <c r="KBW106"/>
      <c r="KBX106"/>
      <c r="KBY106"/>
      <c r="KBZ106"/>
      <c r="KCA106"/>
      <c r="KCB106"/>
      <c r="KCC106"/>
      <c r="KCD106"/>
      <c r="KCE106"/>
      <c r="KCF106"/>
      <c r="KCG106"/>
      <c r="KCH106"/>
      <c r="KCI106"/>
      <c r="KCJ106"/>
      <c r="KCK106"/>
      <c r="KCL106"/>
      <c r="KCM106"/>
      <c r="KCN106"/>
      <c r="KCO106"/>
      <c r="KCP106"/>
      <c r="KCQ106"/>
      <c r="KCR106"/>
      <c r="KCS106"/>
      <c r="KCT106"/>
      <c r="KCU106"/>
      <c r="KCV106"/>
      <c r="KCW106"/>
      <c r="KCX106"/>
      <c r="KCY106"/>
      <c r="KCZ106"/>
      <c r="KDA106"/>
      <c r="KDB106"/>
      <c r="KDC106"/>
      <c r="KDD106"/>
      <c r="KDE106"/>
      <c r="KDF106"/>
      <c r="KDG106"/>
      <c r="KDH106"/>
      <c r="KDI106"/>
      <c r="KDJ106"/>
      <c r="KDK106"/>
      <c r="KDL106"/>
      <c r="KDM106"/>
      <c r="KDN106"/>
      <c r="KDO106"/>
      <c r="KDP106"/>
      <c r="KDQ106"/>
      <c r="KDR106"/>
      <c r="KDS106"/>
      <c r="KDT106"/>
      <c r="KDU106"/>
      <c r="KDV106"/>
      <c r="KDW106"/>
      <c r="KDX106"/>
      <c r="KDY106"/>
      <c r="KDZ106"/>
      <c r="KEA106"/>
      <c r="KEB106"/>
      <c r="KEC106"/>
      <c r="KED106"/>
      <c r="KEE106"/>
      <c r="KEF106"/>
      <c r="KEG106"/>
      <c r="KEH106"/>
      <c r="KEI106"/>
      <c r="KEJ106"/>
      <c r="KEK106"/>
      <c r="KEL106"/>
      <c r="KEM106"/>
      <c r="KEN106"/>
      <c r="KEO106"/>
      <c r="KEP106"/>
      <c r="KEQ106"/>
      <c r="KER106"/>
      <c r="KES106"/>
      <c r="KET106"/>
      <c r="KEU106"/>
      <c r="KEV106"/>
      <c r="KEW106"/>
      <c r="KEX106"/>
      <c r="KEY106"/>
      <c r="KEZ106"/>
      <c r="KFA106"/>
      <c r="KFB106"/>
      <c r="KFC106"/>
      <c r="KFD106"/>
      <c r="KFE106"/>
      <c r="KFF106"/>
      <c r="KFG106"/>
      <c r="KFH106"/>
      <c r="KFI106"/>
      <c r="KFJ106"/>
      <c r="KFK106"/>
      <c r="KFL106"/>
      <c r="KFM106"/>
      <c r="KFN106"/>
      <c r="KFO106"/>
      <c r="KFP106"/>
      <c r="KFQ106"/>
      <c r="KFR106"/>
      <c r="KFS106"/>
      <c r="KFT106"/>
      <c r="KFU106"/>
      <c r="KFV106"/>
      <c r="KFW106"/>
      <c r="KFX106"/>
      <c r="KFY106"/>
      <c r="KFZ106"/>
      <c r="KGA106"/>
      <c r="KGB106"/>
      <c r="KGC106"/>
      <c r="KGD106"/>
      <c r="KGE106"/>
      <c r="KGF106"/>
      <c r="KGG106"/>
      <c r="KGH106"/>
      <c r="KGI106"/>
      <c r="KGJ106"/>
      <c r="KGK106"/>
      <c r="KGL106"/>
      <c r="KGM106"/>
      <c r="KGN106"/>
      <c r="KGO106"/>
      <c r="KGP106"/>
      <c r="KGQ106"/>
      <c r="KGR106"/>
      <c r="KGS106"/>
      <c r="KGT106"/>
      <c r="KGU106"/>
      <c r="KGV106"/>
      <c r="KGW106"/>
      <c r="KGX106"/>
      <c r="KGY106"/>
      <c r="KGZ106"/>
      <c r="KHA106"/>
      <c r="KHB106"/>
      <c r="KHC106"/>
      <c r="KHD106"/>
      <c r="KHE106"/>
      <c r="KHF106"/>
      <c r="KHG106"/>
      <c r="KHH106"/>
      <c r="KHI106"/>
      <c r="KHJ106"/>
      <c r="KHK106"/>
      <c r="KHL106"/>
      <c r="KHM106"/>
      <c r="KHN106"/>
      <c r="KHO106"/>
      <c r="KHP106"/>
      <c r="KHQ106"/>
      <c r="KHR106"/>
      <c r="KHS106"/>
      <c r="KHT106"/>
      <c r="KHU106"/>
      <c r="KHV106"/>
      <c r="KHW106"/>
      <c r="KHX106"/>
      <c r="KHY106"/>
      <c r="KHZ106"/>
      <c r="KIA106"/>
      <c r="KIB106"/>
      <c r="KIC106"/>
      <c r="KID106"/>
      <c r="KIE106"/>
      <c r="KIF106"/>
      <c r="KIG106"/>
      <c r="KIH106"/>
      <c r="KII106"/>
      <c r="KIJ106"/>
      <c r="KIK106"/>
      <c r="KIL106"/>
      <c r="KIM106"/>
      <c r="KIN106"/>
      <c r="KIO106"/>
      <c r="KIP106"/>
      <c r="KIQ106"/>
      <c r="KIR106"/>
      <c r="KIS106"/>
      <c r="KIT106"/>
      <c r="KIU106"/>
      <c r="KIV106"/>
      <c r="KIW106"/>
      <c r="KIX106"/>
      <c r="KIY106"/>
      <c r="KIZ106"/>
      <c r="KJA106"/>
      <c r="KJB106"/>
      <c r="KJC106"/>
      <c r="KJD106"/>
      <c r="KJE106"/>
      <c r="KJF106"/>
      <c r="KJG106"/>
      <c r="KJH106"/>
      <c r="KJI106"/>
      <c r="KJJ106"/>
      <c r="KJK106"/>
      <c r="KJL106"/>
      <c r="KJM106"/>
      <c r="KJN106"/>
      <c r="KJO106"/>
      <c r="KJP106"/>
      <c r="KJQ106"/>
      <c r="KJR106"/>
      <c r="KJS106"/>
      <c r="KJT106"/>
      <c r="KJU106"/>
      <c r="KJV106"/>
      <c r="KJW106"/>
      <c r="KJX106"/>
      <c r="KJY106"/>
      <c r="KJZ106"/>
      <c r="KKA106"/>
      <c r="KKB106"/>
      <c r="KKC106"/>
      <c r="KKD106"/>
      <c r="KKE106"/>
      <c r="KKF106"/>
      <c r="KKG106"/>
      <c r="KKH106"/>
      <c r="KKI106"/>
      <c r="KKJ106"/>
      <c r="KKK106"/>
      <c r="KKL106"/>
      <c r="KKM106"/>
      <c r="KKN106"/>
      <c r="KKO106"/>
      <c r="KKP106"/>
      <c r="KKQ106"/>
      <c r="KKR106"/>
      <c r="KKS106"/>
      <c r="KKT106"/>
      <c r="KKU106"/>
      <c r="KKV106"/>
      <c r="KKW106"/>
      <c r="KKX106"/>
      <c r="KKY106"/>
      <c r="KKZ106"/>
      <c r="KLA106"/>
      <c r="KLB106"/>
      <c r="KLC106"/>
      <c r="KLD106"/>
      <c r="KLE106"/>
      <c r="KLF106"/>
      <c r="KLG106"/>
      <c r="KLH106"/>
      <c r="KLI106"/>
      <c r="KLJ106"/>
      <c r="KLK106"/>
      <c r="KLL106"/>
      <c r="KLM106"/>
      <c r="KLN106"/>
      <c r="KLO106"/>
      <c r="KLP106"/>
      <c r="KLQ106"/>
      <c r="KLR106"/>
      <c r="KLS106"/>
      <c r="KLT106"/>
      <c r="KLU106"/>
      <c r="KLV106"/>
      <c r="KLW106"/>
      <c r="KLX106"/>
      <c r="KLY106"/>
      <c r="KLZ106"/>
      <c r="KMA106"/>
      <c r="KMB106"/>
      <c r="KMC106"/>
      <c r="KMD106"/>
      <c r="KME106"/>
      <c r="KMF106"/>
      <c r="KMG106"/>
      <c r="KMH106"/>
      <c r="KMI106"/>
      <c r="KMJ106"/>
      <c r="KMK106"/>
      <c r="KML106"/>
      <c r="KMM106"/>
      <c r="KMN106"/>
      <c r="KMO106"/>
      <c r="KMP106"/>
      <c r="KMQ106"/>
      <c r="KMR106"/>
      <c r="KMS106"/>
      <c r="KMT106"/>
      <c r="KMU106"/>
      <c r="KMV106"/>
      <c r="KMW106"/>
      <c r="KMX106"/>
      <c r="KMY106"/>
      <c r="KMZ106"/>
      <c r="KNA106"/>
      <c r="KNB106"/>
      <c r="KNC106"/>
      <c r="KND106"/>
      <c r="KNE106"/>
      <c r="KNF106"/>
      <c r="KNG106"/>
      <c r="KNH106"/>
      <c r="KNI106"/>
      <c r="KNJ106"/>
      <c r="KNK106"/>
      <c r="KNL106"/>
      <c r="KNM106"/>
      <c r="KNN106"/>
      <c r="KNO106"/>
      <c r="KNP106"/>
      <c r="KNQ106"/>
      <c r="KNR106"/>
      <c r="KNS106"/>
      <c r="KNT106"/>
      <c r="KNU106"/>
      <c r="KNV106"/>
      <c r="KNW106"/>
      <c r="KNX106"/>
      <c r="KNY106"/>
      <c r="KNZ106"/>
      <c r="KOA106"/>
      <c r="KOB106"/>
      <c r="KOC106"/>
      <c r="KOD106"/>
      <c r="KOE106"/>
      <c r="KOF106"/>
      <c r="KOG106"/>
      <c r="KOH106"/>
      <c r="KOI106"/>
      <c r="KOJ106"/>
      <c r="KOK106"/>
      <c r="KOL106"/>
      <c r="KOM106"/>
      <c r="KON106"/>
      <c r="KOO106"/>
      <c r="KOP106"/>
      <c r="KOQ106"/>
      <c r="KOR106"/>
      <c r="KOS106"/>
      <c r="KOT106"/>
      <c r="KOU106"/>
      <c r="KOV106"/>
      <c r="KOW106"/>
      <c r="KOX106"/>
      <c r="KOY106"/>
      <c r="KOZ106"/>
      <c r="KPA106"/>
      <c r="KPB106"/>
      <c r="KPC106"/>
      <c r="KPD106"/>
      <c r="KPE106"/>
      <c r="KPF106"/>
      <c r="KPG106"/>
      <c r="KPH106"/>
      <c r="KPI106"/>
      <c r="KPJ106"/>
      <c r="KPK106"/>
      <c r="KPL106"/>
      <c r="KPM106"/>
      <c r="KPN106"/>
      <c r="KPO106"/>
      <c r="KPP106"/>
      <c r="KPQ106"/>
      <c r="KPR106"/>
      <c r="KPS106"/>
      <c r="KPT106"/>
      <c r="KPU106"/>
      <c r="KPV106"/>
      <c r="KPW106"/>
      <c r="KPX106"/>
      <c r="KPY106"/>
      <c r="KPZ106"/>
      <c r="KQA106"/>
      <c r="KQB106"/>
      <c r="KQC106"/>
      <c r="KQD106"/>
      <c r="KQE106"/>
      <c r="KQF106"/>
      <c r="KQG106"/>
      <c r="KQH106"/>
      <c r="KQI106"/>
      <c r="KQJ106"/>
      <c r="KQK106"/>
      <c r="KQL106"/>
      <c r="KQM106"/>
      <c r="KQN106"/>
      <c r="KQO106"/>
      <c r="KQP106"/>
      <c r="KQQ106"/>
      <c r="KQR106"/>
      <c r="KQS106"/>
      <c r="KQT106"/>
      <c r="KQU106"/>
      <c r="KQV106"/>
      <c r="KQW106"/>
      <c r="KQX106"/>
      <c r="KQY106"/>
      <c r="KQZ106"/>
      <c r="KRA106"/>
      <c r="KRB106"/>
      <c r="KRC106"/>
      <c r="KRD106"/>
      <c r="KRE106"/>
      <c r="KRF106"/>
      <c r="KRG106"/>
      <c r="KRH106"/>
      <c r="KRI106"/>
      <c r="KRJ106"/>
      <c r="KRK106"/>
      <c r="KRL106"/>
      <c r="KRM106"/>
      <c r="KRN106"/>
      <c r="KRO106"/>
      <c r="KRP106"/>
      <c r="KRQ106"/>
      <c r="KRR106"/>
      <c r="KRS106"/>
      <c r="KRT106"/>
      <c r="KRU106"/>
      <c r="KRV106"/>
      <c r="KRW106"/>
      <c r="KRX106"/>
      <c r="KRY106"/>
      <c r="KRZ106"/>
      <c r="KSA106"/>
      <c r="KSB106"/>
      <c r="KSC106"/>
      <c r="KSD106"/>
      <c r="KSE106"/>
      <c r="KSF106"/>
      <c r="KSG106"/>
      <c r="KSH106"/>
      <c r="KSI106"/>
      <c r="KSJ106"/>
      <c r="KSK106"/>
      <c r="KSL106"/>
      <c r="KSM106"/>
      <c r="KSN106"/>
      <c r="KSO106"/>
      <c r="KSP106"/>
      <c r="KSQ106"/>
      <c r="KSR106"/>
      <c r="KSS106"/>
      <c r="KST106"/>
      <c r="KSU106"/>
      <c r="KSV106"/>
      <c r="KSW106"/>
      <c r="KSX106"/>
      <c r="KSY106"/>
      <c r="KSZ106"/>
      <c r="KTA106"/>
      <c r="KTB106"/>
      <c r="KTC106"/>
      <c r="KTD106"/>
      <c r="KTE106"/>
      <c r="KTF106"/>
      <c r="KTG106"/>
      <c r="KTH106"/>
      <c r="KTI106"/>
      <c r="KTJ106"/>
      <c r="KTK106"/>
      <c r="KTL106"/>
      <c r="KTM106"/>
      <c r="KTN106"/>
      <c r="KTO106"/>
      <c r="KTP106"/>
      <c r="KTQ106"/>
      <c r="KTR106"/>
      <c r="KTS106"/>
      <c r="KTT106"/>
      <c r="KTU106"/>
      <c r="KTV106"/>
      <c r="KTW106"/>
      <c r="KTX106"/>
      <c r="KTY106"/>
      <c r="KTZ106"/>
      <c r="KUA106"/>
      <c r="KUB106"/>
      <c r="KUC106"/>
      <c r="KUD106"/>
      <c r="KUE106"/>
      <c r="KUF106"/>
      <c r="KUG106"/>
      <c r="KUH106"/>
      <c r="KUI106"/>
      <c r="KUJ106"/>
      <c r="KUK106"/>
      <c r="KUL106"/>
      <c r="KUM106"/>
      <c r="KUN106"/>
      <c r="KUO106"/>
      <c r="KUP106"/>
      <c r="KUQ106"/>
      <c r="KUR106"/>
      <c r="KUS106"/>
      <c r="KUT106"/>
      <c r="KUU106"/>
      <c r="KUV106"/>
      <c r="KUW106"/>
      <c r="KUX106"/>
      <c r="KUY106"/>
      <c r="KUZ106"/>
      <c r="KVA106"/>
      <c r="KVB106"/>
      <c r="KVC106"/>
      <c r="KVD106"/>
      <c r="KVE106"/>
      <c r="KVF106"/>
      <c r="KVG106"/>
      <c r="KVH106"/>
      <c r="KVI106"/>
      <c r="KVJ106"/>
      <c r="KVK106"/>
      <c r="KVL106"/>
      <c r="KVM106"/>
      <c r="KVN106"/>
      <c r="KVO106"/>
      <c r="KVP106"/>
      <c r="KVQ106"/>
      <c r="KVR106"/>
      <c r="KVS106"/>
      <c r="KVT106"/>
      <c r="KVU106"/>
      <c r="KVV106"/>
      <c r="KVW106"/>
      <c r="KVX106"/>
      <c r="KVY106"/>
      <c r="KVZ106"/>
      <c r="KWA106"/>
      <c r="KWB106"/>
      <c r="KWC106"/>
      <c r="KWD106"/>
      <c r="KWE106"/>
      <c r="KWF106"/>
      <c r="KWG106"/>
      <c r="KWH106"/>
      <c r="KWI106"/>
      <c r="KWJ106"/>
      <c r="KWK106"/>
      <c r="KWL106"/>
      <c r="KWM106"/>
      <c r="KWN106"/>
      <c r="KWO106"/>
      <c r="KWP106"/>
      <c r="KWQ106"/>
      <c r="KWR106"/>
      <c r="KWS106"/>
      <c r="KWT106"/>
      <c r="KWU106"/>
      <c r="KWV106"/>
      <c r="KWW106"/>
      <c r="KWX106"/>
      <c r="KWY106"/>
      <c r="KWZ106"/>
      <c r="KXA106"/>
      <c r="KXB106"/>
      <c r="KXC106"/>
      <c r="KXD106"/>
      <c r="KXE106"/>
      <c r="KXF106"/>
      <c r="KXG106"/>
      <c r="KXH106"/>
      <c r="KXI106"/>
      <c r="KXJ106"/>
      <c r="KXK106"/>
      <c r="KXL106"/>
      <c r="KXM106"/>
      <c r="KXN106"/>
      <c r="KXO106"/>
      <c r="KXP106"/>
      <c r="KXQ106"/>
      <c r="KXR106"/>
      <c r="KXS106"/>
      <c r="KXT106"/>
      <c r="KXU106"/>
      <c r="KXV106"/>
      <c r="KXW106"/>
      <c r="KXX106"/>
      <c r="KXY106"/>
      <c r="KXZ106"/>
      <c r="KYA106"/>
      <c r="KYB106"/>
      <c r="KYC106"/>
      <c r="KYD106"/>
      <c r="KYE106"/>
      <c r="KYF106"/>
      <c r="KYG106"/>
      <c r="KYH106"/>
      <c r="KYI106"/>
      <c r="KYJ106"/>
      <c r="KYK106"/>
      <c r="KYL106"/>
      <c r="KYM106"/>
      <c r="KYN106"/>
      <c r="KYO106"/>
      <c r="KYP106"/>
      <c r="KYQ106"/>
      <c r="KYR106"/>
      <c r="KYS106"/>
      <c r="KYT106"/>
      <c r="KYU106"/>
      <c r="KYV106"/>
      <c r="KYW106"/>
      <c r="KYX106"/>
      <c r="KYY106"/>
      <c r="KYZ106"/>
      <c r="KZA106"/>
      <c r="KZB106"/>
      <c r="KZC106"/>
      <c r="KZD106"/>
      <c r="KZE106"/>
      <c r="KZF106"/>
      <c r="KZG106"/>
      <c r="KZH106"/>
      <c r="KZI106"/>
      <c r="KZJ106"/>
      <c r="KZK106"/>
      <c r="KZL106"/>
      <c r="KZM106"/>
      <c r="KZN106"/>
      <c r="KZO106"/>
      <c r="KZP106"/>
      <c r="KZQ106"/>
      <c r="KZR106"/>
      <c r="KZS106"/>
      <c r="KZT106"/>
      <c r="KZU106"/>
      <c r="KZV106"/>
      <c r="KZW106"/>
      <c r="KZX106"/>
      <c r="KZY106"/>
      <c r="KZZ106"/>
      <c r="LAA106"/>
      <c r="LAB106"/>
      <c r="LAC106"/>
      <c r="LAD106"/>
      <c r="LAE106"/>
      <c r="LAF106"/>
      <c r="LAG106"/>
      <c r="LAH106"/>
      <c r="LAI106"/>
      <c r="LAJ106"/>
      <c r="LAK106"/>
      <c r="LAL106"/>
      <c r="LAM106"/>
      <c r="LAN106"/>
      <c r="LAO106"/>
      <c r="LAP106"/>
      <c r="LAQ106"/>
      <c r="LAR106"/>
      <c r="LAS106"/>
      <c r="LAT106"/>
      <c r="LAU106"/>
      <c r="LAV106"/>
      <c r="LAW106"/>
      <c r="LAX106"/>
      <c r="LAY106"/>
      <c r="LAZ106"/>
      <c r="LBA106"/>
      <c r="LBB106"/>
      <c r="LBC106"/>
      <c r="LBD106"/>
      <c r="LBE106"/>
      <c r="LBF106"/>
      <c r="LBG106"/>
      <c r="LBH106"/>
      <c r="LBI106"/>
      <c r="LBJ106"/>
      <c r="LBK106"/>
      <c r="LBL106"/>
      <c r="LBM106"/>
      <c r="LBN106"/>
      <c r="LBO106"/>
      <c r="LBP106"/>
      <c r="LBQ106"/>
      <c r="LBR106"/>
      <c r="LBS106"/>
      <c r="LBT106"/>
      <c r="LBU106"/>
      <c r="LBV106"/>
      <c r="LBW106"/>
      <c r="LBX106"/>
      <c r="LBY106"/>
      <c r="LBZ106"/>
      <c r="LCA106"/>
      <c r="LCB106"/>
      <c r="LCC106"/>
      <c r="LCD106"/>
      <c r="LCE106"/>
      <c r="LCF106"/>
      <c r="LCG106"/>
      <c r="LCH106"/>
      <c r="LCI106"/>
      <c r="LCJ106"/>
      <c r="LCK106"/>
      <c r="LCL106"/>
      <c r="LCM106"/>
      <c r="LCN106"/>
      <c r="LCO106"/>
      <c r="LCP106"/>
      <c r="LCQ106"/>
      <c r="LCR106"/>
      <c r="LCS106"/>
      <c r="LCT106"/>
      <c r="LCU106"/>
      <c r="LCV106"/>
      <c r="LCW106"/>
      <c r="LCX106"/>
      <c r="LCY106"/>
      <c r="LCZ106"/>
      <c r="LDA106"/>
      <c r="LDB106"/>
      <c r="LDC106"/>
      <c r="LDD106"/>
      <c r="LDE106"/>
      <c r="LDF106"/>
      <c r="LDG106"/>
      <c r="LDH106"/>
      <c r="LDI106"/>
      <c r="LDJ106"/>
      <c r="LDK106"/>
      <c r="LDL106"/>
      <c r="LDM106"/>
      <c r="LDN106"/>
      <c r="LDO106"/>
      <c r="LDP106"/>
      <c r="LDQ106"/>
      <c r="LDR106"/>
      <c r="LDS106"/>
      <c r="LDT106"/>
      <c r="LDU106"/>
      <c r="LDV106"/>
      <c r="LDW106"/>
      <c r="LDX106"/>
      <c r="LDY106"/>
      <c r="LDZ106"/>
      <c r="LEA106"/>
      <c r="LEB106"/>
      <c r="LEC106"/>
      <c r="LED106"/>
      <c r="LEE106"/>
      <c r="LEF106"/>
      <c r="LEG106"/>
      <c r="LEH106"/>
      <c r="LEI106"/>
      <c r="LEJ106"/>
      <c r="LEK106"/>
      <c r="LEL106"/>
      <c r="LEM106"/>
      <c r="LEN106"/>
      <c r="LEO106"/>
      <c r="LEP106"/>
      <c r="LEQ106"/>
      <c r="LER106"/>
      <c r="LES106"/>
      <c r="LET106"/>
      <c r="LEU106"/>
      <c r="LEV106"/>
      <c r="LEW106"/>
      <c r="LEX106"/>
      <c r="LEY106"/>
      <c r="LEZ106"/>
      <c r="LFA106"/>
      <c r="LFB106"/>
      <c r="LFC106"/>
      <c r="LFD106"/>
      <c r="LFE106"/>
      <c r="LFF106"/>
      <c r="LFG106"/>
      <c r="LFH106"/>
      <c r="LFI106"/>
      <c r="LFJ106"/>
      <c r="LFK106"/>
      <c r="LFL106"/>
      <c r="LFM106"/>
      <c r="LFN106"/>
      <c r="LFO106"/>
      <c r="LFP106"/>
      <c r="LFQ106"/>
      <c r="LFR106"/>
      <c r="LFS106"/>
      <c r="LFT106"/>
      <c r="LFU106"/>
      <c r="LFV106"/>
      <c r="LFW106"/>
      <c r="LFX106"/>
      <c r="LFY106"/>
      <c r="LFZ106"/>
      <c r="LGA106"/>
      <c r="LGB106"/>
      <c r="LGC106"/>
      <c r="LGD106"/>
      <c r="LGE106"/>
      <c r="LGF106"/>
      <c r="LGG106"/>
      <c r="LGH106"/>
      <c r="LGI106"/>
      <c r="LGJ106"/>
      <c r="LGK106"/>
      <c r="LGL106"/>
      <c r="LGM106"/>
      <c r="LGN106"/>
      <c r="LGO106"/>
      <c r="LGP106"/>
      <c r="LGQ106"/>
      <c r="LGR106"/>
      <c r="LGS106"/>
      <c r="LGT106"/>
      <c r="LGU106"/>
      <c r="LGV106"/>
      <c r="LGW106"/>
      <c r="LGX106"/>
      <c r="LGY106"/>
      <c r="LGZ106"/>
      <c r="LHA106"/>
      <c r="LHB106"/>
      <c r="LHC106"/>
      <c r="LHD106"/>
      <c r="LHE106"/>
      <c r="LHF106"/>
      <c r="LHG106"/>
      <c r="LHH106"/>
      <c r="LHI106"/>
      <c r="LHJ106"/>
      <c r="LHK106"/>
      <c r="LHL106"/>
      <c r="LHM106"/>
      <c r="LHN106"/>
      <c r="LHO106"/>
      <c r="LHP106"/>
      <c r="LHQ106"/>
      <c r="LHR106"/>
      <c r="LHS106"/>
      <c r="LHT106"/>
      <c r="LHU106"/>
      <c r="LHV106"/>
      <c r="LHW106"/>
      <c r="LHX106"/>
      <c r="LHY106"/>
      <c r="LHZ106"/>
      <c r="LIA106"/>
      <c r="LIB106"/>
      <c r="LIC106"/>
      <c r="LID106"/>
      <c r="LIE106"/>
      <c r="LIF106"/>
      <c r="LIG106"/>
      <c r="LIH106"/>
      <c r="LII106"/>
      <c r="LIJ106"/>
      <c r="LIK106"/>
      <c r="LIL106"/>
      <c r="LIM106"/>
      <c r="LIN106"/>
      <c r="LIO106"/>
      <c r="LIP106"/>
      <c r="LIQ106"/>
      <c r="LIR106"/>
      <c r="LIS106"/>
      <c r="LIT106"/>
      <c r="LIU106"/>
      <c r="LIV106"/>
      <c r="LIW106"/>
      <c r="LIX106"/>
      <c r="LIY106"/>
      <c r="LIZ106"/>
      <c r="LJA106"/>
      <c r="LJB106"/>
      <c r="LJC106"/>
      <c r="LJD106"/>
      <c r="LJE106"/>
      <c r="LJF106"/>
      <c r="LJG106"/>
      <c r="LJH106"/>
      <c r="LJI106"/>
      <c r="LJJ106"/>
      <c r="LJK106"/>
      <c r="LJL106"/>
      <c r="LJM106"/>
      <c r="LJN106"/>
      <c r="LJO106"/>
      <c r="LJP106"/>
      <c r="LJQ106"/>
      <c r="LJR106"/>
      <c r="LJS106"/>
      <c r="LJT106"/>
      <c r="LJU106"/>
      <c r="LJV106"/>
      <c r="LJW106"/>
      <c r="LJX106"/>
      <c r="LJY106"/>
      <c r="LJZ106"/>
      <c r="LKA106"/>
      <c r="LKB106"/>
      <c r="LKC106"/>
      <c r="LKD106"/>
      <c r="LKE106"/>
      <c r="LKF106"/>
      <c r="LKG106"/>
      <c r="LKH106"/>
      <c r="LKI106"/>
      <c r="LKJ106"/>
      <c r="LKK106"/>
      <c r="LKL106"/>
      <c r="LKM106"/>
      <c r="LKN106"/>
      <c r="LKO106"/>
      <c r="LKP106"/>
      <c r="LKQ106"/>
      <c r="LKR106"/>
      <c r="LKS106"/>
      <c r="LKT106"/>
      <c r="LKU106"/>
      <c r="LKV106"/>
      <c r="LKW106"/>
      <c r="LKX106"/>
      <c r="LKY106"/>
      <c r="LKZ106"/>
      <c r="LLA106"/>
      <c r="LLB106"/>
      <c r="LLC106"/>
      <c r="LLD106"/>
      <c r="LLE106"/>
      <c r="LLF106"/>
      <c r="LLG106"/>
      <c r="LLH106"/>
      <c r="LLI106"/>
      <c r="LLJ106"/>
      <c r="LLK106"/>
      <c r="LLL106"/>
      <c r="LLM106"/>
      <c r="LLN106"/>
      <c r="LLO106"/>
      <c r="LLP106"/>
      <c r="LLQ106"/>
      <c r="LLR106"/>
      <c r="LLS106"/>
      <c r="LLT106"/>
      <c r="LLU106"/>
      <c r="LLV106"/>
      <c r="LLW106"/>
      <c r="LLX106"/>
      <c r="LLY106"/>
      <c r="LLZ106"/>
      <c r="LMA106"/>
      <c r="LMB106"/>
      <c r="LMC106"/>
      <c r="LMD106"/>
      <c r="LME106"/>
      <c r="LMF106"/>
      <c r="LMG106"/>
      <c r="LMH106"/>
      <c r="LMI106"/>
      <c r="LMJ106"/>
      <c r="LMK106"/>
      <c r="LML106"/>
      <c r="LMM106"/>
      <c r="LMN106"/>
      <c r="LMO106"/>
      <c r="LMP106"/>
      <c r="LMQ106"/>
      <c r="LMR106"/>
      <c r="LMS106"/>
      <c r="LMT106"/>
      <c r="LMU106"/>
      <c r="LMV106"/>
      <c r="LMW106"/>
      <c r="LMX106"/>
      <c r="LMY106"/>
      <c r="LMZ106"/>
      <c r="LNA106"/>
      <c r="LNB106"/>
      <c r="LNC106"/>
      <c r="LND106"/>
      <c r="LNE106"/>
      <c r="LNF106"/>
      <c r="LNG106"/>
      <c r="LNH106"/>
      <c r="LNI106"/>
      <c r="LNJ106"/>
      <c r="LNK106"/>
      <c r="LNL106"/>
      <c r="LNM106"/>
      <c r="LNN106"/>
      <c r="LNO106"/>
      <c r="LNP106"/>
      <c r="LNQ106"/>
      <c r="LNR106"/>
      <c r="LNS106"/>
      <c r="LNT106"/>
      <c r="LNU106"/>
      <c r="LNV106"/>
      <c r="LNW106"/>
      <c r="LNX106"/>
      <c r="LNY106"/>
      <c r="LNZ106"/>
      <c r="LOA106"/>
      <c r="LOB106"/>
      <c r="LOC106"/>
      <c r="LOD106"/>
      <c r="LOE106"/>
      <c r="LOF106"/>
      <c r="LOG106"/>
      <c r="LOH106"/>
      <c r="LOI106"/>
      <c r="LOJ106"/>
      <c r="LOK106"/>
      <c r="LOL106"/>
      <c r="LOM106"/>
      <c r="LON106"/>
      <c r="LOO106"/>
      <c r="LOP106"/>
      <c r="LOQ106"/>
      <c r="LOR106"/>
      <c r="LOS106"/>
      <c r="LOT106"/>
      <c r="LOU106"/>
      <c r="LOV106"/>
      <c r="LOW106"/>
      <c r="LOX106"/>
      <c r="LOY106"/>
      <c r="LOZ106"/>
      <c r="LPA106"/>
      <c r="LPB106"/>
      <c r="LPC106"/>
      <c r="LPD106"/>
      <c r="LPE106"/>
      <c r="LPF106"/>
      <c r="LPG106"/>
      <c r="LPH106"/>
      <c r="LPI106"/>
      <c r="LPJ106"/>
      <c r="LPK106"/>
      <c r="LPL106"/>
      <c r="LPM106"/>
      <c r="LPN106"/>
      <c r="LPO106"/>
      <c r="LPP106"/>
      <c r="LPQ106"/>
      <c r="LPR106"/>
      <c r="LPS106"/>
      <c r="LPT106"/>
      <c r="LPU106"/>
      <c r="LPV106"/>
      <c r="LPW106"/>
      <c r="LPX106"/>
      <c r="LPY106"/>
      <c r="LPZ106"/>
      <c r="LQA106"/>
      <c r="LQB106"/>
      <c r="LQC106"/>
      <c r="LQD106"/>
      <c r="LQE106"/>
      <c r="LQF106"/>
      <c r="LQG106"/>
      <c r="LQH106"/>
      <c r="LQI106"/>
      <c r="LQJ106"/>
      <c r="LQK106"/>
      <c r="LQL106"/>
      <c r="LQM106"/>
      <c r="LQN106"/>
      <c r="LQO106"/>
      <c r="LQP106"/>
      <c r="LQQ106"/>
      <c r="LQR106"/>
      <c r="LQS106"/>
      <c r="LQT106"/>
      <c r="LQU106"/>
      <c r="LQV106"/>
      <c r="LQW106"/>
      <c r="LQX106"/>
      <c r="LQY106"/>
      <c r="LQZ106"/>
      <c r="LRA106"/>
      <c r="LRB106"/>
      <c r="LRC106"/>
      <c r="LRD106"/>
      <c r="LRE106"/>
      <c r="LRF106"/>
      <c r="LRG106"/>
      <c r="LRH106"/>
      <c r="LRI106"/>
      <c r="LRJ106"/>
      <c r="LRK106"/>
      <c r="LRL106"/>
      <c r="LRM106"/>
      <c r="LRN106"/>
      <c r="LRO106"/>
      <c r="LRP106"/>
      <c r="LRQ106"/>
      <c r="LRR106"/>
      <c r="LRS106"/>
      <c r="LRT106"/>
      <c r="LRU106"/>
      <c r="LRV106"/>
      <c r="LRW106"/>
      <c r="LRX106"/>
      <c r="LRY106"/>
      <c r="LRZ106"/>
      <c r="LSA106"/>
      <c r="LSB106"/>
      <c r="LSC106"/>
      <c r="LSD106"/>
      <c r="LSE106"/>
      <c r="LSF106"/>
      <c r="LSG106"/>
      <c r="LSH106"/>
      <c r="LSI106"/>
      <c r="LSJ106"/>
      <c r="LSK106"/>
      <c r="LSL106"/>
      <c r="LSM106"/>
      <c r="LSN106"/>
      <c r="LSO106"/>
      <c r="LSP106"/>
      <c r="LSQ106"/>
      <c r="LSR106"/>
      <c r="LSS106"/>
      <c r="LST106"/>
      <c r="LSU106"/>
      <c r="LSV106"/>
      <c r="LSW106"/>
      <c r="LSX106"/>
      <c r="LSY106"/>
      <c r="LSZ106"/>
      <c r="LTA106"/>
      <c r="LTB106"/>
      <c r="LTC106"/>
      <c r="LTD106"/>
      <c r="LTE106"/>
      <c r="LTF106"/>
      <c r="LTG106"/>
      <c r="LTH106"/>
      <c r="LTI106"/>
      <c r="LTJ106"/>
      <c r="LTK106"/>
      <c r="LTL106"/>
      <c r="LTM106"/>
      <c r="LTN106"/>
      <c r="LTO106"/>
      <c r="LTP106"/>
      <c r="LTQ106"/>
      <c r="LTR106"/>
      <c r="LTS106"/>
      <c r="LTT106"/>
      <c r="LTU106"/>
      <c r="LTV106"/>
      <c r="LTW106"/>
      <c r="LTX106"/>
      <c r="LTY106"/>
      <c r="LTZ106"/>
      <c r="LUA106"/>
      <c r="LUB106"/>
      <c r="LUC106"/>
      <c r="LUD106"/>
      <c r="LUE106"/>
      <c r="LUF106"/>
      <c r="LUG106"/>
      <c r="LUH106"/>
      <c r="LUI106"/>
      <c r="LUJ106"/>
      <c r="LUK106"/>
      <c r="LUL106"/>
      <c r="LUM106"/>
      <c r="LUN106"/>
      <c r="LUO106"/>
      <c r="LUP106"/>
      <c r="LUQ106"/>
      <c r="LUR106"/>
      <c r="LUS106"/>
      <c r="LUT106"/>
      <c r="LUU106"/>
      <c r="LUV106"/>
      <c r="LUW106"/>
      <c r="LUX106"/>
      <c r="LUY106"/>
      <c r="LUZ106"/>
      <c r="LVA106"/>
      <c r="LVB106"/>
      <c r="LVC106"/>
      <c r="LVD106"/>
      <c r="LVE106"/>
      <c r="LVF106"/>
      <c r="LVG106"/>
      <c r="LVH106"/>
      <c r="LVI106"/>
      <c r="LVJ106"/>
      <c r="LVK106"/>
      <c r="LVL106"/>
      <c r="LVM106"/>
      <c r="LVN106"/>
      <c r="LVO106"/>
      <c r="LVP106"/>
      <c r="LVQ106"/>
      <c r="LVR106"/>
      <c r="LVS106"/>
      <c r="LVT106"/>
      <c r="LVU106"/>
      <c r="LVV106"/>
      <c r="LVW106"/>
      <c r="LVX106"/>
      <c r="LVY106"/>
      <c r="LVZ106"/>
      <c r="LWA106"/>
      <c r="LWB106"/>
      <c r="LWC106"/>
      <c r="LWD106"/>
      <c r="LWE106"/>
      <c r="LWF106"/>
      <c r="LWG106"/>
      <c r="LWH106"/>
      <c r="LWI106"/>
      <c r="LWJ106"/>
      <c r="LWK106"/>
      <c r="LWL106"/>
      <c r="LWM106"/>
      <c r="LWN106"/>
      <c r="LWO106"/>
      <c r="LWP106"/>
      <c r="LWQ106"/>
      <c r="LWR106"/>
      <c r="LWS106"/>
      <c r="LWT106"/>
      <c r="LWU106"/>
      <c r="LWV106"/>
      <c r="LWW106"/>
      <c r="LWX106"/>
      <c r="LWY106"/>
      <c r="LWZ106"/>
      <c r="LXA106"/>
      <c r="LXB106"/>
      <c r="LXC106"/>
      <c r="LXD106"/>
      <c r="LXE106"/>
      <c r="LXF106"/>
      <c r="LXG106"/>
      <c r="LXH106"/>
      <c r="LXI106"/>
      <c r="LXJ106"/>
      <c r="LXK106"/>
      <c r="LXL106"/>
      <c r="LXM106"/>
      <c r="LXN106"/>
      <c r="LXO106"/>
      <c r="LXP106"/>
      <c r="LXQ106"/>
      <c r="LXR106"/>
      <c r="LXS106"/>
      <c r="LXT106"/>
      <c r="LXU106"/>
      <c r="LXV106"/>
      <c r="LXW106"/>
      <c r="LXX106"/>
      <c r="LXY106"/>
      <c r="LXZ106"/>
      <c r="LYA106"/>
      <c r="LYB106"/>
      <c r="LYC106"/>
      <c r="LYD106"/>
      <c r="LYE106"/>
      <c r="LYF106"/>
      <c r="LYG106"/>
      <c r="LYH106"/>
      <c r="LYI106"/>
      <c r="LYJ106"/>
      <c r="LYK106"/>
      <c r="LYL106"/>
      <c r="LYM106"/>
      <c r="LYN106"/>
      <c r="LYO106"/>
      <c r="LYP106"/>
      <c r="LYQ106"/>
      <c r="LYR106"/>
      <c r="LYS106"/>
      <c r="LYT106"/>
      <c r="LYU106"/>
      <c r="LYV106"/>
      <c r="LYW106"/>
      <c r="LYX106"/>
      <c r="LYY106"/>
      <c r="LYZ106"/>
      <c r="LZA106"/>
      <c r="LZB106"/>
      <c r="LZC106"/>
      <c r="LZD106"/>
      <c r="LZE106"/>
      <c r="LZF106"/>
      <c r="LZG106"/>
      <c r="LZH106"/>
      <c r="LZI106"/>
      <c r="LZJ106"/>
      <c r="LZK106"/>
      <c r="LZL106"/>
      <c r="LZM106"/>
      <c r="LZN106"/>
      <c r="LZO106"/>
      <c r="LZP106"/>
      <c r="LZQ106"/>
      <c r="LZR106"/>
      <c r="LZS106"/>
      <c r="LZT106"/>
      <c r="LZU106"/>
      <c r="LZV106"/>
      <c r="LZW106"/>
      <c r="LZX106"/>
      <c r="LZY106"/>
      <c r="LZZ106"/>
      <c r="MAA106"/>
      <c r="MAB106"/>
      <c r="MAC106"/>
      <c r="MAD106"/>
      <c r="MAE106"/>
      <c r="MAF106"/>
      <c r="MAG106"/>
      <c r="MAH106"/>
      <c r="MAI106"/>
      <c r="MAJ106"/>
      <c r="MAK106"/>
      <c r="MAL106"/>
      <c r="MAM106"/>
      <c r="MAN106"/>
      <c r="MAO106"/>
      <c r="MAP106"/>
      <c r="MAQ106"/>
      <c r="MAR106"/>
      <c r="MAS106"/>
      <c r="MAT106"/>
      <c r="MAU106"/>
      <c r="MAV106"/>
      <c r="MAW106"/>
      <c r="MAX106"/>
      <c r="MAY106"/>
      <c r="MAZ106"/>
      <c r="MBA106"/>
      <c r="MBB106"/>
      <c r="MBC106"/>
      <c r="MBD106"/>
      <c r="MBE106"/>
      <c r="MBF106"/>
      <c r="MBG106"/>
      <c r="MBH106"/>
      <c r="MBI106"/>
      <c r="MBJ106"/>
      <c r="MBK106"/>
      <c r="MBL106"/>
      <c r="MBM106"/>
      <c r="MBN106"/>
      <c r="MBO106"/>
      <c r="MBP106"/>
      <c r="MBQ106"/>
      <c r="MBR106"/>
      <c r="MBS106"/>
      <c r="MBT106"/>
      <c r="MBU106"/>
      <c r="MBV106"/>
      <c r="MBW106"/>
      <c r="MBX106"/>
      <c r="MBY106"/>
      <c r="MBZ106"/>
      <c r="MCA106"/>
      <c r="MCB106"/>
      <c r="MCC106"/>
      <c r="MCD106"/>
      <c r="MCE106"/>
      <c r="MCF106"/>
      <c r="MCG106"/>
      <c r="MCH106"/>
      <c r="MCI106"/>
      <c r="MCJ106"/>
      <c r="MCK106"/>
      <c r="MCL106"/>
      <c r="MCM106"/>
      <c r="MCN106"/>
      <c r="MCO106"/>
      <c r="MCP106"/>
      <c r="MCQ106"/>
      <c r="MCR106"/>
      <c r="MCS106"/>
      <c r="MCT106"/>
      <c r="MCU106"/>
      <c r="MCV106"/>
      <c r="MCW106"/>
      <c r="MCX106"/>
      <c r="MCY106"/>
      <c r="MCZ106"/>
      <c r="MDA106"/>
      <c r="MDB106"/>
      <c r="MDC106"/>
      <c r="MDD106"/>
      <c r="MDE106"/>
      <c r="MDF106"/>
      <c r="MDG106"/>
      <c r="MDH106"/>
      <c r="MDI106"/>
      <c r="MDJ106"/>
      <c r="MDK106"/>
      <c r="MDL106"/>
      <c r="MDM106"/>
      <c r="MDN106"/>
      <c r="MDO106"/>
      <c r="MDP106"/>
      <c r="MDQ106"/>
      <c r="MDR106"/>
      <c r="MDS106"/>
      <c r="MDT106"/>
      <c r="MDU106"/>
      <c r="MDV106"/>
      <c r="MDW106"/>
      <c r="MDX106"/>
      <c r="MDY106"/>
      <c r="MDZ106"/>
      <c r="MEA106"/>
      <c r="MEB106"/>
      <c r="MEC106"/>
      <c r="MED106"/>
      <c r="MEE106"/>
      <c r="MEF106"/>
      <c r="MEG106"/>
      <c r="MEH106"/>
      <c r="MEI106"/>
      <c r="MEJ106"/>
      <c r="MEK106"/>
      <c r="MEL106"/>
      <c r="MEM106"/>
      <c r="MEN106"/>
      <c r="MEO106"/>
      <c r="MEP106"/>
      <c r="MEQ106"/>
      <c r="MER106"/>
      <c r="MES106"/>
      <c r="MET106"/>
      <c r="MEU106"/>
      <c r="MEV106"/>
      <c r="MEW106"/>
      <c r="MEX106"/>
      <c r="MEY106"/>
      <c r="MEZ106"/>
      <c r="MFA106"/>
      <c r="MFB106"/>
      <c r="MFC106"/>
      <c r="MFD106"/>
      <c r="MFE106"/>
      <c r="MFF106"/>
      <c r="MFG106"/>
      <c r="MFH106"/>
      <c r="MFI106"/>
      <c r="MFJ106"/>
      <c r="MFK106"/>
      <c r="MFL106"/>
      <c r="MFM106"/>
      <c r="MFN106"/>
      <c r="MFO106"/>
      <c r="MFP106"/>
      <c r="MFQ106"/>
      <c r="MFR106"/>
      <c r="MFS106"/>
      <c r="MFT106"/>
      <c r="MFU106"/>
      <c r="MFV106"/>
      <c r="MFW106"/>
      <c r="MFX106"/>
      <c r="MFY106"/>
      <c r="MFZ106"/>
      <c r="MGA106"/>
      <c r="MGB106"/>
      <c r="MGC106"/>
      <c r="MGD106"/>
      <c r="MGE106"/>
      <c r="MGF106"/>
      <c r="MGG106"/>
      <c r="MGH106"/>
      <c r="MGI106"/>
      <c r="MGJ106"/>
      <c r="MGK106"/>
      <c r="MGL106"/>
      <c r="MGM106"/>
      <c r="MGN106"/>
      <c r="MGO106"/>
      <c r="MGP106"/>
      <c r="MGQ106"/>
      <c r="MGR106"/>
      <c r="MGS106"/>
      <c r="MGT106"/>
      <c r="MGU106"/>
      <c r="MGV106"/>
      <c r="MGW106"/>
      <c r="MGX106"/>
      <c r="MGY106"/>
      <c r="MGZ106"/>
      <c r="MHA106"/>
      <c r="MHB106"/>
      <c r="MHC106"/>
      <c r="MHD106"/>
      <c r="MHE106"/>
      <c r="MHF106"/>
      <c r="MHG106"/>
      <c r="MHH106"/>
      <c r="MHI106"/>
      <c r="MHJ106"/>
      <c r="MHK106"/>
      <c r="MHL106"/>
      <c r="MHM106"/>
      <c r="MHN106"/>
      <c r="MHO106"/>
      <c r="MHP106"/>
      <c r="MHQ106"/>
      <c r="MHR106"/>
      <c r="MHS106"/>
      <c r="MHT106"/>
      <c r="MHU106"/>
      <c r="MHV106"/>
      <c r="MHW106"/>
      <c r="MHX106"/>
      <c r="MHY106"/>
      <c r="MHZ106"/>
      <c r="MIA106"/>
      <c r="MIB106"/>
      <c r="MIC106"/>
      <c r="MID106"/>
      <c r="MIE106"/>
      <c r="MIF106"/>
      <c r="MIG106"/>
      <c r="MIH106"/>
      <c r="MII106"/>
      <c r="MIJ106"/>
      <c r="MIK106"/>
      <c r="MIL106"/>
      <c r="MIM106"/>
      <c r="MIN106"/>
      <c r="MIO106"/>
      <c r="MIP106"/>
      <c r="MIQ106"/>
      <c r="MIR106"/>
      <c r="MIS106"/>
      <c r="MIT106"/>
      <c r="MIU106"/>
      <c r="MIV106"/>
      <c r="MIW106"/>
      <c r="MIX106"/>
      <c r="MIY106"/>
      <c r="MIZ106"/>
      <c r="MJA106"/>
      <c r="MJB106"/>
      <c r="MJC106"/>
      <c r="MJD106"/>
      <c r="MJE106"/>
      <c r="MJF106"/>
      <c r="MJG106"/>
      <c r="MJH106"/>
      <c r="MJI106"/>
      <c r="MJJ106"/>
      <c r="MJK106"/>
      <c r="MJL106"/>
      <c r="MJM106"/>
      <c r="MJN106"/>
      <c r="MJO106"/>
      <c r="MJP106"/>
      <c r="MJQ106"/>
      <c r="MJR106"/>
      <c r="MJS106"/>
      <c r="MJT106"/>
      <c r="MJU106"/>
      <c r="MJV106"/>
      <c r="MJW106"/>
      <c r="MJX106"/>
      <c r="MJY106"/>
      <c r="MJZ106"/>
      <c r="MKA106"/>
      <c r="MKB106"/>
      <c r="MKC106"/>
      <c r="MKD106"/>
      <c r="MKE106"/>
      <c r="MKF106"/>
      <c r="MKG106"/>
      <c r="MKH106"/>
      <c r="MKI106"/>
      <c r="MKJ106"/>
      <c r="MKK106"/>
      <c r="MKL106"/>
      <c r="MKM106"/>
      <c r="MKN106"/>
      <c r="MKO106"/>
      <c r="MKP106"/>
      <c r="MKQ106"/>
      <c r="MKR106"/>
      <c r="MKS106"/>
      <c r="MKT106"/>
      <c r="MKU106"/>
      <c r="MKV106"/>
      <c r="MKW106"/>
      <c r="MKX106"/>
      <c r="MKY106"/>
      <c r="MKZ106"/>
      <c r="MLA106"/>
      <c r="MLB106"/>
      <c r="MLC106"/>
      <c r="MLD106"/>
      <c r="MLE106"/>
      <c r="MLF106"/>
      <c r="MLG106"/>
      <c r="MLH106"/>
      <c r="MLI106"/>
      <c r="MLJ106"/>
      <c r="MLK106"/>
      <c r="MLL106"/>
      <c r="MLM106"/>
      <c r="MLN106"/>
      <c r="MLO106"/>
      <c r="MLP106"/>
      <c r="MLQ106"/>
      <c r="MLR106"/>
      <c r="MLS106"/>
      <c r="MLT106"/>
      <c r="MLU106"/>
      <c r="MLV106"/>
      <c r="MLW106"/>
      <c r="MLX106"/>
      <c r="MLY106"/>
      <c r="MLZ106"/>
      <c r="MMA106"/>
      <c r="MMB106"/>
      <c r="MMC106"/>
      <c r="MMD106"/>
      <c r="MME106"/>
      <c r="MMF106"/>
      <c r="MMG106"/>
      <c r="MMH106"/>
      <c r="MMI106"/>
      <c r="MMJ106"/>
      <c r="MMK106"/>
      <c r="MML106"/>
      <c r="MMM106"/>
      <c r="MMN106"/>
      <c r="MMO106"/>
      <c r="MMP106"/>
      <c r="MMQ106"/>
      <c r="MMR106"/>
      <c r="MMS106"/>
      <c r="MMT106"/>
      <c r="MMU106"/>
      <c r="MMV106"/>
      <c r="MMW106"/>
      <c r="MMX106"/>
      <c r="MMY106"/>
      <c r="MMZ106"/>
      <c r="MNA106"/>
      <c r="MNB106"/>
      <c r="MNC106"/>
      <c r="MND106"/>
      <c r="MNE106"/>
      <c r="MNF106"/>
      <c r="MNG106"/>
      <c r="MNH106"/>
      <c r="MNI106"/>
      <c r="MNJ106"/>
      <c r="MNK106"/>
      <c r="MNL106"/>
      <c r="MNM106"/>
      <c r="MNN106"/>
      <c r="MNO106"/>
      <c r="MNP106"/>
      <c r="MNQ106"/>
      <c r="MNR106"/>
      <c r="MNS106"/>
      <c r="MNT106"/>
      <c r="MNU106"/>
      <c r="MNV106"/>
      <c r="MNW106"/>
      <c r="MNX106"/>
      <c r="MNY106"/>
      <c r="MNZ106"/>
      <c r="MOA106"/>
      <c r="MOB106"/>
      <c r="MOC106"/>
      <c r="MOD106"/>
      <c r="MOE106"/>
      <c r="MOF106"/>
      <c r="MOG106"/>
      <c r="MOH106"/>
      <c r="MOI106"/>
      <c r="MOJ106"/>
      <c r="MOK106"/>
      <c r="MOL106"/>
      <c r="MOM106"/>
      <c r="MON106"/>
      <c r="MOO106"/>
      <c r="MOP106"/>
      <c r="MOQ106"/>
      <c r="MOR106"/>
      <c r="MOS106"/>
      <c r="MOT106"/>
      <c r="MOU106"/>
      <c r="MOV106"/>
      <c r="MOW106"/>
      <c r="MOX106"/>
      <c r="MOY106"/>
      <c r="MOZ106"/>
      <c r="MPA106"/>
      <c r="MPB106"/>
      <c r="MPC106"/>
      <c r="MPD106"/>
      <c r="MPE106"/>
      <c r="MPF106"/>
      <c r="MPG106"/>
      <c r="MPH106"/>
      <c r="MPI106"/>
      <c r="MPJ106"/>
      <c r="MPK106"/>
      <c r="MPL106"/>
      <c r="MPM106"/>
      <c r="MPN106"/>
      <c r="MPO106"/>
      <c r="MPP106"/>
      <c r="MPQ106"/>
      <c r="MPR106"/>
      <c r="MPS106"/>
      <c r="MPT106"/>
      <c r="MPU106"/>
      <c r="MPV106"/>
      <c r="MPW106"/>
      <c r="MPX106"/>
      <c r="MPY106"/>
      <c r="MPZ106"/>
      <c r="MQA106"/>
      <c r="MQB106"/>
      <c r="MQC106"/>
      <c r="MQD106"/>
      <c r="MQE106"/>
      <c r="MQF106"/>
      <c r="MQG106"/>
      <c r="MQH106"/>
      <c r="MQI106"/>
      <c r="MQJ106"/>
      <c r="MQK106"/>
      <c r="MQL106"/>
      <c r="MQM106"/>
      <c r="MQN106"/>
      <c r="MQO106"/>
      <c r="MQP106"/>
      <c r="MQQ106"/>
      <c r="MQR106"/>
      <c r="MQS106"/>
      <c r="MQT106"/>
      <c r="MQU106"/>
      <c r="MQV106"/>
      <c r="MQW106"/>
      <c r="MQX106"/>
      <c r="MQY106"/>
      <c r="MQZ106"/>
      <c r="MRA106"/>
      <c r="MRB106"/>
      <c r="MRC106"/>
      <c r="MRD106"/>
      <c r="MRE106"/>
      <c r="MRF106"/>
      <c r="MRG106"/>
      <c r="MRH106"/>
      <c r="MRI106"/>
      <c r="MRJ106"/>
      <c r="MRK106"/>
      <c r="MRL106"/>
      <c r="MRM106"/>
      <c r="MRN106"/>
      <c r="MRO106"/>
      <c r="MRP106"/>
      <c r="MRQ106"/>
      <c r="MRR106"/>
      <c r="MRS106"/>
      <c r="MRT106"/>
      <c r="MRU106"/>
      <c r="MRV106"/>
      <c r="MRW106"/>
      <c r="MRX106"/>
      <c r="MRY106"/>
      <c r="MRZ106"/>
      <c r="MSA106"/>
      <c r="MSB106"/>
      <c r="MSC106"/>
      <c r="MSD106"/>
      <c r="MSE106"/>
      <c r="MSF106"/>
      <c r="MSG106"/>
      <c r="MSH106"/>
      <c r="MSI106"/>
      <c r="MSJ106"/>
      <c r="MSK106"/>
      <c r="MSL106"/>
      <c r="MSM106"/>
      <c r="MSN106"/>
      <c r="MSO106"/>
      <c r="MSP106"/>
      <c r="MSQ106"/>
      <c r="MSR106"/>
      <c r="MSS106"/>
      <c r="MST106"/>
      <c r="MSU106"/>
      <c r="MSV106"/>
      <c r="MSW106"/>
      <c r="MSX106"/>
      <c r="MSY106"/>
      <c r="MSZ106"/>
      <c r="MTA106"/>
      <c r="MTB106"/>
      <c r="MTC106"/>
      <c r="MTD106"/>
      <c r="MTE106"/>
      <c r="MTF106"/>
      <c r="MTG106"/>
      <c r="MTH106"/>
      <c r="MTI106"/>
      <c r="MTJ106"/>
      <c r="MTK106"/>
      <c r="MTL106"/>
      <c r="MTM106"/>
      <c r="MTN106"/>
      <c r="MTO106"/>
      <c r="MTP106"/>
      <c r="MTQ106"/>
      <c r="MTR106"/>
      <c r="MTS106"/>
      <c r="MTT106"/>
      <c r="MTU106"/>
      <c r="MTV106"/>
      <c r="MTW106"/>
      <c r="MTX106"/>
      <c r="MTY106"/>
      <c r="MTZ106"/>
      <c r="MUA106"/>
      <c r="MUB106"/>
      <c r="MUC106"/>
      <c r="MUD106"/>
      <c r="MUE106"/>
      <c r="MUF106"/>
      <c r="MUG106"/>
      <c r="MUH106"/>
      <c r="MUI106"/>
      <c r="MUJ106"/>
      <c r="MUK106"/>
      <c r="MUL106"/>
      <c r="MUM106"/>
      <c r="MUN106"/>
      <c r="MUO106"/>
      <c r="MUP106"/>
      <c r="MUQ106"/>
      <c r="MUR106"/>
      <c r="MUS106"/>
      <c r="MUT106"/>
      <c r="MUU106"/>
      <c r="MUV106"/>
      <c r="MUW106"/>
      <c r="MUX106"/>
      <c r="MUY106"/>
      <c r="MUZ106"/>
      <c r="MVA106"/>
      <c r="MVB106"/>
      <c r="MVC106"/>
      <c r="MVD106"/>
      <c r="MVE106"/>
      <c r="MVF106"/>
      <c r="MVG106"/>
      <c r="MVH106"/>
      <c r="MVI106"/>
      <c r="MVJ106"/>
      <c r="MVK106"/>
      <c r="MVL106"/>
      <c r="MVM106"/>
      <c r="MVN106"/>
      <c r="MVO106"/>
      <c r="MVP106"/>
      <c r="MVQ106"/>
      <c r="MVR106"/>
      <c r="MVS106"/>
      <c r="MVT106"/>
      <c r="MVU106"/>
      <c r="MVV106"/>
      <c r="MVW106"/>
      <c r="MVX106"/>
      <c r="MVY106"/>
      <c r="MVZ106"/>
      <c r="MWA106"/>
      <c r="MWB106"/>
      <c r="MWC106"/>
      <c r="MWD106"/>
      <c r="MWE106"/>
      <c r="MWF106"/>
      <c r="MWG106"/>
      <c r="MWH106"/>
      <c r="MWI106"/>
      <c r="MWJ106"/>
      <c r="MWK106"/>
      <c r="MWL106"/>
      <c r="MWM106"/>
      <c r="MWN106"/>
      <c r="MWO106"/>
      <c r="MWP106"/>
      <c r="MWQ106"/>
      <c r="MWR106"/>
      <c r="MWS106"/>
      <c r="MWT106"/>
      <c r="MWU106"/>
      <c r="MWV106"/>
      <c r="MWW106"/>
      <c r="MWX106"/>
      <c r="MWY106"/>
      <c r="MWZ106"/>
      <c r="MXA106"/>
      <c r="MXB106"/>
      <c r="MXC106"/>
      <c r="MXD106"/>
      <c r="MXE106"/>
      <c r="MXF106"/>
      <c r="MXG106"/>
      <c r="MXH106"/>
      <c r="MXI106"/>
      <c r="MXJ106"/>
      <c r="MXK106"/>
      <c r="MXL106"/>
      <c r="MXM106"/>
      <c r="MXN106"/>
      <c r="MXO106"/>
      <c r="MXP106"/>
      <c r="MXQ106"/>
      <c r="MXR106"/>
      <c r="MXS106"/>
      <c r="MXT106"/>
      <c r="MXU106"/>
      <c r="MXV106"/>
      <c r="MXW106"/>
      <c r="MXX106"/>
      <c r="MXY106"/>
      <c r="MXZ106"/>
      <c r="MYA106"/>
      <c r="MYB106"/>
      <c r="MYC106"/>
      <c r="MYD106"/>
      <c r="MYE106"/>
      <c r="MYF106"/>
      <c r="MYG106"/>
      <c r="MYH106"/>
      <c r="MYI106"/>
      <c r="MYJ106"/>
      <c r="MYK106"/>
      <c r="MYL106"/>
      <c r="MYM106"/>
      <c r="MYN106"/>
      <c r="MYO106"/>
      <c r="MYP106"/>
      <c r="MYQ106"/>
      <c r="MYR106"/>
      <c r="MYS106"/>
      <c r="MYT106"/>
      <c r="MYU106"/>
      <c r="MYV106"/>
      <c r="MYW106"/>
      <c r="MYX106"/>
      <c r="MYY106"/>
      <c r="MYZ106"/>
      <c r="MZA106"/>
      <c r="MZB106"/>
      <c r="MZC106"/>
      <c r="MZD106"/>
      <c r="MZE106"/>
      <c r="MZF106"/>
      <c r="MZG106"/>
      <c r="MZH106"/>
      <c r="MZI106"/>
      <c r="MZJ106"/>
      <c r="MZK106"/>
      <c r="MZL106"/>
      <c r="MZM106"/>
      <c r="MZN106"/>
      <c r="MZO106"/>
      <c r="MZP106"/>
      <c r="MZQ106"/>
      <c r="MZR106"/>
      <c r="MZS106"/>
      <c r="MZT106"/>
      <c r="MZU106"/>
      <c r="MZV106"/>
      <c r="MZW106"/>
      <c r="MZX106"/>
      <c r="MZY106"/>
      <c r="MZZ106"/>
      <c r="NAA106"/>
      <c r="NAB106"/>
      <c r="NAC106"/>
      <c r="NAD106"/>
      <c r="NAE106"/>
      <c r="NAF106"/>
      <c r="NAG106"/>
      <c r="NAH106"/>
      <c r="NAI106"/>
      <c r="NAJ106"/>
      <c r="NAK106"/>
      <c r="NAL106"/>
      <c r="NAM106"/>
      <c r="NAN106"/>
      <c r="NAO106"/>
      <c r="NAP106"/>
      <c r="NAQ106"/>
      <c r="NAR106"/>
      <c r="NAS106"/>
      <c r="NAT106"/>
      <c r="NAU106"/>
      <c r="NAV106"/>
      <c r="NAW106"/>
      <c r="NAX106"/>
      <c r="NAY106"/>
      <c r="NAZ106"/>
      <c r="NBA106"/>
      <c r="NBB106"/>
      <c r="NBC106"/>
      <c r="NBD106"/>
      <c r="NBE106"/>
      <c r="NBF106"/>
      <c r="NBG106"/>
      <c r="NBH106"/>
      <c r="NBI106"/>
      <c r="NBJ106"/>
      <c r="NBK106"/>
      <c r="NBL106"/>
      <c r="NBM106"/>
      <c r="NBN106"/>
      <c r="NBO106"/>
      <c r="NBP106"/>
      <c r="NBQ106"/>
      <c r="NBR106"/>
      <c r="NBS106"/>
      <c r="NBT106"/>
      <c r="NBU106"/>
      <c r="NBV106"/>
      <c r="NBW106"/>
      <c r="NBX106"/>
      <c r="NBY106"/>
      <c r="NBZ106"/>
      <c r="NCA106"/>
      <c r="NCB106"/>
      <c r="NCC106"/>
      <c r="NCD106"/>
      <c r="NCE106"/>
      <c r="NCF106"/>
      <c r="NCG106"/>
      <c r="NCH106"/>
      <c r="NCI106"/>
      <c r="NCJ106"/>
      <c r="NCK106"/>
      <c r="NCL106"/>
      <c r="NCM106"/>
      <c r="NCN106"/>
      <c r="NCO106"/>
      <c r="NCP106"/>
      <c r="NCQ106"/>
      <c r="NCR106"/>
      <c r="NCS106"/>
      <c r="NCT106"/>
      <c r="NCU106"/>
      <c r="NCV106"/>
      <c r="NCW106"/>
      <c r="NCX106"/>
      <c r="NCY106"/>
      <c r="NCZ106"/>
      <c r="NDA106"/>
      <c r="NDB106"/>
      <c r="NDC106"/>
      <c r="NDD106"/>
      <c r="NDE106"/>
      <c r="NDF106"/>
      <c r="NDG106"/>
      <c r="NDH106"/>
      <c r="NDI106"/>
      <c r="NDJ106"/>
      <c r="NDK106"/>
      <c r="NDL106"/>
      <c r="NDM106"/>
      <c r="NDN106"/>
      <c r="NDO106"/>
      <c r="NDP106"/>
      <c r="NDQ106"/>
      <c r="NDR106"/>
      <c r="NDS106"/>
      <c r="NDT106"/>
      <c r="NDU106"/>
      <c r="NDV106"/>
      <c r="NDW106"/>
      <c r="NDX106"/>
      <c r="NDY106"/>
      <c r="NDZ106"/>
      <c r="NEA106"/>
      <c r="NEB106"/>
      <c r="NEC106"/>
      <c r="NED106"/>
      <c r="NEE106"/>
      <c r="NEF106"/>
      <c r="NEG106"/>
      <c r="NEH106"/>
      <c r="NEI106"/>
      <c r="NEJ106"/>
      <c r="NEK106"/>
      <c r="NEL106"/>
      <c r="NEM106"/>
      <c r="NEN106"/>
      <c r="NEO106"/>
      <c r="NEP106"/>
      <c r="NEQ106"/>
      <c r="NER106"/>
      <c r="NES106"/>
      <c r="NET106"/>
      <c r="NEU106"/>
      <c r="NEV106"/>
      <c r="NEW106"/>
      <c r="NEX106"/>
      <c r="NEY106"/>
      <c r="NEZ106"/>
      <c r="NFA106"/>
      <c r="NFB106"/>
      <c r="NFC106"/>
      <c r="NFD106"/>
      <c r="NFE106"/>
      <c r="NFF106"/>
      <c r="NFG106"/>
      <c r="NFH106"/>
      <c r="NFI106"/>
      <c r="NFJ106"/>
      <c r="NFK106"/>
      <c r="NFL106"/>
      <c r="NFM106"/>
      <c r="NFN106"/>
      <c r="NFO106"/>
      <c r="NFP106"/>
      <c r="NFQ106"/>
      <c r="NFR106"/>
      <c r="NFS106"/>
      <c r="NFT106"/>
      <c r="NFU106"/>
      <c r="NFV106"/>
      <c r="NFW106"/>
      <c r="NFX106"/>
      <c r="NFY106"/>
      <c r="NFZ106"/>
      <c r="NGA106"/>
      <c r="NGB106"/>
      <c r="NGC106"/>
      <c r="NGD106"/>
      <c r="NGE106"/>
      <c r="NGF106"/>
      <c r="NGG106"/>
      <c r="NGH106"/>
      <c r="NGI106"/>
      <c r="NGJ106"/>
      <c r="NGK106"/>
      <c r="NGL106"/>
      <c r="NGM106"/>
      <c r="NGN106"/>
      <c r="NGO106"/>
      <c r="NGP106"/>
      <c r="NGQ106"/>
      <c r="NGR106"/>
      <c r="NGS106"/>
      <c r="NGT106"/>
      <c r="NGU106"/>
      <c r="NGV106"/>
      <c r="NGW106"/>
      <c r="NGX106"/>
      <c r="NGY106"/>
      <c r="NGZ106"/>
      <c r="NHA106"/>
      <c r="NHB106"/>
      <c r="NHC106"/>
      <c r="NHD106"/>
      <c r="NHE106"/>
      <c r="NHF106"/>
      <c r="NHG106"/>
      <c r="NHH106"/>
      <c r="NHI106"/>
      <c r="NHJ106"/>
      <c r="NHK106"/>
      <c r="NHL106"/>
      <c r="NHM106"/>
      <c r="NHN106"/>
      <c r="NHO106"/>
      <c r="NHP106"/>
      <c r="NHQ106"/>
      <c r="NHR106"/>
      <c r="NHS106"/>
      <c r="NHT106"/>
      <c r="NHU106"/>
      <c r="NHV106"/>
      <c r="NHW106"/>
      <c r="NHX106"/>
      <c r="NHY106"/>
      <c r="NHZ106"/>
      <c r="NIA106"/>
      <c r="NIB106"/>
      <c r="NIC106"/>
      <c r="NID106"/>
      <c r="NIE106"/>
      <c r="NIF106"/>
      <c r="NIG106"/>
      <c r="NIH106"/>
      <c r="NII106"/>
      <c r="NIJ106"/>
      <c r="NIK106"/>
      <c r="NIL106"/>
      <c r="NIM106"/>
      <c r="NIN106"/>
      <c r="NIO106"/>
      <c r="NIP106"/>
      <c r="NIQ106"/>
      <c r="NIR106"/>
      <c r="NIS106"/>
      <c r="NIT106"/>
      <c r="NIU106"/>
      <c r="NIV106"/>
      <c r="NIW106"/>
      <c r="NIX106"/>
      <c r="NIY106"/>
      <c r="NIZ106"/>
      <c r="NJA106"/>
      <c r="NJB106"/>
      <c r="NJC106"/>
      <c r="NJD106"/>
      <c r="NJE106"/>
      <c r="NJF106"/>
      <c r="NJG106"/>
      <c r="NJH106"/>
      <c r="NJI106"/>
      <c r="NJJ106"/>
      <c r="NJK106"/>
      <c r="NJL106"/>
      <c r="NJM106"/>
      <c r="NJN106"/>
      <c r="NJO106"/>
      <c r="NJP106"/>
      <c r="NJQ106"/>
      <c r="NJR106"/>
      <c r="NJS106"/>
      <c r="NJT106"/>
      <c r="NJU106"/>
      <c r="NJV106"/>
      <c r="NJW106"/>
      <c r="NJX106"/>
      <c r="NJY106"/>
      <c r="NJZ106"/>
      <c r="NKA106"/>
      <c r="NKB106"/>
      <c r="NKC106"/>
      <c r="NKD106"/>
      <c r="NKE106"/>
      <c r="NKF106"/>
      <c r="NKG106"/>
      <c r="NKH106"/>
      <c r="NKI106"/>
      <c r="NKJ106"/>
      <c r="NKK106"/>
      <c r="NKL106"/>
      <c r="NKM106"/>
      <c r="NKN106"/>
      <c r="NKO106"/>
      <c r="NKP106"/>
      <c r="NKQ106"/>
      <c r="NKR106"/>
      <c r="NKS106"/>
      <c r="NKT106"/>
      <c r="NKU106"/>
      <c r="NKV106"/>
      <c r="NKW106"/>
      <c r="NKX106"/>
      <c r="NKY106"/>
      <c r="NKZ106"/>
      <c r="NLA106"/>
      <c r="NLB106"/>
      <c r="NLC106"/>
      <c r="NLD106"/>
      <c r="NLE106"/>
      <c r="NLF106"/>
      <c r="NLG106"/>
      <c r="NLH106"/>
      <c r="NLI106"/>
      <c r="NLJ106"/>
      <c r="NLK106"/>
      <c r="NLL106"/>
      <c r="NLM106"/>
      <c r="NLN106"/>
      <c r="NLO106"/>
      <c r="NLP106"/>
      <c r="NLQ106"/>
      <c r="NLR106"/>
      <c r="NLS106"/>
      <c r="NLT106"/>
      <c r="NLU106"/>
      <c r="NLV106"/>
      <c r="NLW106"/>
      <c r="NLX106"/>
      <c r="NLY106"/>
      <c r="NLZ106"/>
      <c r="NMA106"/>
      <c r="NMB106"/>
      <c r="NMC106"/>
      <c r="NMD106"/>
      <c r="NME106"/>
      <c r="NMF106"/>
      <c r="NMG106"/>
      <c r="NMH106"/>
      <c r="NMI106"/>
      <c r="NMJ106"/>
      <c r="NMK106"/>
      <c r="NML106"/>
      <c r="NMM106"/>
      <c r="NMN106"/>
      <c r="NMO106"/>
      <c r="NMP106"/>
      <c r="NMQ106"/>
      <c r="NMR106"/>
      <c r="NMS106"/>
      <c r="NMT106"/>
      <c r="NMU106"/>
      <c r="NMV106"/>
      <c r="NMW106"/>
      <c r="NMX106"/>
      <c r="NMY106"/>
      <c r="NMZ106"/>
      <c r="NNA106"/>
      <c r="NNB106"/>
      <c r="NNC106"/>
      <c r="NND106"/>
      <c r="NNE106"/>
      <c r="NNF106"/>
      <c r="NNG106"/>
      <c r="NNH106"/>
      <c r="NNI106"/>
      <c r="NNJ106"/>
      <c r="NNK106"/>
      <c r="NNL106"/>
      <c r="NNM106"/>
      <c r="NNN106"/>
      <c r="NNO106"/>
      <c r="NNP106"/>
      <c r="NNQ106"/>
      <c r="NNR106"/>
      <c r="NNS106"/>
      <c r="NNT106"/>
      <c r="NNU106"/>
      <c r="NNV106"/>
      <c r="NNW106"/>
      <c r="NNX106"/>
      <c r="NNY106"/>
      <c r="NNZ106"/>
      <c r="NOA106"/>
      <c r="NOB106"/>
      <c r="NOC106"/>
      <c r="NOD106"/>
      <c r="NOE106"/>
      <c r="NOF106"/>
      <c r="NOG106"/>
      <c r="NOH106"/>
      <c r="NOI106"/>
      <c r="NOJ106"/>
      <c r="NOK106"/>
      <c r="NOL106"/>
      <c r="NOM106"/>
      <c r="NON106"/>
      <c r="NOO106"/>
      <c r="NOP106"/>
      <c r="NOQ106"/>
      <c r="NOR106"/>
      <c r="NOS106"/>
      <c r="NOT106"/>
      <c r="NOU106"/>
      <c r="NOV106"/>
      <c r="NOW106"/>
      <c r="NOX106"/>
      <c r="NOY106"/>
      <c r="NOZ106"/>
      <c r="NPA106"/>
      <c r="NPB106"/>
      <c r="NPC106"/>
      <c r="NPD106"/>
      <c r="NPE106"/>
      <c r="NPF106"/>
      <c r="NPG106"/>
      <c r="NPH106"/>
      <c r="NPI106"/>
      <c r="NPJ106"/>
      <c r="NPK106"/>
      <c r="NPL106"/>
      <c r="NPM106"/>
      <c r="NPN106"/>
      <c r="NPO106"/>
      <c r="NPP106"/>
      <c r="NPQ106"/>
      <c r="NPR106"/>
      <c r="NPS106"/>
      <c r="NPT106"/>
      <c r="NPU106"/>
      <c r="NPV106"/>
      <c r="NPW106"/>
      <c r="NPX106"/>
      <c r="NPY106"/>
      <c r="NPZ106"/>
      <c r="NQA106"/>
      <c r="NQB106"/>
      <c r="NQC106"/>
      <c r="NQD106"/>
      <c r="NQE106"/>
      <c r="NQF106"/>
      <c r="NQG106"/>
      <c r="NQH106"/>
      <c r="NQI106"/>
      <c r="NQJ106"/>
      <c r="NQK106"/>
      <c r="NQL106"/>
      <c r="NQM106"/>
      <c r="NQN106"/>
      <c r="NQO106"/>
      <c r="NQP106"/>
      <c r="NQQ106"/>
      <c r="NQR106"/>
      <c r="NQS106"/>
      <c r="NQT106"/>
      <c r="NQU106"/>
      <c r="NQV106"/>
      <c r="NQW106"/>
      <c r="NQX106"/>
      <c r="NQY106"/>
      <c r="NQZ106"/>
      <c r="NRA106"/>
      <c r="NRB106"/>
      <c r="NRC106"/>
      <c r="NRD106"/>
      <c r="NRE106"/>
      <c r="NRF106"/>
      <c r="NRG106"/>
      <c r="NRH106"/>
      <c r="NRI106"/>
      <c r="NRJ106"/>
      <c r="NRK106"/>
      <c r="NRL106"/>
      <c r="NRM106"/>
      <c r="NRN106"/>
      <c r="NRO106"/>
      <c r="NRP106"/>
      <c r="NRQ106"/>
      <c r="NRR106"/>
      <c r="NRS106"/>
      <c r="NRT106"/>
      <c r="NRU106"/>
      <c r="NRV106"/>
      <c r="NRW106"/>
      <c r="NRX106"/>
      <c r="NRY106"/>
      <c r="NRZ106"/>
      <c r="NSA106"/>
      <c r="NSB106"/>
      <c r="NSC106"/>
      <c r="NSD106"/>
      <c r="NSE106"/>
      <c r="NSF106"/>
      <c r="NSG106"/>
      <c r="NSH106"/>
      <c r="NSI106"/>
      <c r="NSJ106"/>
      <c r="NSK106"/>
      <c r="NSL106"/>
      <c r="NSM106"/>
      <c r="NSN106"/>
      <c r="NSO106"/>
      <c r="NSP106"/>
      <c r="NSQ106"/>
      <c r="NSR106"/>
      <c r="NSS106"/>
      <c r="NST106"/>
      <c r="NSU106"/>
      <c r="NSV106"/>
      <c r="NSW106"/>
      <c r="NSX106"/>
      <c r="NSY106"/>
      <c r="NSZ106"/>
      <c r="NTA106"/>
      <c r="NTB106"/>
      <c r="NTC106"/>
      <c r="NTD106"/>
      <c r="NTE106"/>
      <c r="NTF106"/>
      <c r="NTG106"/>
      <c r="NTH106"/>
      <c r="NTI106"/>
      <c r="NTJ106"/>
      <c r="NTK106"/>
      <c r="NTL106"/>
      <c r="NTM106"/>
      <c r="NTN106"/>
      <c r="NTO106"/>
      <c r="NTP106"/>
      <c r="NTQ106"/>
      <c r="NTR106"/>
      <c r="NTS106"/>
      <c r="NTT106"/>
      <c r="NTU106"/>
      <c r="NTV106"/>
      <c r="NTW106"/>
      <c r="NTX106"/>
      <c r="NTY106"/>
      <c r="NTZ106"/>
      <c r="NUA106"/>
      <c r="NUB106"/>
      <c r="NUC106"/>
      <c r="NUD106"/>
      <c r="NUE106"/>
      <c r="NUF106"/>
      <c r="NUG106"/>
      <c r="NUH106"/>
      <c r="NUI106"/>
      <c r="NUJ106"/>
      <c r="NUK106"/>
      <c r="NUL106"/>
      <c r="NUM106"/>
      <c r="NUN106"/>
      <c r="NUO106"/>
      <c r="NUP106"/>
      <c r="NUQ106"/>
      <c r="NUR106"/>
      <c r="NUS106"/>
      <c r="NUT106"/>
      <c r="NUU106"/>
      <c r="NUV106"/>
      <c r="NUW106"/>
      <c r="NUX106"/>
      <c r="NUY106"/>
      <c r="NUZ106"/>
      <c r="NVA106"/>
      <c r="NVB106"/>
      <c r="NVC106"/>
      <c r="NVD106"/>
      <c r="NVE106"/>
      <c r="NVF106"/>
      <c r="NVG106"/>
      <c r="NVH106"/>
      <c r="NVI106"/>
      <c r="NVJ106"/>
      <c r="NVK106"/>
      <c r="NVL106"/>
      <c r="NVM106"/>
      <c r="NVN106"/>
      <c r="NVO106"/>
      <c r="NVP106"/>
      <c r="NVQ106"/>
      <c r="NVR106"/>
      <c r="NVS106"/>
      <c r="NVT106"/>
      <c r="NVU106"/>
      <c r="NVV106"/>
      <c r="NVW106"/>
      <c r="NVX106"/>
      <c r="NVY106"/>
      <c r="NVZ106"/>
      <c r="NWA106"/>
      <c r="NWB106"/>
      <c r="NWC106"/>
      <c r="NWD106"/>
      <c r="NWE106"/>
      <c r="NWF106"/>
      <c r="NWG106"/>
      <c r="NWH106"/>
      <c r="NWI106"/>
      <c r="NWJ106"/>
      <c r="NWK106"/>
      <c r="NWL106"/>
      <c r="NWM106"/>
      <c r="NWN106"/>
      <c r="NWO106"/>
      <c r="NWP106"/>
      <c r="NWQ106"/>
      <c r="NWR106"/>
      <c r="NWS106"/>
      <c r="NWT106"/>
      <c r="NWU106"/>
      <c r="NWV106"/>
      <c r="NWW106"/>
      <c r="NWX106"/>
      <c r="NWY106"/>
      <c r="NWZ106"/>
      <c r="NXA106"/>
      <c r="NXB106"/>
      <c r="NXC106"/>
      <c r="NXD106"/>
      <c r="NXE106"/>
      <c r="NXF106"/>
      <c r="NXG106"/>
      <c r="NXH106"/>
      <c r="NXI106"/>
      <c r="NXJ106"/>
      <c r="NXK106"/>
      <c r="NXL106"/>
      <c r="NXM106"/>
      <c r="NXN106"/>
      <c r="NXO106"/>
      <c r="NXP106"/>
      <c r="NXQ106"/>
      <c r="NXR106"/>
      <c r="NXS106"/>
      <c r="NXT106"/>
      <c r="NXU106"/>
      <c r="NXV106"/>
      <c r="NXW106"/>
      <c r="NXX106"/>
      <c r="NXY106"/>
      <c r="NXZ106"/>
      <c r="NYA106"/>
      <c r="NYB106"/>
      <c r="NYC106"/>
      <c r="NYD106"/>
      <c r="NYE106"/>
      <c r="NYF106"/>
      <c r="NYG106"/>
      <c r="NYH106"/>
      <c r="NYI106"/>
      <c r="NYJ106"/>
      <c r="NYK106"/>
      <c r="NYL106"/>
      <c r="NYM106"/>
      <c r="NYN106"/>
      <c r="NYO106"/>
      <c r="NYP106"/>
      <c r="NYQ106"/>
      <c r="NYR106"/>
      <c r="NYS106"/>
      <c r="NYT106"/>
      <c r="NYU106"/>
      <c r="NYV106"/>
      <c r="NYW106"/>
      <c r="NYX106"/>
      <c r="NYY106"/>
      <c r="NYZ106"/>
      <c r="NZA106"/>
      <c r="NZB106"/>
      <c r="NZC106"/>
      <c r="NZD106"/>
      <c r="NZE106"/>
      <c r="NZF106"/>
      <c r="NZG106"/>
      <c r="NZH106"/>
      <c r="NZI106"/>
      <c r="NZJ106"/>
      <c r="NZK106"/>
      <c r="NZL106"/>
      <c r="NZM106"/>
      <c r="NZN106"/>
      <c r="NZO106"/>
      <c r="NZP106"/>
      <c r="NZQ106"/>
      <c r="NZR106"/>
      <c r="NZS106"/>
      <c r="NZT106"/>
      <c r="NZU106"/>
      <c r="NZV106"/>
      <c r="NZW106"/>
      <c r="NZX106"/>
      <c r="NZY106"/>
      <c r="NZZ106"/>
      <c r="OAA106"/>
      <c r="OAB106"/>
      <c r="OAC106"/>
      <c r="OAD106"/>
      <c r="OAE106"/>
      <c r="OAF106"/>
      <c r="OAG106"/>
      <c r="OAH106"/>
      <c r="OAI106"/>
      <c r="OAJ106"/>
      <c r="OAK106"/>
      <c r="OAL106"/>
      <c r="OAM106"/>
      <c r="OAN106"/>
      <c r="OAO106"/>
      <c r="OAP106"/>
      <c r="OAQ106"/>
      <c r="OAR106"/>
      <c r="OAS106"/>
      <c r="OAT106"/>
      <c r="OAU106"/>
      <c r="OAV106"/>
      <c r="OAW106"/>
      <c r="OAX106"/>
      <c r="OAY106"/>
      <c r="OAZ106"/>
      <c r="OBA106"/>
      <c r="OBB106"/>
      <c r="OBC106"/>
      <c r="OBD106"/>
      <c r="OBE106"/>
      <c r="OBF106"/>
      <c r="OBG106"/>
      <c r="OBH106"/>
      <c r="OBI106"/>
      <c r="OBJ106"/>
      <c r="OBK106"/>
      <c r="OBL106"/>
      <c r="OBM106"/>
      <c r="OBN106"/>
      <c r="OBO106"/>
      <c r="OBP106"/>
      <c r="OBQ106"/>
      <c r="OBR106"/>
      <c r="OBS106"/>
      <c r="OBT106"/>
      <c r="OBU106"/>
      <c r="OBV106"/>
      <c r="OBW106"/>
      <c r="OBX106"/>
      <c r="OBY106"/>
      <c r="OBZ106"/>
      <c r="OCA106"/>
      <c r="OCB106"/>
      <c r="OCC106"/>
      <c r="OCD106"/>
      <c r="OCE106"/>
      <c r="OCF106"/>
      <c r="OCG106"/>
      <c r="OCH106"/>
      <c r="OCI106"/>
      <c r="OCJ106"/>
      <c r="OCK106"/>
      <c r="OCL106"/>
      <c r="OCM106"/>
      <c r="OCN106"/>
      <c r="OCO106"/>
      <c r="OCP106"/>
      <c r="OCQ106"/>
      <c r="OCR106"/>
      <c r="OCS106"/>
      <c r="OCT106"/>
      <c r="OCU106"/>
      <c r="OCV106"/>
      <c r="OCW106"/>
      <c r="OCX106"/>
      <c r="OCY106"/>
      <c r="OCZ106"/>
      <c r="ODA106"/>
      <c r="ODB106"/>
      <c r="ODC106"/>
      <c r="ODD106"/>
      <c r="ODE106"/>
      <c r="ODF106"/>
      <c r="ODG106"/>
      <c r="ODH106"/>
      <c r="ODI106"/>
      <c r="ODJ106"/>
      <c r="ODK106"/>
      <c r="ODL106"/>
      <c r="ODM106"/>
      <c r="ODN106"/>
      <c r="ODO106"/>
      <c r="ODP106"/>
      <c r="ODQ106"/>
      <c r="ODR106"/>
      <c r="ODS106"/>
      <c r="ODT106"/>
      <c r="ODU106"/>
      <c r="ODV106"/>
      <c r="ODW106"/>
      <c r="ODX106"/>
      <c r="ODY106"/>
      <c r="ODZ106"/>
      <c r="OEA106"/>
      <c r="OEB106"/>
      <c r="OEC106"/>
      <c r="OED106"/>
      <c r="OEE106"/>
      <c r="OEF106"/>
      <c r="OEG106"/>
      <c r="OEH106"/>
      <c r="OEI106"/>
      <c r="OEJ106"/>
      <c r="OEK106"/>
      <c r="OEL106"/>
      <c r="OEM106"/>
      <c r="OEN106"/>
      <c r="OEO106"/>
      <c r="OEP106"/>
      <c r="OEQ106"/>
      <c r="OER106"/>
      <c r="OES106"/>
      <c r="OET106"/>
      <c r="OEU106"/>
      <c r="OEV106"/>
      <c r="OEW106"/>
      <c r="OEX106"/>
      <c r="OEY106"/>
      <c r="OEZ106"/>
      <c r="OFA106"/>
      <c r="OFB106"/>
      <c r="OFC106"/>
      <c r="OFD106"/>
      <c r="OFE106"/>
      <c r="OFF106"/>
      <c r="OFG106"/>
      <c r="OFH106"/>
      <c r="OFI106"/>
      <c r="OFJ106"/>
      <c r="OFK106"/>
      <c r="OFL106"/>
      <c r="OFM106"/>
      <c r="OFN106"/>
      <c r="OFO106"/>
      <c r="OFP106"/>
      <c r="OFQ106"/>
      <c r="OFR106"/>
      <c r="OFS106"/>
      <c r="OFT106"/>
      <c r="OFU106"/>
      <c r="OFV106"/>
      <c r="OFW106"/>
      <c r="OFX106"/>
      <c r="OFY106"/>
      <c r="OFZ106"/>
      <c r="OGA106"/>
      <c r="OGB106"/>
      <c r="OGC106"/>
      <c r="OGD106"/>
      <c r="OGE106"/>
      <c r="OGF106"/>
      <c r="OGG106"/>
      <c r="OGH106"/>
      <c r="OGI106"/>
      <c r="OGJ106"/>
      <c r="OGK106"/>
      <c r="OGL106"/>
      <c r="OGM106"/>
      <c r="OGN106"/>
      <c r="OGO106"/>
      <c r="OGP106"/>
      <c r="OGQ106"/>
      <c r="OGR106"/>
      <c r="OGS106"/>
      <c r="OGT106"/>
      <c r="OGU106"/>
      <c r="OGV106"/>
      <c r="OGW106"/>
      <c r="OGX106"/>
      <c r="OGY106"/>
      <c r="OGZ106"/>
      <c r="OHA106"/>
      <c r="OHB106"/>
      <c r="OHC106"/>
      <c r="OHD106"/>
      <c r="OHE106"/>
      <c r="OHF106"/>
      <c r="OHG106"/>
      <c r="OHH106"/>
      <c r="OHI106"/>
      <c r="OHJ106"/>
      <c r="OHK106"/>
      <c r="OHL106"/>
      <c r="OHM106"/>
      <c r="OHN106"/>
      <c r="OHO106"/>
      <c r="OHP106"/>
      <c r="OHQ106"/>
      <c r="OHR106"/>
      <c r="OHS106"/>
      <c r="OHT106"/>
      <c r="OHU106"/>
      <c r="OHV106"/>
      <c r="OHW106"/>
      <c r="OHX106"/>
      <c r="OHY106"/>
      <c r="OHZ106"/>
      <c r="OIA106"/>
      <c r="OIB106"/>
      <c r="OIC106"/>
      <c r="OID106"/>
      <c r="OIE106"/>
      <c r="OIF106"/>
      <c r="OIG106"/>
      <c r="OIH106"/>
      <c r="OII106"/>
      <c r="OIJ106"/>
      <c r="OIK106"/>
      <c r="OIL106"/>
      <c r="OIM106"/>
      <c r="OIN106"/>
      <c r="OIO106"/>
      <c r="OIP106"/>
      <c r="OIQ106"/>
      <c r="OIR106"/>
      <c r="OIS106"/>
      <c r="OIT106"/>
      <c r="OIU106"/>
      <c r="OIV106"/>
      <c r="OIW106"/>
      <c r="OIX106"/>
      <c r="OIY106"/>
      <c r="OIZ106"/>
      <c r="OJA106"/>
      <c r="OJB106"/>
      <c r="OJC106"/>
      <c r="OJD106"/>
      <c r="OJE106"/>
      <c r="OJF106"/>
      <c r="OJG106"/>
      <c r="OJH106"/>
      <c r="OJI106"/>
      <c r="OJJ106"/>
      <c r="OJK106"/>
      <c r="OJL106"/>
      <c r="OJM106"/>
      <c r="OJN106"/>
      <c r="OJO106"/>
      <c r="OJP106"/>
      <c r="OJQ106"/>
      <c r="OJR106"/>
      <c r="OJS106"/>
      <c r="OJT106"/>
      <c r="OJU106"/>
      <c r="OJV106"/>
      <c r="OJW106"/>
      <c r="OJX106"/>
      <c r="OJY106"/>
      <c r="OJZ106"/>
      <c r="OKA106"/>
      <c r="OKB106"/>
      <c r="OKC106"/>
      <c r="OKD106"/>
      <c r="OKE106"/>
      <c r="OKF106"/>
      <c r="OKG106"/>
      <c r="OKH106"/>
      <c r="OKI106"/>
      <c r="OKJ106"/>
      <c r="OKK106"/>
      <c r="OKL106"/>
      <c r="OKM106"/>
      <c r="OKN106"/>
      <c r="OKO106"/>
      <c r="OKP106"/>
      <c r="OKQ106"/>
      <c r="OKR106"/>
      <c r="OKS106"/>
      <c r="OKT106"/>
      <c r="OKU106"/>
      <c r="OKV106"/>
      <c r="OKW106"/>
      <c r="OKX106"/>
      <c r="OKY106"/>
      <c r="OKZ106"/>
      <c r="OLA106"/>
      <c r="OLB106"/>
      <c r="OLC106"/>
      <c r="OLD106"/>
      <c r="OLE106"/>
      <c r="OLF106"/>
      <c r="OLG106"/>
      <c r="OLH106"/>
      <c r="OLI106"/>
      <c r="OLJ106"/>
      <c r="OLK106"/>
      <c r="OLL106"/>
      <c r="OLM106"/>
      <c r="OLN106"/>
      <c r="OLO106"/>
      <c r="OLP106"/>
      <c r="OLQ106"/>
      <c r="OLR106"/>
      <c r="OLS106"/>
      <c r="OLT106"/>
      <c r="OLU106"/>
      <c r="OLV106"/>
      <c r="OLW106"/>
      <c r="OLX106"/>
      <c r="OLY106"/>
      <c r="OLZ106"/>
      <c r="OMA106"/>
      <c r="OMB106"/>
      <c r="OMC106"/>
      <c r="OMD106"/>
      <c r="OME106"/>
      <c r="OMF106"/>
      <c r="OMG106"/>
      <c r="OMH106"/>
      <c r="OMI106"/>
      <c r="OMJ106"/>
      <c r="OMK106"/>
      <c r="OML106"/>
      <c r="OMM106"/>
      <c r="OMN106"/>
      <c r="OMO106"/>
      <c r="OMP106"/>
      <c r="OMQ106"/>
      <c r="OMR106"/>
      <c r="OMS106"/>
      <c r="OMT106"/>
      <c r="OMU106"/>
      <c r="OMV106"/>
      <c r="OMW106"/>
      <c r="OMX106"/>
      <c r="OMY106"/>
      <c r="OMZ106"/>
      <c r="ONA106"/>
      <c r="ONB106"/>
      <c r="ONC106"/>
      <c r="OND106"/>
      <c r="ONE106"/>
      <c r="ONF106"/>
      <c r="ONG106"/>
      <c r="ONH106"/>
      <c r="ONI106"/>
      <c r="ONJ106"/>
      <c r="ONK106"/>
      <c r="ONL106"/>
      <c r="ONM106"/>
      <c r="ONN106"/>
      <c r="ONO106"/>
      <c r="ONP106"/>
      <c r="ONQ106"/>
      <c r="ONR106"/>
      <c r="ONS106"/>
      <c r="ONT106"/>
      <c r="ONU106"/>
      <c r="ONV106"/>
      <c r="ONW106"/>
      <c r="ONX106"/>
      <c r="ONY106"/>
      <c r="ONZ106"/>
      <c r="OOA106"/>
      <c r="OOB106"/>
      <c r="OOC106"/>
      <c r="OOD106"/>
      <c r="OOE106"/>
      <c r="OOF106"/>
      <c r="OOG106"/>
      <c r="OOH106"/>
      <c r="OOI106"/>
      <c r="OOJ106"/>
      <c r="OOK106"/>
      <c r="OOL106"/>
      <c r="OOM106"/>
      <c r="OON106"/>
      <c r="OOO106"/>
      <c r="OOP106"/>
      <c r="OOQ106"/>
      <c r="OOR106"/>
      <c r="OOS106"/>
      <c r="OOT106"/>
      <c r="OOU106"/>
      <c r="OOV106"/>
      <c r="OOW106"/>
      <c r="OOX106"/>
      <c r="OOY106"/>
      <c r="OOZ106"/>
      <c r="OPA106"/>
      <c r="OPB106"/>
      <c r="OPC106"/>
      <c r="OPD106"/>
      <c r="OPE106"/>
      <c r="OPF106"/>
      <c r="OPG106"/>
      <c r="OPH106"/>
      <c r="OPI106"/>
      <c r="OPJ106"/>
      <c r="OPK106"/>
      <c r="OPL106"/>
      <c r="OPM106"/>
      <c r="OPN106"/>
      <c r="OPO106"/>
      <c r="OPP106"/>
      <c r="OPQ106"/>
      <c r="OPR106"/>
      <c r="OPS106"/>
      <c r="OPT106"/>
      <c r="OPU106"/>
      <c r="OPV106"/>
      <c r="OPW106"/>
      <c r="OPX106"/>
      <c r="OPY106"/>
      <c r="OPZ106"/>
      <c r="OQA106"/>
      <c r="OQB106"/>
      <c r="OQC106"/>
      <c r="OQD106"/>
      <c r="OQE106"/>
      <c r="OQF106"/>
      <c r="OQG106"/>
      <c r="OQH106"/>
      <c r="OQI106"/>
      <c r="OQJ106"/>
      <c r="OQK106"/>
      <c r="OQL106"/>
      <c r="OQM106"/>
      <c r="OQN106"/>
      <c r="OQO106"/>
      <c r="OQP106"/>
      <c r="OQQ106"/>
      <c r="OQR106"/>
      <c r="OQS106"/>
      <c r="OQT106"/>
      <c r="OQU106"/>
      <c r="OQV106"/>
      <c r="OQW106"/>
      <c r="OQX106"/>
      <c r="OQY106"/>
      <c r="OQZ106"/>
      <c r="ORA106"/>
      <c r="ORB106"/>
      <c r="ORC106"/>
      <c r="ORD106"/>
      <c r="ORE106"/>
      <c r="ORF106"/>
      <c r="ORG106"/>
      <c r="ORH106"/>
      <c r="ORI106"/>
      <c r="ORJ106"/>
      <c r="ORK106"/>
      <c r="ORL106"/>
      <c r="ORM106"/>
      <c r="ORN106"/>
      <c r="ORO106"/>
      <c r="ORP106"/>
      <c r="ORQ106"/>
      <c r="ORR106"/>
      <c r="ORS106"/>
      <c r="ORT106"/>
      <c r="ORU106"/>
      <c r="ORV106"/>
      <c r="ORW106"/>
      <c r="ORX106"/>
      <c r="ORY106"/>
      <c r="ORZ106"/>
      <c r="OSA106"/>
      <c r="OSB106"/>
      <c r="OSC106"/>
      <c r="OSD106"/>
      <c r="OSE106"/>
      <c r="OSF106"/>
      <c r="OSG106"/>
      <c r="OSH106"/>
      <c r="OSI106"/>
      <c r="OSJ106"/>
      <c r="OSK106"/>
      <c r="OSL106"/>
      <c r="OSM106"/>
      <c r="OSN106"/>
      <c r="OSO106"/>
      <c r="OSP106"/>
      <c r="OSQ106"/>
      <c r="OSR106"/>
      <c r="OSS106"/>
      <c r="OST106"/>
      <c r="OSU106"/>
      <c r="OSV106"/>
      <c r="OSW106"/>
      <c r="OSX106"/>
      <c r="OSY106"/>
      <c r="OSZ106"/>
      <c r="OTA106"/>
      <c r="OTB106"/>
      <c r="OTC106"/>
      <c r="OTD106"/>
      <c r="OTE106"/>
      <c r="OTF106"/>
      <c r="OTG106"/>
      <c r="OTH106"/>
      <c r="OTI106"/>
      <c r="OTJ106"/>
      <c r="OTK106"/>
      <c r="OTL106"/>
      <c r="OTM106"/>
      <c r="OTN106"/>
      <c r="OTO106"/>
      <c r="OTP106"/>
      <c r="OTQ106"/>
      <c r="OTR106"/>
      <c r="OTS106"/>
      <c r="OTT106"/>
      <c r="OTU106"/>
      <c r="OTV106"/>
      <c r="OTW106"/>
      <c r="OTX106"/>
      <c r="OTY106"/>
      <c r="OTZ106"/>
      <c r="OUA106"/>
      <c r="OUB106"/>
      <c r="OUC106"/>
      <c r="OUD106"/>
      <c r="OUE106"/>
      <c r="OUF106"/>
      <c r="OUG106"/>
      <c r="OUH106"/>
      <c r="OUI106"/>
      <c r="OUJ106"/>
      <c r="OUK106"/>
      <c r="OUL106"/>
      <c r="OUM106"/>
      <c r="OUN106"/>
      <c r="OUO106"/>
      <c r="OUP106"/>
      <c r="OUQ106"/>
      <c r="OUR106"/>
      <c r="OUS106"/>
      <c r="OUT106"/>
      <c r="OUU106"/>
      <c r="OUV106"/>
      <c r="OUW106"/>
      <c r="OUX106"/>
      <c r="OUY106"/>
      <c r="OUZ106"/>
      <c r="OVA106"/>
      <c r="OVB106"/>
      <c r="OVC106"/>
      <c r="OVD106"/>
      <c r="OVE106"/>
      <c r="OVF106"/>
      <c r="OVG106"/>
      <c r="OVH106"/>
      <c r="OVI106"/>
      <c r="OVJ106"/>
      <c r="OVK106"/>
      <c r="OVL106"/>
      <c r="OVM106"/>
      <c r="OVN106"/>
      <c r="OVO106"/>
      <c r="OVP106"/>
      <c r="OVQ106"/>
      <c r="OVR106"/>
      <c r="OVS106"/>
      <c r="OVT106"/>
      <c r="OVU106"/>
      <c r="OVV106"/>
      <c r="OVW106"/>
      <c r="OVX106"/>
      <c r="OVY106"/>
      <c r="OVZ106"/>
      <c r="OWA106"/>
      <c r="OWB106"/>
      <c r="OWC106"/>
      <c r="OWD106"/>
      <c r="OWE106"/>
      <c r="OWF106"/>
      <c r="OWG106"/>
      <c r="OWH106"/>
      <c r="OWI106"/>
      <c r="OWJ106"/>
      <c r="OWK106"/>
      <c r="OWL106"/>
      <c r="OWM106"/>
      <c r="OWN106"/>
      <c r="OWO106"/>
      <c r="OWP106"/>
      <c r="OWQ106"/>
      <c r="OWR106"/>
      <c r="OWS106"/>
      <c r="OWT106"/>
      <c r="OWU106"/>
      <c r="OWV106"/>
      <c r="OWW106"/>
      <c r="OWX106"/>
      <c r="OWY106"/>
      <c r="OWZ106"/>
      <c r="OXA106"/>
      <c r="OXB106"/>
      <c r="OXC106"/>
      <c r="OXD106"/>
      <c r="OXE106"/>
      <c r="OXF106"/>
      <c r="OXG106"/>
      <c r="OXH106"/>
      <c r="OXI106"/>
      <c r="OXJ106"/>
      <c r="OXK106"/>
      <c r="OXL106"/>
      <c r="OXM106"/>
      <c r="OXN106"/>
      <c r="OXO106"/>
      <c r="OXP106"/>
      <c r="OXQ106"/>
      <c r="OXR106"/>
      <c r="OXS106"/>
      <c r="OXT106"/>
      <c r="OXU106"/>
      <c r="OXV106"/>
      <c r="OXW106"/>
      <c r="OXX106"/>
      <c r="OXY106"/>
      <c r="OXZ106"/>
      <c r="OYA106"/>
      <c r="OYB106"/>
      <c r="OYC106"/>
      <c r="OYD106"/>
      <c r="OYE106"/>
      <c r="OYF106"/>
      <c r="OYG106"/>
      <c r="OYH106"/>
      <c r="OYI106"/>
      <c r="OYJ106"/>
      <c r="OYK106"/>
      <c r="OYL106"/>
      <c r="OYM106"/>
      <c r="OYN106"/>
      <c r="OYO106"/>
      <c r="OYP106"/>
      <c r="OYQ106"/>
      <c r="OYR106"/>
      <c r="OYS106"/>
      <c r="OYT106"/>
      <c r="OYU106"/>
      <c r="OYV106"/>
      <c r="OYW106"/>
      <c r="OYX106"/>
      <c r="OYY106"/>
      <c r="OYZ106"/>
      <c r="OZA106"/>
      <c r="OZB106"/>
      <c r="OZC106"/>
      <c r="OZD106"/>
      <c r="OZE106"/>
      <c r="OZF106"/>
      <c r="OZG106"/>
      <c r="OZH106"/>
      <c r="OZI106"/>
      <c r="OZJ106"/>
      <c r="OZK106"/>
      <c r="OZL106"/>
      <c r="OZM106"/>
      <c r="OZN106"/>
      <c r="OZO106"/>
      <c r="OZP106"/>
      <c r="OZQ106"/>
      <c r="OZR106"/>
      <c r="OZS106"/>
      <c r="OZT106"/>
      <c r="OZU106"/>
      <c r="OZV106"/>
      <c r="OZW106"/>
      <c r="OZX106"/>
      <c r="OZY106"/>
      <c r="OZZ106"/>
      <c r="PAA106"/>
      <c r="PAB106"/>
      <c r="PAC106"/>
      <c r="PAD106"/>
      <c r="PAE106"/>
      <c r="PAF106"/>
      <c r="PAG106"/>
      <c r="PAH106"/>
      <c r="PAI106"/>
      <c r="PAJ106"/>
      <c r="PAK106"/>
      <c r="PAL106"/>
      <c r="PAM106"/>
      <c r="PAN106"/>
      <c r="PAO106"/>
      <c r="PAP106"/>
      <c r="PAQ106"/>
      <c r="PAR106"/>
      <c r="PAS106"/>
      <c r="PAT106"/>
      <c r="PAU106"/>
      <c r="PAV106"/>
      <c r="PAW106"/>
      <c r="PAX106"/>
      <c r="PAY106"/>
      <c r="PAZ106"/>
      <c r="PBA106"/>
      <c r="PBB106"/>
      <c r="PBC106"/>
      <c r="PBD106"/>
      <c r="PBE106"/>
      <c r="PBF106"/>
      <c r="PBG106"/>
      <c r="PBH106"/>
      <c r="PBI106"/>
      <c r="PBJ106"/>
      <c r="PBK106"/>
      <c r="PBL106"/>
      <c r="PBM106"/>
      <c r="PBN106"/>
      <c r="PBO106"/>
      <c r="PBP106"/>
      <c r="PBQ106"/>
      <c r="PBR106"/>
      <c r="PBS106"/>
      <c r="PBT106"/>
      <c r="PBU106"/>
      <c r="PBV106"/>
      <c r="PBW106"/>
      <c r="PBX106"/>
      <c r="PBY106"/>
      <c r="PBZ106"/>
      <c r="PCA106"/>
      <c r="PCB106"/>
      <c r="PCC106"/>
      <c r="PCD106"/>
      <c r="PCE106"/>
      <c r="PCF106"/>
      <c r="PCG106"/>
      <c r="PCH106"/>
      <c r="PCI106"/>
      <c r="PCJ106"/>
      <c r="PCK106"/>
      <c r="PCL106"/>
      <c r="PCM106"/>
      <c r="PCN106"/>
      <c r="PCO106"/>
      <c r="PCP106"/>
      <c r="PCQ106"/>
      <c r="PCR106"/>
      <c r="PCS106"/>
      <c r="PCT106"/>
      <c r="PCU106"/>
      <c r="PCV106"/>
      <c r="PCW106"/>
      <c r="PCX106"/>
      <c r="PCY106"/>
      <c r="PCZ106"/>
      <c r="PDA106"/>
      <c r="PDB106"/>
      <c r="PDC106"/>
      <c r="PDD106"/>
      <c r="PDE106"/>
      <c r="PDF106"/>
      <c r="PDG106"/>
      <c r="PDH106"/>
      <c r="PDI106"/>
      <c r="PDJ106"/>
      <c r="PDK106"/>
      <c r="PDL106"/>
      <c r="PDM106"/>
      <c r="PDN106"/>
      <c r="PDO106"/>
      <c r="PDP106"/>
      <c r="PDQ106"/>
      <c r="PDR106"/>
      <c r="PDS106"/>
      <c r="PDT106"/>
      <c r="PDU106"/>
      <c r="PDV106"/>
      <c r="PDW106"/>
      <c r="PDX106"/>
      <c r="PDY106"/>
      <c r="PDZ106"/>
      <c r="PEA106"/>
      <c r="PEB106"/>
      <c r="PEC106"/>
      <c r="PED106"/>
      <c r="PEE106"/>
      <c r="PEF106"/>
      <c r="PEG106"/>
      <c r="PEH106"/>
      <c r="PEI106"/>
      <c r="PEJ106"/>
      <c r="PEK106"/>
      <c r="PEL106"/>
      <c r="PEM106"/>
      <c r="PEN106"/>
      <c r="PEO106"/>
      <c r="PEP106"/>
      <c r="PEQ106"/>
      <c r="PER106"/>
      <c r="PES106"/>
      <c r="PET106"/>
      <c r="PEU106"/>
      <c r="PEV106"/>
      <c r="PEW106"/>
      <c r="PEX106"/>
      <c r="PEY106"/>
      <c r="PEZ106"/>
      <c r="PFA106"/>
      <c r="PFB106"/>
      <c r="PFC106"/>
      <c r="PFD106"/>
      <c r="PFE106"/>
      <c r="PFF106"/>
      <c r="PFG106"/>
      <c r="PFH106"/>
      <c r="PFI106"/>
      <c r="PFJ106"/>
      <c r="PFK106"/>
      <c r="PFL106"/>
      <c r="PFM106"/>
      <c r="PFN106"/>
      <c r="PFO106"/>
      <c r="PFP106"/>
      <c r="PFQ106"/>
      <c r="PFR106"/>
      <c r="PFS106"/>
      <c r="PFT106"/>
      <c r="PFU106"/>
      <c r="PFV106"/>
      <c r="PFW106"/>
      <c r="PFX106"/>
      <c r="PFY106"/>
      <c r="PFZ106"/>
      <c r="PGA106"/>
      <c r="PGB106"/>
      <c r="PGC106"/>
      <c r="PGD106"/>
      <c r="PGE106"/>
      <c r="PGF106"/>
      <c r="PGG106"/>
      <c r="PGH106"/>
      <c r="PGI106"/>
      <c r="PGJ106"/>
      <c r="PGK106"/>
      <c r="PGL106"/>
      <c r="PGM106"/>
      <c r="PGN106"/>
      <c r="PGO106"/>
      <c r="PGP106"/>
      <c r="PGQ106"/>
      <c r="PGR106"/>
      <c r="PGS106"/>
      <c r="PGT106"/>
      <c r="PGU106"/>
      <c r="PGV106"/>
      <c r="PGW106"/>
      <c r="PGX106"/>
      <c r="PGY106"/>
      <c r="PGZ106"/>
      <c r="PHA106"/>
      <c r="PHB106"/>
      <c r="PHC106"/>
      <c r="PHD106"/>
      <c r="PHE106"/>
      <c r="PHF106"/>
      <c r="PHG106"/>
      <c r="PHH106"/>
      <c r="PHI106"/>
      <c r="PHJ106"/>
      <c r="PHK106"/>
      <c r="PHL106"/>
      <c r="PHM106"/>
      <c r="PHN106"/>
      <c r="PHO106"/>
      <c r="PHP106"/>
      <c r="PHQ106"/>
      <c r="PHR106"/>
      <c r="PHS106"/>
      <c r="PHT106"/>
      <c r="PHU106"/>
      <c r="PHV106"/>
      <c r="PHW106"/>
      <c r="PHX106"/>
      <c r="PHY106"/>
      <c r="PHZ106"/>
      <c r="PIA106"/>
      <c r="PIB106"/>
      <c r="PIC106"/>
      <c r="PID106"/>
      <c r="PIE106"/>
      <c r="PIF106"/>
      <c r="PIG106"/>
      <c r="PIH106"/>
      <c r="PII106"/>
      <c r="PIJ106"/>
      <c r="PIK106"/>
      <c r="PIL106"/>
      <c r="PIM106"/>
      <c r="PIN106"/>
      <c r="PIO106"/>
      <c r="PIP106"/>
      <c r="PIQ106"/>
      <c r="PIR106"/>
      <c r="PIS106"/>
      <c r="PIT106"/>
      <c r="PIU106"/>
      <c r="PIV106"/>
      <c r="PIW106"/>
      <c r="PIX106"/>
      <c r="PIY106"/>
      <c r="PIZ106"/>
      <c r="PJA106"/>
      <c r="PJB106"/>
      <c r="PJC106"/>
      <c r="PJD106"/>
      <c r="PJE106"/>
      <c r="PJF106"/>
      <c r="PJG106"/>
      <c r="PJH106"/>
      <c r="PJI106"/>
      <c r="PJJ106"/>
      <c r="PJK106"/>
      <c r="PJL106"/>
      <c r="PJM106"/>
      <c r="PJN106"/>
      <c r="PJO106"/>
      <c r="PJP106"/>
      <c r="PJQ106"/>
      <c r="PJR106"/>
      <c r="PJS106"/>
      <c r="PJT106"/>
      <c r="PJU106"/>
      <c r="PJV106"/>
      <c r="PJW106"/>
      <c r="PJX106"/>
      <c r="PJY106"/>
      <c r="PJZ106"/>
      <c r="PKA106"/>
      <c r="PKB106"/>
      <c r="PKC106"/>
      <c r="PKD106"/>
      <c r="PKE106"/>
      <c r="PKF106"/>
      <c r="PKG106"/>
      <c r="PKH106"/>
      <c r="PKI106"/>
      <c r="PKJ106"/>
      <c r="PKK106"/>
      <c r="PKL106"/>
      <c r="PKM106"/>
      <c r="PKN106"/>
      <c r="PKO106"/>
      <c r="PKP106"/>
      <c r="PKQ106"/>
      <c r="PKR106"/>
      <c r="PKS106"/>
      <c r="PKT106"/>
      <c r="PKU106"/>
      <c r="PKV106"/>
      <c r="PKW106"/>
      <c r="PKX106"/>
      <c r="PKY106"/>
      <c r="PKZ106"/>
      <c r="PLA106"/>
      <c r="PLB106"/>
      <c r="PLC106"/>
      <c r="PLD106"/>
      <c r="PLE106"/>
      <c r="PLF106"/>
      <c r="PLG106"/>
      <c r="PLH106"/>
      <c r="PLI106"/>
      <c r="PLJ106"/>
      <c r="PLK106"/>
      <c r="PLL106"/>
      <c r="PLM106"/>
      <c r="PLN106"/>
      <c r="PLO106"/>
      <c r="PLP106"/>
      <c r="PLQ106"/>
      <c r="PLR106"/>
      <c r="PLS106"/>
      <c r="PLT106"/>
      <c r="PLU106"/>
      <c r="PLV106"/>
      <c r="PLW106"/>
      <c r="PLX106"/>
      <c r="PLY106"/>
      <c r="PLZ106"/>
      <c r="PMA106"/>
      <c r="PMB106"/>
      <c r="PMC106"/>
      <c r="PMD106"/>
      <c r="PME106"/>
      <c r="PMF106"/>
      <c r="PMG106"/>
      <c r="PMH106"/>
      <c r="PMI106"/>
      <c r="PMJ106"/>
      <c r="PMK106"/>
      <c r="PML106"/>
      <c r="PMM106"/>
      <c r="PMN106"/>
      <c r="PMO106"/>
      <c r="PMP106"/>
      <c r="PMQ106"/>
      <c r="PMR106"/>
      <c r="PMS106"/>
      <c r="PMT106"/>
      <c r="PMU106"/>
      <c r="PMV106"/>
      <c r="PMW106"/>
      <c r="PMX106"/>
      <c r="PMY106"/>
      <c r="PMZ106"/>
      <c r="PNA106"/>
      <c r="PNB106"/>
      <c r="PNC106"/>
      <c r="PND106"/>
      <c r="PNE106"/>
      <c r="PNF106"/>
      <c r="PNG106"/>
      <c r="PNH106"/>
      <c r="PNI106"/>
      <c r="PNJ106"/>
      <c r="PNK106"/>
      <c r="PNL106"/>
      <c r="PNM106"/>
      <c r="PNN106"/>
      <c r="PNO106"/>
      <c r="PNP106"/>
      <c r="PNQ106"/>
      <c r="PNR106"/>
      <c r="PNS106"/>
      <c r="PNT106"/>
      <c r="PNU106"/>
      <c r="PNV106"/>
      <c r="PNW106"/>
      <c r="PNX106"/>
      <c r="PNY106"/>
      <c r="PNZ106"/>
      <c r="POA106"/>
      <c r="POB106"/>
      <c r="POC106"/>
      <c r="POD106"/>
      <c r="POE106"/>
      <c r="POF106"/>
      <c r="POG106"/>
      <c r="POH106"/>
      <c r="POI106"/>
      <c r="POJ106"/>
      <c r="POK106"/>
      <c r="POL106"/>
      <c r="POM106"/>
      <c r="PON106"/>
      <c r="POO106"/>
      <c r="POP106"/>
      <c r="POQ106"/>
      <c r="POR106"/>
      <c r="POS106"/>
      <c r="POT106"/>
      <c r="POU106"/>
      <c r="POV106"/>
      <c r="POW106"/>
      <c r="POX106"/>
      <c r="POY106"/>
      <c r="POZ106"/>
      <c r="PPA106"/>
      <c r="PPB106"/>
      <c r="PPC106"/>
      <c r="PPD106"/>
      <c r="PPE106"/>
      <c r="PPF106"/>
      <c r="PPG106"/>
      <c r="PPH106"/>
      <c r="PPI106"/>
      <c r="PPJ106"/>
      <c r="PPK106"/>
      <c r="PPL106"/>
      <c r="PPM106"/>
      <c r="PPN106"/>
      <c r="PPO106"/>
      <c r="PPP106"/>
      <c r="PPQ106"/>
      <c r="PPR106"/>
      <c r="PPS106"/>
      <c r="PPT106"/>
      <c r="PPU106"/>
      <c r="PPV106"/>
      <c r="PPW106"/>
      <c r="PPX106"/>
      <c r="PPY106"/>
      <c r="PPZ106"/>
      <c r="PQA106"/>
      <c r="PQB106"/>
      <c r="PQC106"/>
      <c r="PQD106"/>
      <c r="PQE106"/>
      <c r="PQF106"/>
      <c r="PQG106"/>
      <c r="PQH106"/>
      <c r="PQI106"/>
      <c r="PQJ106"/>
      <c r="PQK106"/>
      <c r="PQL106"/>
      <c r="PQM106"/>
      <c r="PQN106"/>
      <c r="PQO106"/>
      <c r="PQP106"/>
      <c r="PQQ106"/>
      <c r="PQR106"/>
      <c r="PQS106"/>
      <c r="PQT106"/>
      <c r="PQU106"/>
      <c r="PQV106"/>
      <c r="PQW106"/>
      <c r="PQX106"/>
      <c r="PQY106"/>
      <c r="PQZ106"/>
      <c r="PRA106"/>
      <c r="PRB106"/>
      <c r="PRC106"/>
      <c r="PRD106"/>
      <c r="PRE106"/>
      <c r="PRF106"/>
      <c r="PRG106"/>
      <c r="PRH106"/>
      <c r="PRI106"/>
      <c r="PRJ106"/>
      <c r="PRK106"/>
      <c r="PRL106"/>
      <c r="PRM106"/>
      <c r="PRN106"/>
      <c r="PRO106"/>
      <c r="PRP106"/>
      <c r="PRQ106"/>
      <c r="PRR106"/>
      <c r="PRS106"/>
      <c r="PRT106"/>
      <c r="PRU106"/>
      <c r="PRV106"/>
      <c r="PRW106"/>
      <c r="PRX106"/>
      <c r="PRY106"/>
      <c r="PRZ106"/>
      <c r="PSA106"/>
      <c r="PSB106"/>
      <c r="PSC106"/>
      <c r="PSD106"/>
      <c r="PSE106"/>
      <c r="PSF106"/>
      <c r="PSG106"/>
      <c r="PSH106"/>
      <c r="PSI106"/>
      <c r="PSJ106"/>
      <c r="PSK106"/>
      <c r="PSL106"/>
      <c r="PSM106"/>
      <c r="PSN106"/>
      <c r="PSO106"/>
      <c r="PSP106"/>
      <c r="PSQ106"/>
      <c r="PSR106"/>
      <c r="PSS106"/>
      <c r="PST106"/>
      <c r="PSU106"/>
      <c r="PSV106"/>
      <c r="PSW106"/>
      <c r="PSX106"/>
      <c r="PSY106"/>
      <c r="PSZ106"/>
      <c r="PTA106"/>
      <c r="PTB106"/>
      <c r="PTC106"/>
      <c r="PTD106"/>
      <c r="PTE106"/>
      <c r="PTF106"/>
      <c r="PTG106"/>
      <c r="PTH106"/>
      <c r="PTI106"/>
      <c r="PTJ106"/>
      <c r="PTK106"/>
      <c r="PTL106"/>
      <c r="PTM106"/>
      <c r="PTN106"/>
      <c r="PTO106"/>
      <c r="PTP106"/>
      <c r="PTQ106"/>
      <c r="PTR106"/>
      <c r="PTS106"/>
      <c r="PTT106"/>
      <c r="PTU106"/>
      <c r="PTV106"/>
      <c r="PTW106"/>
      <c r="PTX106"/>
      <c r="PTY106"/>
      <c r="PTZ106"/>
      <c r="PUA106"/>
      <c r="PUB106"/>
      <c r="PUC106"/>
      <c r="PUD106"/>
      <c r="PUE106"/>
      <c r="PUF106"/>
      <c r="PUG106"/>
      <c r="PUH106"/>
      <c r="PUI106"/>
      <c r="PUJ106"/>
      <c r="PUK106"/>
      <c r="PUL106"/>
      <c r="PUM106"/>
      <c r="PUN106"/>
      <c r="PUO106"/>
      <c r="PUP106"/>
      <c r="PUQ106"/>
      <c r="PUR106"/>
      <c r="PUS106"/>
      <c r="PUT106"/>
      <c r="PUU106"/>
      <c r="PUV106"/>
      <c r="PUW106"/>
      <c r="PUX106"/>
      <c r="PUY106"/>
      <c r="PUZ106"/>
      <c r="PVA106"/>
      <c r="PVB106"/>
      <c r="PVC106"/>
      <c r="PVD106"/>
      <c r="PVE106"/>
      <c r="PVF106"/>
      <c r="PVG106"/>
      <c r="PVH106"/>
      <c r="PVI106"/>
      <c r="PVJ106"/>
      <c r="PVK106"/>
      <c r="PVL106"/>
      <c r="PVM106"/>
      <c r="PVN106"/>
      <c r="PVO106"/>
      <c r="PVP106"/>
      <c r="PVQ106"/>
      <c r="PVR106"/>
      <c r="PVS106"/>
      <c r="PVT106"/>
      <c r="PVU106"/>
      <c r="PVV106"/>
      <c r="PVW106"/>
      <c r="PVX106"/>
      <c r="PVY106"/>
      <c r="PVZ106"/>
      <c r="PWA106"/>
      <c r="PWB106"/>
      <c r="PWC106"/>
      <c r="PWD106"/>
      <c r="PWE106"/>
      <c r="PWF106"/>
      <c r="PWG106"/>
      <c r="PWH106"/>
      <c r="PWI106"/>
      <c r="PWJ106"/>
      <c r="PWK106"/>
      <c r="PWL106"/>
      <c r="PWM106"/>
      <c r="PWN106"/>
      <c r="PWO106"/>
      <c r="PWP106"/>
      <c r="PWQ106"/>
      <c r="PWR106"/>
      <c r="PWS106"/>
      <c r="PWT106"/>
      <c r="PWU106"/>
      <c r="PWV106"/>
      <c r="PWW106"/>
      <c r="PWX106"/>
      <c r="PWY106"/>
      <c r="PWZ106"/>
      <c r="PXA106"/>
      <c r="PXB106"/>
      <c r="PXC106"/>
      <c r="PXD106"/>
      <c r="PXE106"/>
      <c r="PXF106"/>
      <c r="PXG106"/>
      <c r="PXH106"/>
      <c r="PXI106"/>
      <c r="PXJ106"/>
      <c r="PXK106"/>
      <c r="PXL106"/>
      <c r="PXM106"/>
      <c r="PXN106"/>
      <c r="PXO106"/>
      <c r="PXP106"/>
      <c r="PXQ106"/>
      <c r="PXR106"/>
      <c r="PXS106"/>
      <c r="PXT106"/>
      <c r="PXU106"/>
      <c r="PXV106"/>
      <c r="PXW106"/>
      <c r="PXX106"/>
      <c r="PXY106"/>
      <c r="PXZ106"/>
      <c r="PYA106"/>
      <c r="PYB106"/>
      <c r="PYC106"/>
      <c r="PYD106"/>
      <c r="PYE106"/>
      <c r="PYF106"/>
      <c r="PYG106"/>
      <c r="PYH106"/>
      <c r="PYI106"/>
      <c r="PYJ106"/>
      <c r="PYK106"/>
      <c r="PYL106"/>
      <c r="PYM106"/>
      <c r="PYN106"/>
      <c r="PYO106"/>
      <c r="PYP106"/>
      <c r="PYQ106"/>
      <c r="PYR106"/>
      <c r="PYS106"/>
      <c r="PYT106"/>
      <c r="PYU106"/>
      <c r="PYV106"/>
      <c r="PYW106"/>
      <c r="PYX106"/>
      <c r="PYY106"/>
      <c r="PYZ106"/>
      <c r="PZA106"/>
      <c r="PZB106"/>
      <c r="PZC106"/>
      <c r="PZD106"/>
      <c r="PZE106"/>
      <c r="PZF106"/>
      <c r="PZG106"/>
      <c r="PZH106"/>
      <c r="PZI106"/>
      <c r="PZJ106"/>
      <c r="PZK106"/>
      <c r="PZL106"/>
      <c r="PZM106"/>
      <c r="PZN106"/>
      <c r="PZO106"/>
      <c r="PZP106"/>
      <c r="PZQ106"/>
      <c r="PZR106"/>
      <c r="PZS106"/>
      <c r="PZT106"/>
      <c r="PZU106"/>
      <c r="PZV106"/>
      <c r="PZW106"/>
      <c r="PZX106"/>
      <c r="PZY106"/>
      <c r="PZZ106"/>
      <c r="QAA106"/>
      <c r="QAB106"/>
      <c r="QAC106"/>
      <c r="QAD106"/>
      <c r="QAE106"/>
      <c r="QAF106"/>
      <c r="QAG106"/>
      <c r="QAH106"/>
      <c r="QAI106"/>
      <c r="QAJ106"/>
      <c r="QAK106"/>
      <c r="QAL106"/>
      <c r="QAM106"/>
      <c r="QAN106"/>
      <c r="QAO106"/>
      <c r="QAP106"/>
      <c r="QAQ106"/>
      <c r="QAR106"/>
      <c r="QAS106"/>
      <c r="QAT106"/>
      <c r="QAU106"/>
      <c r="QAV106"/>
      <c r="QAW106"/>
      <c r="QAX106"/>
      <c r="QAY106"/>
      <c r="QAZ106"/>
      <c r="QBA106"/>
      <c r="QBB106"/>
      <c r="QBC106"/>
      <c r="QBD106"/>
      <c r="QBE106"/>
      <c r="QBF106"/>
      <c r="QBG106"/>
      <c r="QBH106"/>
      <c r="QBI106"/>
      <c r="QBJ106"/>
      <c r="QBK106"/>
      <c r="QBL106"/>
      <c r="QBM106"/>
      <c r="QBN106"/>
      <c r="QBO106"/>
      <c r="QBP106"/>
      <c r="QBQ106"/>
      <c r="QBR106"/>
      <c r="QBS106"/>
      <c r="QBT106"/>
      <c r="QBU106"/>
      <c r="QBV106"/>
      <c r="QBW106"/>
      <c r="QBX106"/>
      <c r="QBY106"/>
      <c r="QBZ106"/>
      <c r="QCA106"/>
      <c r="QCB106"/>
      <c r="QCC106"/>
      <c r="QCD106"/>
      <c r="QCE106"/>
      <c r="QCF106"/>
      <c r="QCG106"/>
      <c r="QCH106"/>
      <c r="QCI106"/>
      <c r="QCJ106"/>
      <c r="QCK106"/>
      <c r="QCL106"/>
      <c r="QCM106"/>
      <c r="QCN106"/>
      <c r="QCO106"/>
      <c r="QCP106"/>
      <c r="QCQ106"/>
      <c r="QCR106"/>
      <c r="QCS106"/>
      <c r="QCT106"/>
      <c r="QCU106"/>
      <c r="QCV106"/>
      <c r="QCW106"/>
      <c r="QCX106"/>
      <c r="QCY106"/>
      <c r="QCZ106"/>
      <c r="QDA106"/>
      <c r="QDB106"/>
      <c r="QDC106"/>
      <c r="QDD106"/>
      <c r="QDE106"/>
      <c r="QDF106"/>
      <c r="QDG106"/>
      <c r="QDH106"/>
      <c r="QDI106"/>
      <c r="QDJ106"/>
      <c r="QDK106"/>
      <c r="QDL106"/>
      <c r="QDM106"/>
      <c r="QDN106"/>
      <c r="QDO106"/>
      <c r="QDP106"/>
      <c r="QDQ106"/>
      <c r="QDR106"/>
      <c r="QDS106"/>
      <c r="QDT106"/>
      <c r="QDU106"/>
      <c r="QDV106"/>
      <c r="QDW106"/>
      <c r="QDX106"/>
      <c r="QDY106"/>
      <c r="QDZ106"/>
      <c r="QEA106"/>
      <c r="QEB106"/>
      <c r="QEC106"/>
      <c r="QED106"/>
      <c r="QEE106"/>
      <c r="QEF106"/>
      <c r="QEG106"/>
      <c r="QEH106"/>
      <c r="QEI106"/>
      <c r="QEJ106"/>
      <c r="QEK106"/>
      <c r="QEL106"/>
      <c r="QEM106"/>
      <c r="QEN106"/>
      <c r="QEO106"/>
      <c r="QEP106"/>
      <c r="QEQ106"/>
      <c r="QER106"/>
      <c r="QES106"/>
      <c r="QET106"/>
      <c r="QEU106"/>
      <c r="QEV106"/>
      <c r="QEW106"/>
      <c r="QEX106"/>
      <c r="QEY106"/>
      <c r="QEZ106"/>
      <c r="QFA106"/>
      <c r="QFB106"/>
      <c r="QFC106"/>
      <c r="QFD106"/>
      <c r="QFE106"/>
      <c r="QFF106"/>
      <c r="QFG106"/>
      <c r="QFH106"/>
      <c r="QFI106"/>
      <c r="QFJ106"/>
      <c r="QFK106"/>
      <c r="QFL106"/>
      <c r="QFM106"/>
      <c r="QFN106"/>
      <c r="QFO106"/>
      <c r="QFP106"/>
      <c r="QFQ106"/>
      <c r="QFR106"/>
      <c r="QFS106"/>
      <c r="QFT106"/>
      <c r="QFU106"/>
      <c r="QFV106"/>
      <c r="QFW106"/>
      <c r="QFX106"/>
      <c r="QFY106"/>
      <c r="QFZ106"/>
      <c r="QGA106"/>
      <c r="QGB106"/>
      <c r="QGC106"/>
      <c r="QGD106"/>
      <c r="QGE106"/>
      <c r="QGF106"/>
      <c r="QGG106"/>
      <c r="QGH106"/>
      <c r="QGI106"/>
      <c r="QGJ106"/>
      <c r="QGK106"/>
      <c r="QGL106"/>
      <c r="QGM106"/>
      <c r="QGN106"/>
      <c r="QGO106"/>
      <c r="QGP106"/>
      <c r="QGQ106"/>
      <c r="QGR106"/>
      <c r="QGS106"/>
      <c r="QGT106"/>
      <c r="QGU106"/>
      <c r="QGV106"/>
      <c r="QGW106"/>
      <c r="QGX106"/>
      <c r="QGY106"/>
      <c r="QGZ106"/>
      <c r="QHA106"/>
      <c r="QHB106"/>
      <c r="QHC106"/>
      <c r="QHD106"/>
      <c r="QHE106"/>
      <c r="QHF106"/>
      <c r="QHG106"/>
      <c r="QHH106"/>
      <c r="QHI106"/>
      <c r="QHJ106"/>
      <c r="QHK106"/>
      <c r="QHL106"/>
      <c r="QHM106"/>
      <c r="QHN106"/>
      <c r="QHO106"/>
      <c r="QHP106"/>
      <c r="QHQ106"/>
      <c r="QHR106"/>
      <c r="QHS106"/>
      <c r="QHT106"/>
      <c r="QHU106"/>
      <c r="QHV106"/>
      <c r="QHW106"/>
      <c r="QHX106"/>
      <c r="QHY106"/>
      <c r="QHZ106"/>
      <c r="QIA106"/>
      <c r="QIB106"/>
      <c r="QIC106"/>
      <c r="QID106"/>
      <c r="QIE106"/>
      <c r="QIF106"/>
      <c r="QIG106"/>
      <c r="QIH106"/>
      <c r="QII106"/>
      <c r="QIJ106"/>
      <c r="QIK106"/>
      <c r="QIL106"/>
      <c r="QIM106"/>
      <c r="QIN106"/>
      <c r="QIO106"/>
      <c r="QIP106"/>
      <c r="QIQ106"/>
      <c r="QIR106"/>
      <c r="QIS106"/>
      <c r="QIT106"/>
      <c r="QIU106"/>
      <c r="QIV106"/>
      <c r="QIW106"/>
      <c r="QIX106"/>
      <c r="QIY106"/>
      <c r="QIZ106"/>
      <c r="QJA106"/>
      <c r="QJB106"/>
      <c r="QJC106"/>
      <c r="QJD106"/>
      <c r="QJE106"/>
      <c r="QJF106"/>
      <c r="QJG106"/>
      <c r="QJH106"/>
      <c r="QJI106"/>
      <c r="QJJ106"/>
      <c r="QJK106"/>
      <c r="QJL106"/>
      <c r="QJM106"/>
      <c r="QJN106"/>
      <c r="QJO106"/>
      <c r="QJP106"/>
      <c r="QJQ106"/>
      <c r="QJR106"/>
      <c r="QJS106"/>
      <c r="QJT106"/>
      <c r="QJU106"/>
      <c r="QJV106"/>
      <c r="QJW106"/>
      <c r="QJX106"/>
      <c r="QJY106"/>
      <c r="QJZ106"/>
      <c r="QKA106"/>
      <c r="QKB106"/>
      <c r="QKC106"/>
      <c r="QKD106"/>
      <c r="QKE106"/>
      <c r="QKF106"/>
      <c r="QKG106"/>
      <c r="QKH106"/>
      <c r="QKI106"/>
      <c r="QKJ106"/>
      <c r="QKK106"/>
      <c r="QKL106"/>
      <c r="QKM106"/>
      <c r="QKN106"/>
      <c r="QKO106"/>
      <c r="QKP106"/>
      <c r="QKQ106"/>
      <c r="QKR106"/>
      <c r="QKS106"/>
      <c r="QKT106"/>
      <c r="QKU106"/>
      <c r="QKV106"/>
      <c r="QKW106"/>
      <c r="QKX106"/>
      <c r="QKY106"/>
      <c r="QKZ106"/>
      <c r="QLA106"/>
      <c r="QLB106"/>
      <c r="QLC106"/>
      <c r="QLD106"/>
      <c r="QLE106"/>
      <c r="QLF106"/>
      <c r="QLG106"/>
      <c r="QLH106"/>
      <c r="QLI106"/>
      <c r="QLJ106"/>
      <c r="QLK106"/>
      <c r="QLL106"/>
      <c r="QLM106"/>
      <c r="QLN106"/>
      <c r="QLO106"/>
      <c r="QLP106"/>
      <c r="QLQ106"/>
      <c r="QLR106"/>
      <c r="QLS106"/>
      <c r="QLT106"/>
      <c r="QLU106"/>
      <c r="QLV106"/>
      <c r="QLW106"/>
      <c r="QLX106"/>
      <c r="QLY106"/>
      <c r="QLZ106"/>
      <c r="QMA106"/>
      <c r="QMB106"/>
      <c r="QMC106"/>
      <c r="QMD106"/>
      <c r="QME106"/>
      <c r="QMF106"/>
      <c r="QMG106"/>
      <c r="QMH106"/>
      <c r="QMI106"/>
      <c r="QMJ106"/>
      <c r="QMK106"/>
      <c r="QML106"/>
      <c r="QMM106"/>
      <c r="QMN106"/>
      <c r="QMO106"/>
      <c r="QMP106"/>
      <c r="QMQ106"/>
      <c r="QMR106"/>
      <c r="QMS106"/>
      <c r="QMT106"/>
      <c r="QMU106"/>
      <c r="QMV106"/>
      <c r="QMW106"/>
      <c r="QMX106"/>
      <c r="QMY106"/>
      <c r="QMZ106"/>
      <c r="QNA106"/>
      <c r="QNB106"/>
      <c r="QNC106"/>
      <c r="QND106"/>
      <c r="QNE106"/>
      <c r="QNF106"/>
      <c r="QNG106"/>
      <c r="QNH106"/>
      <c r="QNI106"/>
      <c r="QNJ106"/>
      <c r="QNK106"/>
      <c r="QNL106"/>
      <c r="QNM106"/>
      <c r="QNN106"/>
      <c r="QNO106"/>
      <c r="QNP106"/>
      <c r="QNQ106"/>
      <c r="QNR106"/>
      <c r="QNS106"/>
      <c r="QNT106"/>
      <c r="QNU106"/>
      <c r="QNV106"/>
      <c r="QNW106"/>
      <c r="QNX106"/>
      <c r="QNY106"/>
      <c r="QNZ106"/>
      <c r="QOA106"/>
      <c r="QOB106"/>
      <c r="QOC106"/>
      <c r="QOD106"/>
      <c r="QOE106"/>
      <c r="QOF106"/>
      <c r="QOG106"/>
      <c r="QOH106"/>
      <c r="QOI106"/>
      <c r="QOJ106"/>
      <c r="QOK106"/>
      <c r="QOL106"/>
      <c r="QOM106"/>
      <c r="QON106"/>
      <c r="QOO106"/>
      <c r="QOP106"/>
      <c r="QOQ106"/>
      <c r="QOR106"/>
      <c r="QOS106"/>
      <c r="QOT106"/>
      <c r="QOU106"/>
      <c r="QOV106"/>
      <c r="QOW106"/>
      <c r="QOX106"/>
      <c r="QOY106"/>
      <c r="QOZ106"/>
      <c r="QPA106"/>
      <c r="QPB106"/>
      <c r="QPC106"/>
      <c r="QPD106"/>
      <c r="QPE106"/>
      <c r="QPF106"/>
      <c r="QPG106"/>
      <c r="QPH106"/>
      <c r="QPI106"/>
      <c r="QPJ106"/>
      <c r="QPK106"/>
      <c r="QPL106"/>
      <c r="QPM106"/>
      <c r="QPN106"/>
      <c r="QPO106"/>
      <c r="QPP106"/>
      <c r="QPQ106"/>
      <c r="QPR106"/>
      <c r="QPS106"/>
      <c r="QPT106"/>
      <c r="QPU106"/>
      <c r="QPV106"/>
      <c r="QPW106"/>
      <c r="QPX106"/>
      <c r="QPY106"/>
      <c r="QPZ106"/>
      <c r="QQA106"/>
      <c r="QQB106"/>
      <c r="QQC106"/>
      <c r="QQD106"/>
      <c r="QQE106"/>
      <c r="QQF106"/>
      <c r="QQG106"/>
      <c r="QQH106"/>
      <c r="QQI106"/>
      <c r="QQJ106"/>
      <c r="QQK106"/>
      <c r="QQL106"/>
      <c r="QQM106"/>
      <c r="QQN106"/>
      <c r="QQO106"/>
      <c r="QQP106"/>
      <c r="QQQ106"/>
      <c r="QQR106"/>
      <c r="QQS106"/>
      <c r="QQT106"/>
      <c r="QQU106"/>
      <c r="QQV106"/>
      <c r="QQW106"/>
      <c r="QQX106"/>
      <c r="QQY106"/>
      <c r="QQZ106"/>
      <c r="QRA106"/>
      <c r="QRB106"/>
      <c r="QRC106"/>
      <c r="QRD106"/>
      <c r="QRE106"/>
      <c r="QRF106"/>
      <c r="QRG106"/>
      <c r="QRH106"/>
      <c r="QRI106"/>
      <c r="QRJ106"/>
      <c r="QRK106"/>
      <c r="QRL106"/>
      <c r="QRM106"/>
      <c r="QRN106"/>
      <c r="QRO106"/>
      <c r="QRP106"/>
      <c r="QRQ106"/>
      <c r="QRR106"/>
      <c r="QRS106"/>
      <c r="QRT106"/>
      <c r="QRU106"/>
      <c r="QRV106"/>
      <c r="QRW106"/>
      <c r="QRX106"/>
      <c r="QRY106"/>
      <c r="QRZ106"/>
      <c r="QSA106"/>
      <c r="QSB106"/>
      <c r="QSC106"/>
      <c r="QSD106"/>
      <c r="QSE106"/>
      <c r="QSF106"/>
      <c r="QSG106"/>
      <c r="QSH106"/>
      <c r="QSI106"/>
      <c r="QSJ106"/>
      <c r="QSK106"/>
      <c r="QSL106"/>
      <c r="QSM106"/>
      <c r="QSN106"/>
      <c r="QSO106"/>
      <c r="QSP106"/>
      <c r="QSQ106"/>
      <c r="QSR106"/>
      <c r="QSS106"/>
      <c r="QST106"/>
      <c r="QSU106"/>
      <c r="QSV106"/>
      <c r="QSW106"/>
      <c r="QSX106"/>
      <c r="QSY106"/>
      <c r="QSZ106"/>
      <c r="QTA106"/>
      <c r="QTB106"/>
      <c r="QTC106"/>
      <c r="QTD106"/>
      <c r="QTE106"/>
      <c r="QTF106"/>
      <c r="QTG106"/>
      <c r="QTH106"/>
      <c r="QTI106"/>
      <c r="QTJ106"/>
      <c r="QTK106"/>
      <c r="QTL106"/>
      <c r="QTM106"/>
      <c r="QTN106"/>
      <c r="QTO106"/>
      <c r="QTP106"/>
      <c r="QTQ106"/>
      <c r="QTR106"/>
      <c r="QTS106"/>
      <c r="QTT106"/>
      <c r="QTU106"/>
      <c r="QTV106"/>
      <c r="QTW106"/>
      <c r="QTX106"/>
      <c r="QTY106"/>
      <c r="QTZ106"/>
      <c r="QUA106"/>
      <c r="QUB106"/>
      <c r="QUC106"/>
      <c r="QUD106"/>
      <c r="QUE106"/>
      <c r="QUF106"/>
      <c r="QUG106"/>
      <c r="QUH106"/>
      <c r="QUI106"/>
      <c r="QUJ106"/>
      <c r="QUK106"/>
      <c r="QUL106"/>
      <c r="QUM106"/>
      <c r="QUN106"/>
      <c r="QUO106"/>
      <c r="QUP106"/>
      <c r="QUQ106"/>
      <c r="QUR106"/>
      <c r="QUS106"/>
      <c r="QUT106"/>
      <c r="QUU106"/>
      <c r="QUV106"/>
      <c r="QUW106"/>
      <c r="QUX106"/>
      <c r="QUY106"/>
      <c r="QUZ106"/>
      <c r="QVA106"/>
      <c r="QVB106"/>
      <c r="QVC106"/>
      <c r="QVD106"/>
      <c r="QVE106"/>
      <c r="QVF106"/>
      <c r="QVG106"/>
      <c r="QVH106"/>
      <c r="QVI106"/>
      <c r="QVJ106"/>
      <c r="QVK106"/>
      <c r="QVL106"/>
      <c r="QVM106"/>
      <c r="QVN106"/>
      <c r="QVO106"/>
      <c r="QVP106"/>
      <c r="QVQ106"/>
      <c r="QVR106"/>
      <c r="QVS106"/>
      <c r="QVT106"/>
      <c r="QVU106"/>
      <c r="QVV106"/>
      <c r="QVW106"/>
      <c r="QVX106"/>
      <c r="QVY106"/>
      <c r="QVZ106"/>
      <c r="QWA106"/>
      <c r="QWB106"/>
      <c r="QWC106"/>
      <c r="QWD106"/>
      <c r="QWE106"/>
      <c r="QWF106"/>
      <c r="QWG106"/>
      <c r="QWH106"/>
      <c r="QWI106"/>
      <c r="QWJ106"/>
      <c r="QWK106"/>
      <c r="QWL106"/>
      <c r="QWM106"/>
      <c r="QWN106"/>
      <c r="QWO106"/>
      <c r="QWP106"/>
      <c r="QWQ106"/>
      <c r="QWR106"/>
      <c r="QWS106"/>
      <c r="QWT106"/>
      <c r="QWU106"/>
      <c r="QWV106"/>
      <c r="QWW106"/>
      <c r="QWX106"/>
      <c r="QWY106"/>
      <c r="QWZ106"/>
      <c r="QXA106"/>
      <c r="QXB106"/>
      <c r="QXC106"/>
      <c r="QXD106"/>
      <c r="QXE106"/>
      <c r="QXF106"/>
      <c r="QXG106"/>
      <c r="QXH106"/>
      <c r="QXI106"/>
      <c r="QXJ106"/>
      <c r="QXK106"/>
      <c r="QXL106"/>
      <c r="QXM106"/>
      <c r="QXN106"/>
      <c r="QXO106"/>
      <c r="QXP106"/>
      <c r="QXQ106"/>
      <c r="QXR106"/>
      <c r="QXS106"/>
      <c r="QXT106"/>
      <c r="QXU106"/>
      <c r="QXV106"/>
      <c r="QXW106"/>
      <c r="QXX106"/>
      <c r="QXY106"/>
      <c r="QXZ106"/>
      <c r="QYA106"/>
      <c r="QYB106"/>
      <c r="QYC106"/>
      <c r="QYD106"/>
      <c r="QYE106"/>
      <c r="QYF106"/>
      <c r="QYG106"/>
      <c r="QYH106"/>
      <c r="QYI106"/>
      <c r="QYJ106"/>
      <c r="QYK106"/>
      <c r="QYL106"/>
      <c r="QYM106"/>
      <c r="QYN106"/>
      <c r="QYO106"/>
      <c r="QYP106"/>
      <c r="QYQ106"/>
      <c r="QYR106"/>
      <c r="QYS106"/>
      <c r="QYT106"/>
      <c r="QYU106"/>
      <c r="QYV106"/>
      <c r="QYW106"/>
      <c r="QYX106"/>
      <c r="QYY106"/>
      <c r="QYZ106"/>
      <c r="QZA106"/>
      <c r="QZB106"/>
      <c r="QZC106"/>
      <c r="QZD106"/>
      <c r="QZE106"/>
      <c r="QZF106"/>
      <c r="QZG106"/>
      <c r="QZH106"/>
      <c r="QZI106"/>
      <c r="QZJ106"/>
      <c r="QZK106"/>
      <c r="QZL106"/>
      <c r="QZM106"/>
      <c r="QZN106"/>
      <c r="QZO106"/>
      <c r="QZP106"/>
      <c r="QZQ106"/>
      <c r="QZR106"/>
      <c r="QZS106"/>
      <c r="QZT106"/>
      <c r="QZU106"/>
      <c r="QZV106"/>
      <c r="QZW106"/>
      <c r="QZX106"/>
      <c r="QZY106"/>
      <c r="QZZ106"/>
      <c r="RAA106"/>
      <c r="RAB106"/>
      <c r="RAC106"/>
      <c r="RAD106"/>
      <c r="RAE106"/>
      <c r="RAF106"/>
      <c r="RAG106"/>
      <c r="RAH106"/>
      <c r="RAI106"/>
      <c r="RAJ106"/>
      <c r="RAK106"/>
      <c r="RAL106"/>
      <c r="RAM106"/>
      <c r="RAN106"/>
      <c r="RAO106"/>
      <c r="RAP106"/>
      <c r="RAQ106"/>
      <c r="RAR106"/>
      <c r="RAS106"/>
      <c r="RAT106"/>
      <c r="RAU106"/>
      <c r="RAV106"/>
      <c r="RAW106"/>
      <c r="RAX106"/>
      <c r="RAY106"/>
      <c r="RAZ106"/>
      <c r="RBA106"/>
      <c r="RBB106"/>
      <c r="RBC106"/>
      <c r="RBD106"/>
      <c r="RBE106"/>
      <c r="RBF106"/>
      <c r="RBG106"/>
      <c r="RBH106"/>
      <c r="RBI106"/>
      <c r="RBJ106"/>
      <c r="RBK106"/>
      <c r="RBL106"/>
      <c r="RBM106"/>
      <c r="RBN106"/>
      <c r="RBO106"/>
      <c r="RBP106"/>
      <c r="RBQ106"/>
      <c r="RBR106"/>
      <c r="RBS106"/>
      <c r="RBT106"/>
      <c r="RBU106"/>
      <c r="RBV106"/>
      <c r="RBW106"/>
      <c r="RBX106"/>
      <c r="RBY106"/>
      <c r="RBZ106"/>
      <c r="RCA106"/>
      <c r="RCB106"/>
      <c r="RCC106"/>
      <c r="RCD106"/>
      <c r="RCE106"/>
      <c r="RCF106"/>
      <c r="RCG106"/>
      <c r="RCH106"/>
      <c r="RCI106"/>
      <c r="RCJ106"/>
      <c r="RCK106"/>
      <c r="RCL106"/>
      <c r="RCM106"/>
      <c r="RCN106"/>
      <c r="RCO106"/>
      <c r="RCP106"/>
      <c r="RCQ106"/>
      <c r="RCR106"/>
      <c r="RCS106"/>
      <c r="RCT106"/>
      <c r="RCU106"/>
      <c r="RCV106"/>
      <c r="RCW106"/>
      <c r="RCX106"/>
      <c r="RCY106"/>
      <c r="RCZ106"/>
      <c r="RDA106"/>
      <c r="RDB106"/>
      <c r="RDC106"/>
      <c r="RDD106"/>
      <c r="RDE106"/>
      <c r="RDF106"/>
      <c r="RDG106"/>
      <c r="RDH106"/>
      <c r="RDI106"/>
      <c r="RDJ106"/>
      <c r="RDK106"/>
      <c r="RDL106"/>
      <c r="RDM106"/>
      <c r="RDN106"/>
      <c r="RDO106"/>
      <c r="RDP106"/>
      <c r="RDQ106"/>
      <c r="RDR106"/>
      <c r="RDS106"/>
      <c r="RDT106"/>
      <c r="RDU106"/>
      <c r="RDV106"/>
      <c r="RDW106"/>
      <c r="RDX106"/>
      <c r="RDY106"/>
      <c r="RDZ106"/>
      <c r="REA106"/>
      <c r="REB106"/>
      <c r="REC106"/>
      <c r="RED106"/>
      <c r="REE106"/>
      <c r="REF106"/>
      <c r="REG106"/>
      <c r="REH106"/>
      <c r="REI106"/>
      <c r="REJ106"/>
      <c r="REK106"/>
      <c r="REL106"/>
      <c r="REM106"/>
      <c r="REN106"/>
      <c r="REO106"/>
      <c r="REP106"/>
      <c r="REQ106"/>
      <c r="RER106"/>
      <c r="RES106"/>
      <c r="RET106"/>
      <c r="REU106"/>
      <c r="REV106"/>
      <c r="REW106"/>
      <c r="REX106"/>
      <c r="REY106"/>
      <c r="REZ106"/>
      <c r="RFA106"/>
      <c r="RFB106"/>
      <c r="RFC106"/>
      <c r="RFD106"/>
      <c r="RFE106"/>
      <c r="RFF106"/>
      <c r="RFG106"/>
      <c r="RFH106"/>
      <c r="RFI106"/>
      <c r="RFJ106"/>
      <c r="RFK106"/>
      <c r="RFL106"/>
      <c r="RFM106"/>
      <c r="RFN106"/>
      <c r="RFO106"/>
      <c r="RFP106"/>
      <c r="RFQ106"/>
      <c r="RFR106"/>
      <c r="RFS106"/>
      <c r="RFT106"/>
      <c r="RFU106"/>
      <c r="RFV106"/>
      <c r="RFW106"/>
      <c r="RFX106"/>
      <c r="RFY106"/>
      <c r="RFZ106"/>
      <c r="RGA106"/>
      <c r="RGB106"/>
      <c r="RGC106"/>
      <c r="RGD106"/>
      <c r="RGE106"/>
      <c r="RGF106"/>
      <c r="RGG106"/>
      <c r="RGH106"/>
      <c r="RGI106"/>
      <c r="RGJ106"/>
      <c r="RGK106"/>
      <c r="RGL106"/>
      <c r="RGM106"/>
      <c r="RGN106"/>
      <c r="RGO106"/>
      <c r="RGP106"/>
      <c r="RGQ106"/>
      <c r="RGR106"/>
      <c r="RGS106"/>
      <c r="RGT106"/>
      <c r="RGU106"/>
      <c r="RGV106"/>
      <c r="RGW106"/>
      <c r="RGX106"/>
      <c r="RGY106"/>
      <c r="RGZ106"/>
      <c r="RHA106"/>
      <c r="RHB106"/>
      <c r="RHC106"/>
      <c r="RHD106"/>
      <c r="RHE106"/>
      <c r="RHF106"/>
      <c r="RHG106"/>
      <c r="RHH106"/>
      <c r="RHI106"/>
      <c r="RHJ106"/>
      <c r="RHK106"/>
      <c r="RHL106"/>
      <c r="RHM106"/>
      <c r="RHN106"/>
      <c r="RHO106"/>
      <c r="RHP106"/>
      <c r="RHQ106"/>
      <c r="RHR106"/>
      <c r="RHS106"/>
      <c r="RHT106"/>
      <c r="RHU106"/>
      <c r="RHV106"/>
      <c r="RHW106"/>
      <c r="RHX106"/>
      <c r="RHY106"/>
      <c r="RHZ106"/>
      <c r="RIA106"/>
      <c r="RIB106"/>
      <c r="RIC106"/>
      <c r="RID106"/>
      <c r="RIE106"/>
      <c r="RIF106"/>
      <c r="RIG106"/>
      <c r="RIH106"/>
      <c r="RII106"/>
      <c r="RIJ106"/>
      <c r="RIK106"/>
      <c r="RIL106"/>
      <c r="RIM106"/>
      <c r="RIN106"/>
      <c r="RIO106"/>
      <c r="RIP106"/>
      <c r="RIQ106"/>
      <c r="RIR106"/>
      <c r="RIS106"/>
      <c r="RIT106"/>
      <c r="RIU106"/>
      <c r="RIV106"/>
      <c r="RIW106"/>
      <c r="RIX106"/>
      <c r="RIY106"/>
      <c r="RIZ106"/>
      <c r="RJA106"/>
      <c r="RJB106"/>
      <c r="RJC106"/>
      <c r="RJD106"/>
      <c r="RJE106"/>
      <c r="RJF106"/>
      <c r="RJG106"/>
      <c r="RJH106"/>
      <c r="RJI106"/>
      <c r="RJJ106"/>
      <c r="RJK106"/>
      <c r="RJL106"/>
      <c r="RJM106"/>
      <c r="RJN106"/>
      <c r="RJO106"/>
      <c r="RJP106"/>
      <c r="RJQ106"/>
      <c r="RJR106"/>
      <c r="RJS106"/>
      <c r="RJT106"/>
      <c r="RJU106"/>
      <c r="RJV106"/>
      <c r="RJW106"/>
      <c r="RJX106"/>
      <c r="RJY106"/>
      <c r="RJZ106"/>
      <c r="RKA106"/>
      <c r="RKB106"/>
      <c r="RKC106"/>
      <c r="RKD106"/>
      <c r="RKE106"/>
      <c r="RKF106"/>
      <c r="RKG106"/>
      <c r="RKH106"/>
      <c r="RKI106"/>
      <c r="RKJ106"/>
      <c r="RKK106"/>
      <c r="RKL106"/>
      <c r="RKM106"/>
      <c r="RKN106"/>
      <c r="RKO106"/>
      <c r="RKP106"/>
      <c r="RKQ106"/>
      <c r="RKR106"/>
      <c r="RKS106"/>
      <c r="RKT106"/>
      <c r="RKU106"/>
      <c r="RKV106"/>
      <c r="RKW106"/>
      <c r="RKX106"/>
      <c r="RKY106"/>
      <c r="RKZ106"/>
      <c r="RLA106"/>
      <c r="RLB106"/>
      <c r="RLC106"/>
      <c r="RLD106"/>
      <c r="RLE106"/>
      <c r="RLF106"/>
      <c r="RLG106"/>
      <c r="RLH106"/>
      <c r="RLI106"/>
      <c r="RLJ106"/>
      <c r="RLK106"/>
      <c r="RLL106"/>
      <c r="RLM106"/>
      <c r="RLN106"/>
      <c r="RLO106"/>
      <c r="RLP106"/>
      <c r="RLQ106"/>
      <c r="RLR106"/>
      <c r="RLS106"/>
      <c r="RLT106"/>
      <c r="RLU106"/>
      <c r="RLV106"/>
      <c r="RLW106"/>
      <c r="RLX106"/>
      <c r="RLY106"/>
      <c r="RLZ106"/>
      <c r="RMA106"/>
      <c r="RMB106"/>
      <c r="RMC106"/>
      <c r="RMD106"/>
      <c r="RME106"/>
      <c r="RMF106"/>
      <c r="RMG106"/>
      <c r="RMH106"/>
      <c r="RMI106"/>
      <c r="RMJ106"/>
      <c r="RMK106"/>
      <c r="RML106"/>
      <c r="RMM106"/>
      <c r="RMN106"/>
      <c r="RMO106"/>
      <c r="RMP106"/>
      <c r="RMQ106"/>
      <c r="RMR106"/>
      <c r="RMS106"/>
      <c r="RMT106"/>
      <c r="RMU106"/>
      <c r="RMV106"/>
      <c r="RMW106"/>
      <c r="RMX106"/>
      <c r="RMY106"/>
      <c r="RMZ106"/>
      <c r="RNA106"/>
      <c r="RNB106"/>
      <c r="RNC106"/>
      <c r="RND106"/>
      <c r="RNE106"/>
      <c r="RNF106"/>
      <c r="RNG106"/>
      <c r="RNH106"/>
      <c r="RNI106"/>
      <c r="RNJ106"/>
      <c r="RNK106"/>
      <c r="RNL106"/>
      <c r="RNM106"/>
      <c r="RNN106"/>
      <c r="RNO106"/>
      <c r="RNP106"/>
      <c r="RNQ106"/>
      <c r="RNR106"/>
      <c r="RNS106"/>
      <c r="RNT106"/>
      <c r="RNU106"/>
      <c r="RNV106"/>
      <c r="RNW106"/>
      <c r="RNX106"/>
      <c r="RNY106"/>
      <c r="RNZ106"/>
      <c r="ROA106"/>
      <c r="ROB106"/>
      <c r="ROC106"/>
      <c r="ROD106"/>
      <c r="ROE106"/>
      <c r="ROF106"/>
      <c r="ROG106"/>
      <c r="ROH106"/>
      <c r="ROI106"/>
      <c r="ROJ106"/>
      <c r="ROK106"/>
      <c r="ROL106"/>
      <c r="ROM106"/>
      <c r="RON106"/>
      <c r="ROO106"/>
      <c r="ROP106"/>
      <c r="ROQ106"/>
      <c r="ROR106"/>
      <c r="ROS106"/>
      <c r="ROT106"/>
      <c r="ROU106"/>
      <c r="ROV106"/>
      <c r="ROW106"/>
      <c r="ROX106"/>
      <c r="ROY106"/>
      <c r="ROZ106"/>
      <c r="RPA106"/>
      <c r="RPB106"/>
      <c r="RPC106"/>
      <c r="RPD106"/>
      <c r="RPE106"/>
      <c r="RPF106"/>
      <c r="RPG106"/>
      <c r="RPH106"/>
      <c r="RPI106"/>
      <c r="RPJ106"/>
      <c r="RPK106"/>
      <c r="RPL106"/>
      <c r="RPM106"/>
      <c r="RPN106"/>
      <c r="RPO106"/>
      <c r="RPP106"/>
      <c r="RPQ106"/>
      <c r="RPR106"/>
      <c r="RPS106"/>
      <c r="RPT106"/>
      <c r="RPU106"/>
      <c r="RPV106"/>
      <c r="RPW106"/>
      <c r="RPX106"/>
      <c r="RPY106"/>
      <c r="RPZ106"/>
      <c r="RQA106"/>
      <c r="RQB106"/>
      <c r="RQC106"/>
      <c r="RQD106"/>
      <c r="RQE106"/>
      <c r="RQF106"/>
      <c r="RQG106"/>
      <c r="RQH106"/>
      <c r="RQI106"/>
      <c r="RQJ106"/>
      <c r="RQK106"/>
      <c r="RQL106"/>
      <c r="RQM106"/>
      <c r="RQN106"/>
      <c r="RQO106"/>
      <c r="RQP106"/>
      <c r="RQQ106"/>
      <c r="RQR106"/>
      <c r="RQS106"/>
      <c r="RQT106"/>
      <c r="RQU106"/>
      <c r="RQV106"/>
      <c r="RQW106"/>
      <c r="RQX106"/>
      <c r="RQY106"/>
      <c r="RQZ106"/>
      <c r="RRA106"/>
      <c r="RRB106"/>
      <c r="RRC106"/>
      <c r="RRD106"/>
      <c r="RRE106"/>
      <c r="RRF106"/>
      <c r="RRG106"/>
      <c r="RRH106"/>
      <c r="RRI106"/>
      <c r="RRJ106"/>
      <c r="RRK106"/>
      <c r="RRL106"/>
      <c r="RRM106"/>
      <c r="RRN106"/>
      <c r="RRO106"/>
      <c r="RRP106"/>
      <c r="RRQ106"/>
      <c r="RRR106"/>
      <c r="RRS106"/>
      <c r="RRT106"/>
      <c r="RRU106"/>
      <c r="RRV106"/>
      <c r="RRW106"/>
      <c r="RRX106"/>
      <c r="RRY106"/>
      <c r="RRZ106"/>
      <c r="RSA106"/>
      <c r="RSB106"/>
      <c r="RSC106"/>
      <c r="RSD106"/>
      <c r="RSE106"/>
      <c r="RSF106"/>
      <c r="RSG106"/>
      <c r="RSH106"/>
      <c r="RSI106"/>
      <c r="RSJ106"/>
      <c r="RSK106"/>
      <c r="RSL106"/>
      <c r="RSM106"/>
      <c r="RSN106"/>
      <c r="RSO106"/>
      <c r="RSP106"/>
      <c r="RSQ106"/>
      <c r="RSR106"/>
      <c r="RSS106"/>
      <c r="RST106"/>
      <c r="RSU106"/>
      <c r="RSV106"/>
      <c r="RSW106"/>
      <c r="RSX106"/>
      <c r="RSY106"/>
      <c r="RSZ106"/>
      <c r="RTA106"/>
      <c r="RTB106"/>
      <c r="RTC106"/>
      <c r="RTD106"/>
      <c r="RTE106"/>
      <c r="RTF106"/>
      <c r="RTG106"/>
      <c r="RTH106"/>
      <c r="RTI106"/>
      <c r="RTJ106"/>
      <c r="RTK106"/>
      <c r="RTL106"/>
      <c r="RTM106"/>
      <c r="RTN106"/>
      <c r="RTO106"/>
      <c r="RTP106"/>
      <c r="RTQ106"/>
      <c r="RTR106"/>
      <c r="RTS106"/>
      <c r="RTT106"/>
      <c r="RTU106"/>
      <c r="RTV106"/>
      <c r="RTW106"/>
      <c r="RTX106"/>
      <c r="RTY106"/>
      <c r="RTZ106"/>
      <c r="RUA106"/>
      <c r="RUB106"/>
      <c r="RUC106"/>
      <c r="RUD106"/>
      <c r="RUE106"/>
      <c r="RUF106"/>
      <c r="RUG106"/>
      <c r="RUH106"/>
      <c r="RUI106"/>
      <c r="RUJ106"/>
      <c r="RUK106"/>
      <c r="RUL106"/>
      <c r="RUM106"/>
      <c r="RUN106"/>
      <c r="RUO106"/>
      <c r="RUP106"/>
      <c r="RUQ106"/>
      <c r="RUR106"/>
      <c r="RUS106"/>
      <c r="RUT106"/>
      <c r="RUU106"/>
      <c r="RUV106"/>
      <c r="RUW106"/>
      <c r="RUX106"/>
      <c r="RUY106"/>
      <c r="RUZ106"/>
      <c r="RVA106"/>
      <c r="RVB106"/>
      <c r="RVC106"/>
      <c r="RVD106"/>
      <c r="RVE106"/>
      <c r="RVF106"/>
      <c r="RVG106"/>
      <c r="RVH106"/>
      <c r="RVI106"/>
      <c r="RVJ106"/>
      <c r="RVK106"/>
      <c r="RVL106"/>
      <c r="RVM106"/>
      <c r="RVN106"/>
      <c r="RVO106"/>
      <c r="RVP106"/>
      <c r="RVQ106"/>
      <c r="RVR106"/>
      <c r="RVS106"/>
      <c r="RVT106"/>
      <c r="RVU106"/>
      <c r="RVV106"/>
      <c r="RVW106"/>
      <c r="RVX106"/>
      <c r="RVY106"/>
      <c r="RVZ106"/>
      <c r="RWA106"/>
      <c r="RWB106"/>
      <c r="RWC106"/>
      <c r="RWD106"/>
      <c r="RWE106"/>
      <c r="RWF106"/>
      <c r="RWG106"/>
      <c r="RWH106"/>
      <c r="RWI106"/>
      <c r="RWJ106"/>
      <c r="RWK106"/>
      <c r="RWL106"/>
      <c r="RWM106"/>
      <c r="RWN106"/>
      <c r="RWO106"/>
      <c r="RWP106"/>
      <c r="RWQ106"/>
      <c r="RWR106"/>
      <c r="RWS106"/>
      <c r="RWT106"/>
      <c r="RWU106"/>
      <c r="RWV106"/>
      <c r="RWW106"/>
      <c r="RWX106"/>
      <c r="RWY106"/>
      <c r="RWZ106"/>
      <c r="RXA106"/>
      <c r="RXB106"/>
      <c r="RXC106"/>
      <c r="RXD106"/>
      <c r="RXE106"/>
      <c r="RXF106"/>
      <c r="RXG106"/>
      <c r="RXH106"/>
      <c r="RXI106"/>
      <c r="RXJ106"/>
      <c r="RXK106"/>
      <c r="RXL106"/>
      <c r="RXM106"/>
      <c r="RXN106"/>
      <c r="RXO106"/>
      <c r="RXP106"/>
      <c r="RXQ106"/>
      <c r="RXR106"/>
      <c r="RXS106"/>
      <c r="RXT106"/>
      <c r="RXU106"/>
      <c r="RXV106"/>
      <c r="RXW106"/>
      <c r="RXX106"/>
      <c r="RXY106"/>
      <c r="RXZ106"/>
      <c r="RYA106"/>
      <c r="RYB106"/>
      <c r="RYC106"/>
      <c r="RYD106"/>
      <c r="RYE106"/>
      <c r="RYF106"/>
      <c r="RYG106"/>
      <c r="RYH106"/>
      <c r="RYI106"/>
      <c r="RYJ106"/>
      <c r="RYK106"/>
      <c r="RYL106"/>
      <c r="RYM106"/>
      <c r="RYN106"/>
      <c r="RYO106"/>
      <c r="RYP106"/>
      <c r="RYQ106"/>
      <c r="RYR106"/>
      <c r="RYS106"/>
      <c r="RYT106"/>
      <c r="RYU106"/>
      <c r="RYV106"/>
      <c r="RYW106"/>
      <c r="RYX106"/>
      <c r="RYY106"/>
      <c r="RYZ106"/>
      <c r="RZA106"/>
      <c r="RZB106"/>
      <c r="RZC106"/>
      <c r="RZD106"/>
      <c r="RZE106"/>
      <c r="RZF106"/>
      <c r="RZG106"/>
      <c r="RZH106"/>
      <c r="RZI106"/>
      <c r="RZJ106"/>
      <c r="RZK106"/>
      <c r="RZL106"/>
      <c r="RZM106"/>
      <c r="RZN106"/>
      <c r="RZO106"/>
      <c r="RZP106"/>
      <c r="RZQ106"/>
      <c r="RZR106"/>
      <c r="RZS106"/>
      <c r="RZT106"/>
      <c r="RZU106"/>
      <c r="RZV106"/>
      <c r="RZW106"/>
      <c r="RZX106"/>
      <c r="RZY106"/>
      <c r="RZZ106"/>
      <c r="SAA106"/>
      <c r="SAB106"/>
      <c r="SAC106"/>
      <c r="SAD106"/>
      <c r="SAE106"/>
      <c r="SAF106"/>
      <c r="SAG106"/>
      <c r="SAH106"/>
      <c r="SAI106"/>
      <c r="SAJ106"/>
      <c r="SAK106"/>
      <c r="SAL106"/>
      <c r="SAM106"/>
      <c r="SAN106"/>
      <c r="SAO106"/>
      <c r="SAP106"/>
      <c r="SAQ106"/>
      <c r="SAR106"/>
      <c r="SAS106"/>
      <c r="SAT106"/>
      <c r="SAU106"/>
      <c r="SAV106"/>
      <c r="SAW106"/>
      <c r="SAX106"/>
      <c r="SAY106"/>
      <c r="SAZ106"/>
      <c r="SBA106"/>
      <c r="SBB106"/>
      <c r="SBC106"/>
      <c r="SBD106"/>
      <c r="SBE106"/>
      <c r="SBF106"/>
      <c r="SBG106"/>
      <c r="SBH106"/>
      <c r="SBI106"/>
      <c r="SBJ106"/>
      <c r="SBK106"/>
      <c r="SBL106"/>
      <c r="SBM106"/>
      <c r="SBN106"/>
      <c r="SBO106"/>
      <c r="SBP106"/>
      <c r="SBQ106"/>
      <c r="SBR106"/>
      <c r="SBS106"/>
      <c r="SBT106"/>
      <c r="SBU106"/>
      <c r="SBV106"/>
      <c r="SBW106"/>
      <c r="SBX106"/>
      <c r="SBY106"/>
      <c r="SBZ106"/>
      <c r="SCA106"/>
      <c r="SCB106"/>
      <c r="SCC106"/>
      <c r="SCD106"/>
      <c r="SCE106"/>
      <c r="SCF106"/>
      <c r="SCG106"/>
      <c r="SCH106"/>
      <c r="SCI106"/>
      <c r="SCJ106"/>
      <c r="SCK106"/>
      <c r="SCL106"/>
      <c r="SCM106"/>
      <c r="SCN106"/>
      <c r="SCO106"/>
      <c r="SCP106"/>
      <c r="SCQ106"/>
      <c r="SCR106"/>
      <c r="SCS106"/>
      <c r="SCT106"/>
      <c r="SCU106"/>
      <c r="SCV106"/>
      <c r="SCW106"/>
      <c r="SCX106"/>
      <c r="SCY106"/>
      <c r="SCZ106"/>
      <c r="SDA106"/>
      <c r="SDB106"/>
      <c r="SDC106"/>
      <c r="SDD106"/>
      <c r="SDE106"/>
      <c r="SDF106"/>
      <c r="SDG106"/>
      <c r="SDH106"/>
      <c r="SDI106"/>
      <c r="SDJ106"/>
      <c r="SDK106"/>
      <c r="SDL106"/>
      <c r="SDM106"/>
      <c r="SDN106"/>
      <c r="SDO106"/>
      <c r="SDP106"/>
      <c r="SDQ106"/>
      <c r="SDR106"/>
      <c r="SDS106"/>
      <c r="SDT106"/>
      <c r="SDU106"/>
      <c r="SDV106"/>
      <c r="SDW106"/>
      <c r="SDX106"/>
      <c r="SDY106"/>
      <c r="SDZ106"/>
      <c r="SEA106"/>
      <c r="SEB106"/>
      <c r="SEC106"/>
      <c r="SED106"/>
      <c r="SEE106"/>
      <c r="SEF106"/>
      <c r="SEG106"/>
      <c r="SEH106"/>
      <c r="SEI106"/>
      <c r="SEJ106"/>
      <c r="SEK106"/>
      <c r="SEL106"/>
      <c r="SEM106"/>
      <c r="SEN106"/>
      <c r="SEO106"/>
      <c r="SEP106"/>
      <c r="SEQ106"/>
      <c r="SER106"/>
      <c r="SES106"/>
      <c r="SET106"/>
      <c r="SEU106"/>
      <c r="SEV106"/>
      <c r="SEW106"/>
      <c r="SEX106"/>
      <c r="SEY106"/>
      <c r="SEZ106"/>
      <c r="SFA106"/>
      <c r="SFB106"/>
      <c r="SFC106"/>
      <c r="SFD106"/>
      <c r="SFE106"/>
      <c r="SFF106"/>
      <c r="SFG106"/>
      <c r="SFH106"/>
      <c r="SFI106"/>
      <c r="SFJ106"/>
      <c r="SFK106"/>
      <c r="SFL106"/>
      <c r="SFM106"/>
      <c r="SFN106"/>
      <c r="SFO106"/>
      <c r="SFP106"/>
      <c r="SFQ106"/>
      <c r="SFR106"/>
      <c r="SFS106"/>
      <c r="SFT106"/>
      <c r="SFU106"/>
      <c r="SFV106"/>
      <c r="SFW106"/>
      <c r="SFX106"/>
      <c r="SFY106"/>
      <c r="SFZ106"/>
      <c r="SGA106"/>
      <c r="SGB106"/>
      <c r="SGC106"/>
      <c r="SGD106"/>
      <c r="SGE106"/>
      <c r="SGF106"/>
      <c r="SGG106"/>
      <c r="SGH106"/>
      <c r="SGI106"/>
      <c r="SGJ106"/>
      <c r="SGK106"/>
      <c r="SGL106"/>
      <c r="SGM106"/>
      <c r="SGN106"/>
      <c r="SGO106"/>
      <c r="SGP106"/>
      <c r="SGQ106"/>
      <c r="SGR106"/>
      <c r="SGS106"/>
      <c r="SGT106"/>
      <c r="SGU106"/>
      <c r="SGV106"/>
      <c r="SGW106"/>
      <c r="SGX106"/>
      <c r="SGY106"/>
      <c r="SGZ106"/>
      <c r="SHA106"/>
      <c r="SHB106"/>
      <c r="SHC106"/>
      <c r="SHD106"/>
      <c r="SHE106"/>
      <c r="SHF106"/>
      <c r="SHG106"/>
      <c r="SHH106"/>
      <c r="SHI106"/>
      <c r="SHJ106"/>
      <c r="SHK106"/>
      <c r="SHL106"/>
      <c r="SHM106"/>
      <c r="SHN106"/>
      <c r="SHO106"/>
      <c r="SHP106"/>
      <c r="SHQ106"/>
      <c r="SHR106"/>
      <c r="SHS106"/>
      <c r="SHT106"/>
      <c r="SHU106"/>
      <c r="SHV106"/>
      <c r="SHW106"/>
      <c r="SHX106"/>
      <c r="SHY106"/>
      <c r="SHZ106"/>
      <c r="SIA106"/>
      <c r="SIB106"/>
      <c r="SIC106"/>
      <c r="SID106"/>
      <c r="SIE106"/>
      <c r="SIF106"/>
      <c r="SIG106"/>
      <c r="SIH106"/>
      <c r="SII106"/>
      <c r="SIJ106"/>
      <c r="SIK106"/>
      <c r="SIL106"/>
      <c r="SIM106"/>
      <c r="SIN106"/>
      <c r="SIO106"/>
      <c r="SIP106"/>
      <c r="SIQ106"/>
      <c r="SIR106"/>
      <c r="SIS106"/>
      <c r="SIT106"/>
      <c r="SIU106"/>
      <c r="SIV106"/>
      <c r="SIW106"/>
      <c r="SIX106"/>
      <c r="SIY106"/>
      <c r="SIZ106"/>
      <c r="SJA106"/>
      <c r="SJB106"/>
      <c r="SJC106"/>
      <c r="SJD106"/>
      <c r="SJE106"/>
      <c r="SJF106"/>
      <c r="SJG106"/>
      <c r="SJH106"/>
      <c r="SJI106"/>
      <c r="SJJ106"/>
      <c r="SJK106"/>
      <c r="SJL106"/>
      <c r="SJM106"/>
      <c r="SJN106"/>
      <c r="SJO106"/>
      <c r="SJP106"/>
      <c r="SJQ106"/>
      <c r="SJR106"/>
      <c r="SJS106"/>
      <c r="SJT106"/>
      <c r="SJU106"/>
      <c r="SJV106"/>
      <c r="SJW106"/>
      <c r="SJX106"/>
      <c r="SJY106"/>
      <c r="SJZ106"/>
      <c r="SKA106"/>
      <c r="SKB106"/>
      <c r="SKC106"/>
      <c r="SKD106"/>
      <c r="SKE106"/>
      <c r="SKF106"/>
      <c r="SKG106"/>
      <c r="SKH106"/>
      <c r="SKI106"/>
      <c r="SKJ106"/>
      <c r="SKK106"/>
      <c r="SKL106"/>
      <c r="SKM106"/>
      <c r="SKN106"/>
      <c r="SKO106"/>
      <c r="SKP106"/>
      <c r="SKQ106"/>
      <c r="SKR106"/>
      <c r="SKS106"/>
      <c r="SKT106"/>
      <c r="SKU106"/>
      <c r="SKV106"/>
      <c r="SKW106"/>
      <c r="SKX106"/>
      <c r="SKY106"/>
      <c r="SKZ106"/>
      <c r="SLA106"/>
      <c r="SLB106"/>
      <c r="SLC106"/>
      <c r="SLD106"/>
      <c r="SLE106"/>
      <c r="SLF106"/>
      <c r="SLG106"/>
      <c r="SLH106"/>
      <c r="SLI106"/>
      <c r="SLJ106"/>
      <c r="SLK106"/>
      <c r="SLL106"/>
      <c r="SLM106"/>
      <c r="SLN106"/>
      <c r="SLO106"/>
      <c r="SLP106"/>
      <c r="SLQ106"/>
      <c r="SLR106"/>
      <c r="SLS106"/>
      <c r="SLT106"/>
      <c r="SLU106"/>
      <c r="SLV106"/>
      <c r="SLW106"/>
      <c r="SLX106"/>
      <c r="SLY106"/>
      <c r="SLZ106"/>
      <c r="SMA106"/>
      <c r="SMB106"/>
      <c r="SMC106"/>
      <c r="SMD106"/>
      <c r="SME106"/>
      <c r="SMF106"/>
      <c r="SMG106"/>
      <c r="SMH106"/>
      <c r="SMI106"/>
      <c r="SMJ106"/>
      <c r="SMK106"/>
      <c r="SML106"/>
      <c r="SMM106"/>
      <c r="SMN106"/>
      <c r="SMO106"/>
      <c r="SMP106"/>
      <c r="SMQ106"/>
      <c r="SMR106"/>
      <c r="SMS106"/>
      <c r="SMT106"/>
      <c r="SMU106"/>
      <c r="SMV106"/>
      <c r="SMW106"/>
      <c r="SMX106"/>
      <c r="SMY106"/>
      <c r="SMZ106"/>
      <c r="SNA106"/>
      <c r="SNB106"/>
      <c r="SNC106"/>
      <c r="SND106"/>
      <c r="SNE106"/>
      <c r="SNF106"/>
      <c r="SNG106"/>
      <c r="SNH106"/>
      <c r="SNI106"/>
      <c r="SNJ106"/>
      <c r="SNK106"/>
      <c r="SNL106"/>
      <c r="SNM106"/>
      <c r="SNN106"/>
      <c r="SNO106"/>
      <c r="SNP106"/>
      <c r="SNQ106"/>
      <c r="SNR106"/>
      <c r="SNS106"/>
      <c r="SNT106"/>
      <c r="SNU106"/>
      <c r="SNV106"/>
      <c r="SNW106"/>
      <c r="SNX106"/>
      <c r="SNY106"/>
      <c r="SNZ106"/>
      <c r="SOA106"/>
      <c r="SOB106"/>
      <c r="SOC106"/>
      <c r="SOD106"/>
      <c r="SOE106"/>
      <c r="SOF106"/>
      <c r="SOG106"/>
      <c r="SOH106"/>
      <c r="SOI106"/>
      <c r="SOJ106"/>
      <c r="SOK106"/>
      <c r="SOL106"/>
      <c r="SOM106"/>
      <c r="SON106"/>
      <c r="SOO106"/>
      <c r="SOP106"/>
      <c r="SOQ106"/>
      <c r="SOR106"/>
      <c r="SOS106"/>
      <c r="SOT106"/>
      <c r="SOU106"/>
      <c r="SOV106"/>
      <c r="SOW106"/>
      <c r="SOX106"/>
      <c r="SOY106"/>
      <c r="SOZ106"/>
      <c r="SPA106"/>
      <c r="SPB106"/>
      <c r="SPC106"/>
      <c r="SPD106"/>
      <c r="SPE106"/>
      <c r="SPF106"/>
      <c r="SPG106"/>
      <c r="SPH106"/>
      <c r="SPI106"/>
      <c r="SPJ106"/>
      <c r="SPK106"/>
      <c r="SPL106"/>
      <c r="SPM106"/>
      <c r="SPN106"/>
      <c r="SPO106"/>
      <c r="SPP106"/>
      <c r="SPQ106"/>
      <c r="SPR106"/>
      <c r="SPS106"/>
      <c r="SPT106"/>
      <c r="SPU106"/>
      <c r="SPV106"/>
      <c r="SPW106"/>
      <c r="SPX106"/>
      <c r="SPY106"/>
      <c r="SPZ106"/>
      <c r="SQA106"/>
      <c r="SQB106"/>
      <c r="SQC106"/>
      <c r="SQD106"/>
      <c r="SQE106"/>
      <c r="SQF106"/>
      <c r="SQG106"/>
      <c r="SQH106"/>
      <c r="SQI106"/>
      <c r="SQJ106"/>
      <c r="SQK106"/>
      <c r="SQL106"/>
      <c r="SQM106"/>
      <c r="SQN106"/>
      <c r="SQO106"/>
      <c r="SQP106"/>
      <c r="SQQ106"/>
      <c r="SQR106"/>
      <c r="SQS106"/>
      <c r="SQT106"/>
      <c r="SQU106"/>
      <c r="SQV106"/>
      <c r="SQW106"/>
      <c r="SQX106"/>
      <c r="SQY106"/>
      <c r="SQZ106"/>
      <c r="SRA106"/>
      <c r="SRB106"/>
      <c r="SRC106"/>
      <c r="SRD106"/>
      <c r="SRE106"/>
      <c r="SRF106"/>
      <c r="SRG106"/>
      <c r="SRH106"/>
      <c r="SRI106"/>
      <c r="SRJ106"/>
      <c r="SRK106"/>
      <c r="SRL106"/>
      <c r="SRM106"/>
      <c r="SRN106"/>
      <c r="SRO106"/>
      <c r="SRP106"/>
      <c r="SRQ106"/>
      <c r="SRR106"/>
      <c r="SRS106"/>
      <c r="SRT106"/>
      <c r="SRU106"/>
      <c r="SRV106"/>
      <c r="SRW106"/>
      <c r="SRX106"/>
      <c r="SRY106"/>
      <c r="SRZ106"/>
      <c r="SSA106"/>
      <c r="SSB106"/>
      <c r="SSC106"/>
      <c r="SSD106"/>
      <c r="SSE106"/>
      <c r="SSF106"/>
      <c r="SSG106"/>
      <c r="SSH106"/>
      <c r="SSI106"/>
      <c r="SSJ106"/>
      <c r="SSK106"/>
      <c r="SSL106"/>
      <c r="SSM106"/>
      <c r="SSN106"/>
      <c r="SSO106"/>
      <c r="SSP106"/>
      <c r="SSQ106"/>
      <c r="SSR106"/>
      <c r="SSS106"/>
      <c r="SST106"/>
      <c r="SSU106"/>
      <c r="SSV106"/>
      <c r="SSW106"/>
      <c r="SSX106"/>
      <c r="SSY106"/>
      <c r="SSZ106"/>
      <c r="STA106"/>
      <c r="STB106"/>
      <c r="STC106"/>
      <c r="STD106"/>
      <c r="STE106"/>
      <c r="STF106"/>
      <c r="STG106"/>
      <c r="STH106"/>
      <c r="STI106"/>
      <c r="STJ106"/>
      <c r="STK106"/>
      <c r="STL106"/>
      <c r="STM106"/>
      <c r="STN106"/>
      <c r="STO106"/>
      <c r="STP106"/>
      <c r="STQ106"/>
      <c r="STR106"/>
      <c r="STS106"/>
      <c r="STT106"/>
      <c r="STU106"/>
      <c r="STV106"/>
      <c r="STW106"/>
      <c r="STX106"/>
      <c r="STY106"/>
      <c r="STZ106"/>
      <c r="SUA106"/>
      <c r="SUB106"/>
      <c r="SUC106"/>
      <c r="SUD106"/>
      <c r="SUE106"/>
      <c r="SUF106"/>
      <c r="SUG106"/>
      <c r="SUH106"/>
      <c r="SUI106"/>
      <c r="SUJ106"/>
      <c r="SUK106"/>
      <c r="SUL106"/>
      <c r="SUM106"/>
      <c r="SUN106"/>
      <c r="SUO106"/>
      <c r="SUP106"/>
      <c r="SUQ106"/>
      <c r="SUR106"/>
      <c r="SUS106"/>
      <c r="SUT106"/>
      <c r="SUU106"/>
      <c r="SUV106"/>
      <c r="SUW106"/>
      <c r="SUX106"/>
      <c r="SUY106"/>
      <c r="SUZ106"/>
      <c r="SVA106"/>
      <c r="SVB106"/>
      <c r="SVC106"/>
      <c r="SVD106"/>
      <c r="SVE106"/>
      <c r="SVF106"/>
      <c r="SVG106"/>
      <c r="SVH106"/>
      <c r="SVI106"/>
      <c r="SVJ106"/>
      <c r="SVK106"/>
      <c r="SVL106"/>
      <c r="SVM106"/>
      <c r="SVN106"/>
      <c r="SVO106"/>
      <c r="SVP106"/>
      <c r="SVQ106"/>
      <c r="SVR106"/>
      <c r="SVS106"/>
      <c r="SVT106"/>
      <c r="SVU106"/>
      <c r="SVV106"/>
      <c r="SVW106"/>
      <c r="SVX106"/>
      <c r="SVY106"/>
      <c r="SVZ106"/>
      <c r="SWA106"/>
      <c r="SWB106"/>
      <c r="SWC106"/>
      <c r="SWD106"/>
      <c r="SWE106"/>
      <c r="SWF106"/>
      <c r="SWG106"/>
      <c r="SWH106"/>
      <c r="SWI106"/>
      <c r="SWJ106"/>
      <c r="SWK106"/>
      <c r="SWL106"/>
      <c r="SWM106"/>
      <c r="SWN106"/>
      <c r="SWO106"/>
      <c r="SWP106"/>
      <c r="SWQ106"/>
      <c r="SWR106"/>
      <c r="SWS106"/>
      <c r="SWT106"/>
      <c r="SWU106"/>
      <c r="SWV106"/>
      <c r="SWW106"/>
      <c r="SWX106"/>
      <c r="SWY106"/>
      <c r="SWZ106"/>
      <c r="SXA106"/>
      <c r="SXB106"/>
      <c r="SXC106"/>
      <c r="SXD106"/>
      <c r="SXE106"/>
      <c r="SXF106"/>
      <c r="SXG106"/>
      <c r="SXH106"/>
      <c r="SXI106"/>
      <c r="SXJ106"/>
      <c r="SXK106"/>
      <c r="SXL106"/>
      <c r="SXM106"/>
      <c r="SXN106"/>
      <c r="SXO106"/>
      <c r="SXP106"/>
      <c r="SXQ106"/>
      <c r="SXR106"/>
      <c r="SXS106"/>
      <c r="SXT106"/>
      <c r="SXU106"/>
      <c r="SXV106"/>
      <c r="SXW106"/>
      <c r="SXX106"/>
      <c r="SXY106"/>
      <c r="SXZ106"/>
      <c r="SYA106"/>
      <c r="SYB106"/>
      <c r="SYC106"/>
      <c r="SYD106"/>
      <c r="SYE106"/>
      <c r="SYF106"/>
      <c r="SYG106"/>
      <c r="SYH106"/>
      <c r="SYI106"/>
      <c r="SYJ106"/>
      <c r="SYK106"/>
      <c r="SYL106"/>
      <c r="SYM106"/>
      <c r="SYN106"/>
      <c r="SYO106"/>
      <c r="SYP106"/>
      <c r="SYQ106"/>
      <c r="SYR106"/>
      <c r="SYS106"/>
      <c r="SYT106"/>
      <c r="SYU106"/>
      <c r="SYV106"/>
      <c r="SYW106"/>
      <c r="SYX106"/>
      <c r="SYY106"/>
      <c r="SYZ106"/>
      <c r="SZA106"/>
      <c r="SZB106"/>
      <c r="SZC106"/>
      <c r="SZD106"/>
      <c r="SZE106"/>
      <c r="SZF106"/>
      <c r="SZG106"/>
      <c r="SZH106"/>
      <c r="SZI106"/>
      <c r="SZJ106"/>
      <c r="SZK106"/>
      <c r="SZL106"/>
      <c r="SZM106"/>
      <c r="SZN106"/>
      <c r="SZO106"/>
      <c r="SZP106"/>
      <c r="SZQ106"/>
      <c r="SZR106"/>
      <c r="SZS106"/>
      <c r="SZT106"/>
      <c r="SZU106"/>
      <c r="SZV106"/>
      <c r="SZW106"/>
      <c r="SZX106"/>
      <c r="SZY106"/>
      <c r="SZZ106"/>
      <c r="TAA106"/>
      <c r="TAB106"/>
      <c r="TAC106"/>
      <c r="TAD106"/>
      <c r="TAE106"/>
      <c r="TAF106"/>
      <c r="TAG106"/>
      <c r="TAH106"/>
      <c r="TAI106"/>
      <c r="TAJ106"/>
      <c r="TAK106"/>
      <c r="TAL106"/>
      <c r="TAM106"/>
      <c r="TAN106"/>
      <c r="TAO106"/>
      <c r="TAP106"/>
      <c r="TAQ106"/>
      <c r="TAR106"/>
      <c r="TAS106"/>
      <c r="TAT106"/>
      <c r="TAU106"/>
      <c r="TAV106"/>
      <c r="TAW106"/>
      <c r="TAX106"/>
      <c r="TAY106"/>
      <c r="TAZ106"/>
      <c r="TBA106"/>
      <c r="TBB106"/>
      <c r="TBC106"/>
      <c r="TBD106"/>
      <c r="TBE106"/>
      <c r="TBF106"/>
      <c r="TBG106"/>
      <c r="TBH106"/>
      <c r="TBI106"/>
      <c r="TBJ106"/>
      <c r="TBK106"/>
      <c r="TBL106"/>
      <c r="TBM106"/>
      <c r="TBN106"/>
      <c r="TBO106"/>
      <c r="TBP106"/>
      <c r="TBQ106"/>
      <c r="TBR106"/>
      <c r="TBS106"/>
      <c r="TBT106"/>
      <c r="TBU106"/>
      <c r="TBV106"/>
      <c r="TBW106"/>
      <c r="TBX106"/>
      <c r="TBY106"/>
      <c r="TBZ106"/>
      <c r="TCA106"/>
      <c r="TCB106"/>
      <c r="TCC106"/>
      <c r="TCD106"/>
      <c r="TCE106"/>
      <c r="TCF106"/>
      <c r="TCG106"/>
      <c r="TCH106"/>
      <c r="TCI106"/>
      <c r="TCJ106"/>
      <c r="TCK106"/>
      <c r="TCL106"/>
      <c r="TCM106"/>
      <c r="TCN106"/>
      <c r="TCO106"/>
      <c r="TCP106"/>
      <c r="TCQ106"/>
      <c r="TCR106"/>
      <c r="TCS106"/>
      <c r="TCT106"/>
      <c r="TCU106"/>
      <c r="TCV106"/>
      <c r="TCW106"/>
      <c r="TCX106"/>
      <c r="TCY106"/>
      <c r="TCZ106"/>
      <c r="TDA106"/>
      <c r="TDB106"/>
      <c r="TDC106"/>
      <c r="TDD106"/>
      <c r="TDE106"/>
      <c r="TDF106"/>
      <c r="TDG106"/>
      <c r="TDH106"/>
      <c r="TDI106"/>
      <c r="TDJ106"/>
      <c r="TDK106"/>
      <c r="TDL106"/>
      <c r="TDM106"/>
      <c r="TDN106"/>
      <c r="TDO106"/>
      <c r="TDP106"/>
      <c r="TDQ106"/>
      <c r="TDR106"/>
      <c r="TDS106"/>
      <c r="TDT106"/>
      <c r="TDU106"/>
      <c r="TDV106"/>
      <c r="TDW106"/>
      <c r="TDX106"/>
      <c r="TDY106"/>
      <c r="TDZ106"/>
      <c r="TEA106"/>
      <c r="TEB106"/>
      <c r="TEC106"/>
      <c r="TED106"/>
      <c r="TEE106"/>
      <c r="TEF106"/>
      <c r="TEG106"/>
      <c r="TEH106"/>
      <c r="TEI106"/>
      <c r="TEJ106"/>
      <c r="TEK106"/>
      <c r="TEL106"/>
      <c r="TEM106"/>
      <c r="TEN106"/>
      <c r="TEO106"/>
      <c r="TEP106"/>
      <c r="TEQ106"/>
      <c r="TER106"/>
      <c r="TES106"/>
      <c r="TET106"/>
      <c r="TEU106"/>
      <c r="TEV106"/>
      <c r="TEW106"/>
      <c r="TEX106"/>
      <c r="TEY106"/>
      <c r="TEZ106"/>
      <c r="TFA106"/>
      <c r="TFB106"/>
      <c r="TFC106"/>
      <c r="TFD106"/>
      <c r="TFE106"/>
      <c r="TFF106"/>
      <c r="TFG106"/>
      <c r="TFH106"/>
      <c r="TFI106"/>
      <c r="TFJ106"/>
      <c r="TFK106"/>
      <c r="TFL106"/>
      <c r="TFM106"/>
      <c r="TFN106"/>
      <c r="TFO106"/>
      <c r="TFP106"/>
      <c r="TFQ106"/>
      <c r="TFR106"/>
      <c r="TFS106"/>
      <c r="TFT106"/>
      <c r="TFU106"/>
      <c r="TFV106"/>
      <c r="TFW106"/>
      <c r="TFX106"/>
      <c r="TFY106"/>
      <c r="TFZ106"/>
      <c r="TGA106"/>
      <c r="TGB106"/>
      <c r="TGC106"/>
      <c r="TGD106"/>
      <c r="TGE106"/>
      <c r="TGF106"/>
      <c r="TGG106"/>
      <c r="TGH106"/>
      <c r="TGI106"/>
      <c r="TGJ106"/>
      <c r="TGK106"/>
      <c r="TGL106"/>
      <c r="TGM106"/>
      <c r="TGN106"/>
      <c r="TGO106"/>
      <c r="TGP106"/>
      <c r="TGQ106"/>
      <c r="TGR106"/>
      <c r="TGS106"/>
      <c r="TGT106"/>
      <c r="TGU106"/>
      <c r="TGV106"/>
      <c r="TGW106"/>
      <c r="TGX106"/>
      <c r="TGY106"/>
      <c r="TGZ106"/>
      <c r="THA106"/>
      <c r="THB106"/>
      <c r="THC106"/>
      <c r="THD106"/>
      <c r="THE106"/>
      <c r="THF106"/>
      <c r="THG106"/>
      <c r="THH106"/>
      <c r="THI106"/>
      <c r="THJ106"/>
      <c r="THK106"/>
      <c r="THL106"/>
      <c r="THM106"/>
      <c r="THN106"/>
      <c r="THO106"/>
      <c r="THP106"/>
      <c r="THQ106"/>
      <c r="THR106"/>
      <c r="THS106"/>
      <c r="THT106"/>
      <c r="THU106"/>
      <c r="THV106"/>
      <c r="THW106"/>
      <c r="THX106"/>
      <c r="THY106"/>
      <c r="THZ106"/>
      <c r="TIA106"/>
      <c r="TIB106"/>
      <c r="TIC106"/>
      <c r="TID106"/>
      <c r="TIE106"/>
      <c r="TIF106"/>
      <c r="TIG106"/>
      <c r="TIH106"/>
      <c r="TII106"/>
      <c r="TIJ106"/>
      <c r="TIK106"/>
      <c r="TIL106"/>
      <c r="TIM106"/>
      <c r="TIN106"/>
      <c r="TIO106"/>
      <c r="TIP106"/>
      <c r="TIQ106"/>
      <c r="TIR106"/>
      <c r="TIS106"/>
      <c r="TIT106"/>
      <c r="TIU106"/>
      <c r="TIV106"/>
      <c r="TIW106"/>
      <c r="TIX106"/>
      <c r="TIY106"/>
      <c r="TIZ106"/>
      <c r="TJA106"/>
      <c r="TJB106"/>
      <c r="TJC106"/>
      <c r="TJD106"/>
      <c r="TJE106"/>
      <c r="TJF106"/>
      <c r="TJG106"/>
      <c r="TJH106"/>
      <c r="TJI106"/>
      <c r="TJJ106"/>
      <c r="TJK106"/>
      <c r="TJL106"/>
      <c r="TJM106"/>
      <c r="TJN106"/>
      <c r="TJO106"/>
      <c r="TJP106"/>
      <c r="TJQ106"/>
      <c r="TJR106"/>
      <c r="TJS106"/>
      <c r="TJT106"/>
      <c r="TJU106"/>
      <c r="TJV106"/>
      <c r="TJW106"/>
      <c r="TJX106"/>
      <c r="TJY106"/>
      <c r="TJZ106"/>
      <c r="TKA106"/>
      <c r="TKB106"/>
      <c r="TKC106"/>
      <c r="TKD106"/>
      <c r="TKE106"/>
      <c r="TKF106"/>
      <c r="TKG106"/>
      <c r="TKH106"/>
      <c r="TKI106"/>
      <c r="TKJ106"/>
      <c r="TKK106"/>
      <c r="TKL106"/>
      <c r="TKM106"/>
      <c r="TKN106"/>
      <c r="TKO106"/>
      <c r="TKP106"/>
      <c r="TKQ106"/>
      <c r="TKR106"/>
      <c r="TKS106"/>
      <c r="TKT106"/>
      <c r="TKU106"/>
      <c r="TKV106"/>
      <c r="TKW106"/>
      <c r="TKX106"/>
      <c r="TKY106"/>
      <c r="TKZ106"/>
      <c r="TLA106"/>
      <c r="TLB106"/>
      <c r="TLC106"/>
      <c r="TLD106"/>
      <c r="TLE106"/>
      <c r="TLF106"/>
      <c r="TLG106"/>
      <c r="TLH106"/>
      <c r="TLI106"/>
      <c r="TLJ106"/>
      <c r="TLK106"/>
      <c r="TLL106"/>
      <c r="TLM106"/>
      <c r="TLN106"/>
      <c r="TLO106"/>
      <c r="TLP106"/>
      <c r="TLQ106"/>
      <c r="TLR106"/>
      <c r="TLS106"/>
      <c r="TLT106"/>
      <c r="TLU106"/>
      <c r="TLV106"/>
      <c r="TLW106"/>
      <c r="TLX106"/>
      <c r="TLY106"/>
      <c r="TLZ106"/>
      <c r="TMA106"/>
      <c r="TMB106"/>
      <c r="TMC106"/>
      <c r="TMD106"/>
      <c r="TME106"/>
      <c r="TMF106"/>
      <c r="TMG106"/>
      <c r="TMH106"/>
      <c r="TMI106"/>
      <c r="TMJ106"/>
      <c r="TMK106"/>
      <c r="TML106"/>
      <c r="TMM106"/>
      <c r="TMN106"/>
      <c r="TMO106"/>
      <c r="TMP106"/>
      <c r="TMQ106"/>
      <c r="TMR106"/>
      <c r="TMS106"/>
      <c r="TMT106"/>
      <c r="TMU106"/>
      <c r="TMV106"/>
      <c r="TMW106"/>
      <c r="TMX106"/>
      <c r="TMY106"/>
      <c r="TMZ106"/>
      <c r="TNA106"/>
      <c r="TNB106"/>
      <c r="TNC106"/>
      <c r="TND106"/>
      <c r="TNE106"/>
      <c r="TNF106"/>
      <c r="TNG106"/>
      <c r="TNH106"/>
      <c r="TNI106"/>
      <c r="TNJ106"/>
      <c r="TNK106"/>
      <c r="TNL106"/>
      <c r="TNM106"/>
      <c r="TNN106"/>
      <c r="TNO106"/>
      <c r="TNP106"/>
      <c r="TNQ106"/>
      <c r="TNR106"/>
      <c r="TNS106"/>
      <c r="TNT106"/>
      <c r="TNU106"/>
      <c r="TNV106"/>
      <c r="TNW106"/>
      <c r="TNX106"/>
      <c r="TNY106"/>
      <c r="TNZ106"/>
      <c r="TOA106"/>
      <c r="TOB106"/>
      <c r="TOC106"/>
      <c r="TOD106"/>
      <c r="TOE106"/>
      <c r="TOF106"/>
      <c r="TOG106"/>
      <c r="TOH106"/>
      <c r="TOI106"/>
      <c r="TOJ106"/>
      <c r="TOK106"/>
      <c r="TOL106"/>
      <c r="TOM106"/>
      <c r="TON106"/>
      <c r="TOO106"/>
      <c r="TOP106"/>
      <c r="TOQ106"/>
      <c r="TOR106"/>
      <c r="TOS106"/>
      <c r="TOT106"/>
      <c r="TOU106"/>
      <c r="TOV106"/>
      <c r="TOW106"/>
      <c r="TOX106"/>
      <c r="TOY106"/>
      <c r="TOZ106"/>
      <c r="TPA106"/>
      <c r="TPB106"/>
      <c r="TPC106"/>
      <c r="TPD106"/>
      <c r="TPE106"/>
      <c r="TPF106"/>
      <c r="TPG106"/>
      <c r="TPH106"/>
      <c r="TPI106"/>
      <c r="TPJ106"/>
      <c r="TPK106"/>
      <c r="TPL106"/>
      <c r="TPM106"/>
      <c r="TPN106"/>
      <c r="TPO106"/>
      <c r="TPP106"/>
      <c r="TPQ106"/>
      <c r="TPR106"/>
      <c r="TPS106"/>
      <c r="TPT106"/>
      <c r="TPU106"/>
      <c r="TPV106"/>
      <c r="TPW106"/>
      <c r="TPX106"/>
      <c r="TPY106"/>
      <c r="TPZ106"/>
      <c r="TQA106"/>
      <c r="TQB106"/>
      <c r="TQC106"/>
      <c r="TQD106"/>
      <c r="TQE106"/>
      <c r="TQF106"/>
      <c r="TQG106"/>
      <c r="TQH106"/>
      <c r="TQI106"/>
      <c r="TQJ106"/>
      <c r="TQK106"/>
      <c r="TQL106"/>
      <c r="TQM106"/>
      <c r="TQN106"/>
      <c r="TQO106"/>
      <c r="TQP106"/>
      <c r="TQQ106"/>
      <c r="TQR106"/>
      <c r="TQS106"/>
      <c r="TQT106"/>
      <c r="TQU106"/>
      <c r="TQV106"/>
      <c r="TQW106"/>
      <c r="TQX106"/>
      <c r="TQY106"/>
      <c r="TQZ106"/>
      <c r="TRA106"/>
      <c r="TRB106"/>
      <c r="TRC106"/>
      <c r="TRD106"/>
      <c r="TRE106"/>
      <c r="TRF106"/>
      <c r="TRG106"/>
      <c r="TRH106"/>
      <c r="TRI106"/>
      <c r="TRJ106"/>
      <c r="TRK106"/>
      <c r="TRL106"/>
      <c r="TRM106"/>
      <c r="TRN106"/>
      <c r="TRO106"/>
      <c r="TRP106"/>
      <c r="TRQ106"/>
      <c r="TRR106"/>
      <c r="TRS106"/>
      <c r="TRT106"/>
      <c r="TRU106"/>
      <c r="TRV106"/>
      <c r="TRW106"/>
      <c r="TRX106"/>
      <c r="TRY106"/>
      <c r="TRZ106"/>
      <c r="TSA106"/>
      <c r="TSB106"/>
      <c r="TSC106"/>
      <c r="TSD106"/>
      <c r="TSE106"/>
      <c r="TSF106"/>
      <c r="TSG106"/>
      <c r="TSH106"/>
      <c r="TSI106"/>
      <c r="TSJ106"/>
      <c r="TSK106"/>
      <c r="TSL106"/>
      <c r="TSM106"/>
      <c r="TSN106"/>
      <c r="TSO106"/>
      <c r="TSP106"/>
      <c r="TSQ106"/>
      <c r="TSR106"/>
      <c r="TSS106"/>
      <c r="TST106"/>
      <c r="TSU106"/>
      <c r="TSV106"/>
      <c r="TSW106"/>
      <c r="TSX106"/>
      <c r="TSY106"/>
      <c r="TSZ106"/>
      <c r="TTA106"/>
      <c r="TTB106"/>
      <c r="TTC106"/>
      <c r="TTD106"/>
      <c r="TTE106"/>
      <c r="TTF106"/>
      <c r="TTG106"/>
      <c r="TTH106"/>
      <c r="TTI106"/>
      <c r="TTJ106"/>
      <c r="TTK106"/>
      <c r="TTL106"/>
      <c r="TTM106"/>
      <c r="TTN106"/>
      <c r="TTO106"/>
      <c r="TTP106"/>
      <c r="TTQ106"/>
      <c r="TTR106"/>
      <c r="TTS106"/>
      <c r="TTT106"/>
      <c r="TTU106"/>
      <c r="TTV106"/>
      <c r="TTW106"/>
      <c r="TTX106"/>
      <c r="TTY106"/>
      <c r="TTZ106"/>
      <c r="TUA106"/>
      <c r="TUB106"/>
      <c r="TUC106"/>
      <c r="TUD106"/>
      <c r="TUE106"/>
      <c r="TUF106"/>
      <c r="TUG106"/>
      <c r="TUH106"/>
      <c r="TUI106"/>
      <c r="TUJ106"/>
      <c r="TUK106"/>
      <c r="TUL106"/>
      <c r="TUM106"/>
      <c r="TUN106"/>
      <c r="TUO106"/>
      <c r="TUP106"/>
      <c r="TUQ106"/>
      <c r="TUR106"/>
      <c r="TUS106"/>
      <c r="TUT106"/>
      <c r="TUU106"/>
      <c r="TUV106"/>
      <c r="TUW106"/>
      <c r="TUX106"/>
      <c r="TUY106"/>
      <c r="TUZ106"/>
      <c r="TVA106"/>
      <c r="TVB106"/>
      <c r="TVC106"/>
      <c r="TVD106"/>
      <c r="TVE106"/>
      <c r="TVF106"/>
      <c r="TVG106"/>
      <c r="TVH106"/>
      <c r="TVI106"/>
      <c r="TVJ106"/>
      <c r="TVK106"/>
      <c r="TVL106"/>
      <c r="TVM106"/>
      <c r="TVN106"/>
      <c r="TVO106"/>
      <c r="TVP106"/>
      <c r="TVQ106"/>
      <c r="TVR106"/>
      <c r="TVS106"/>
      <c r="TVT106"/>
      <c r="TVU106"/>
      <c r="TVV106"/>
      <c r="TVW106"/>
      <c r="TVX106"/>
      <c r="TVY106"/>
      <c r="TVZ106"/>
      <c r="TWA106"/>
      <c r="TWB106"/>
      <c r="TWC106"/>
      <c r="TWD106"/>
      <c r="TWE106"/>
      <c r="TWF106"/>
      <c r="TWG106"/>
      <c r="TWH106"/>
      <c r="TWI106"/>
      <c r="TWJ106"/>
      <c r="TWK106"/>
      <c r="TWL106"/>
      <c r="TWM106"/>
      <c r="TWN106"/>
      <c r="TWO106"/>
      <c r="TWP106"/>
      <c r="TWQ106"/>
      <c r="TWR106"/>
      <c r="TWS106"/>
      <c r="TWT106"/>
      <c r="TWU106"/>
      <c r="TWV106"/>
      <c r="TWW106"/>
      <c r="TWX106"/>
      <c r="TWY106"/>
      <c r="TWZ106"/>
      <c r="TXA106"/>
      <c r="TXB106"/>
      <c r="TXC106"/>
      <c r="TXD106"/>
      <c r="TXE106"/>
      <c r="TXF106"/>
      <c r="TXG106"/>
      <c r="TXH106"/>
      <c r="TXI106"/>
      <c r="TXJ106"/>
      <c r="TXK106"/>
      <c r="TXL106"/>
      <c r="TXM106"/>
      <c r="TXN106"/>
      <c r="TXO106"/>
      <c r="TXP106"/>
      <c r="TXQ106"/>
      <c r="TXR106"/>
      <c r="TXS106"/>
      <c r="TXT106"/>
      <c r="TXU106"/>
      <c r="TXV106"/>
      <c r="TXW106"/>
      <c r="TXX106"/>
      <c r="TXY106"/>
      <c r="TXZ106"/>
      <c r="TYA106"/>
      <c r="TYB106"/>
      <c r="TYC106"/>
      <c r="TYD106"/>
      <c r="TYE106"/>
      <c r="TYF106"/>
      <c r="TYG106"/>
      <c r="TYH106"/>
      <c r="TYI106"/>
      <c r="TYJ106"/>
      <c r="TYK106"/>
      <c r="TYL106"/>
      <c r="TYM106"/>
      <c r="TYN106"/>
      <c r="TYO106"/>
      <c r="TYP106"/>
      <c r="TYQ106"/>
      <c r="TYR106"/>
      <c r="TYS106"/>
      <c r="TYT106"/>
      <c r="TYU106"/>
      <c r="TYV106"/>
      <c r="TYW106"/>
      <c r="TYX106"/>
      <c r="TYY106"/>
      <c r="TYZ106"/>
      <c r="TZA106"/>
      <c r="TZB106"/>
      <c r="TZC106"/>
      <c r="TZD106"/>
      <c r="TZE106"/>
      <c r="TZF106"/>
      <c r="TZG106"/>
      <c r="TZH106"/>
      <c r="TZI106"/>
      <c r="TZJ106"/>
      <c r="TZK106"/>
      <c r="TZL106"/>
      <c r="TZM106"/>
      <c r="TZN106"/>
      <c r="TZO106"/>
      <c r="TZP106"/>
      <c r="TZQ106"/>
      <c r="TZR106"/>
      <c r="TZS106"/>
      <c r="TZT106"/>
      <c r="TZU106"/>
      <c r="TZV106"/>
      <c r="TZW106"/>
      <c r="TZX106"/>
      <c r="TZY106"/>
      <c r="TZZ106"/>
      <c r="UAA106"/>
      <c r="UAB106"/>
      <c r="UAC106"/>
      <c r="UAD106"/>
      <c r="UAE106"/>
      <c r="UAF106"/>
      <c r="UAG106"/>
      <c r="UAH106"/>
      <c r="UAI106"/>
      <c r="UAJ106"/>
      <c r="UAK106"/>
      <c r="UAL106"/>
      <c r="UAM106"/>
      <c r="UAN106"/>
      <c r="UAO106"/>
      <c r="UAP106"/>
      <c r="UAQ106"/>
      <c r="UAR106"/>
      <c r="UAS106"/>
      <c r="UAT106"/>
      <c r="UAU106"/>
      <c r="UAV106"/>
      <c r="UAW106"/>
      <c r="UAX106"/>
      <c r="UAY106"/>
      <c r="UAZ106"/>
      <c r="UBA106"/>
      <c r="UBB106"/>
      <c r="UBC106"/>
      <c r="UBD106"/>
      <c r="UBE106"/>
      <c r="UBF106"/>
      <c r="UBG106"/>
      <c r="UBH106"/>
      <c r="UBI106"/>
      <c r="UBJ106"/>
      <c r="UBK106"/>
      <c r="UBL106"/>
      <c r="UBM106"/>
      <c r="UBN106"/>
      <c r="UBO106"/>
      <c r="UBP106"/>
      <c r="UBQ106"/>
      <c r="UBR106"/>
      <c r="UBS106"/>
      <c r="UBT106"/>
      <c r="UBU106"/>
      <c r="UBV106"/>
      <c r="UBW106"/>
      <c r="UBX106"/>
      <c r="UBY106"/>
      <c r="UBZ106"/>
      <c r="UCA106"/>
      <c r="UCB106"/>
      <c r="UCC106"/>
      <c r="UCD106"/>
      <c r="UCE106"/>
      <c r="UCF106"/>
      <c r="UCG106"/>
      <c r="UCH106"/>
      <c r="UCI106"/>
      <c r="UCJ106"/>
      <c r="UCK106"/>
      <c r="UCL106"/>
      <c r="UCM106"/>
      <c r="UCN106"/>
      <c r="UCO106"/>
      <c r="UCP106"/>
      <c r="UCQ106"/>
      <c r="UCR106"/>
      <c r="UCS106"/>
      <c r="UCT106"/>
      <c r="UCU106"/>
      <c r="UCV106"/>
      <c r="UCW106"/>
      <c r="UCX106"/>
      <c r="UCY106"/>
      <c r="UCZ106"/>
      <c r="UDA106"/>
      <c r="UDB106"/>
      <c r="UDC106"/>
      <c r="UDD106"/>
      <c r="UDE106"/>
      <c r="UDF106"/>
      <c r="UDG106"/>
      <c r="UDH106"/>
      <c r="UDI106"/>
      <c r="UDJ106"/>
      <c r="UDK106"/>
      <c r="UDL106"/>
      <c r="UDM106"/>
      <c r="UDN106"/>
      <c r="UDO106"/>
      <c r="UDP106"/>
      <c r="UDQ106"/>
      <c r="UDR106"/>
      <c r="UDS106"/>
      <c r="UDT106"/>
      <c r="UDU106"/>
      <c r="UDV106"/>
      <c r="UDW106"/>
      <c r="UDX106"/>
      <c r="UDY106"/>
      <c r="UDZ106"/>
      <c r="UEA106"/>
      <c r="UEB106"/>
      <c r="UEC106"/>
      <c r="UED106"/>
      <c r="UEE106"/>
      <c r="UEF106"/>
      <c r="UEG106"/>
      <c r="UEH106"/>
      <c r="UEI106"/>
      <c r="UEJ106"/>
      <c r="UEK106"/>
      <c r="UEL106"/>
      <c r="UEM106"/>
      <c r="UEN106"/>
      <c r="UEO106"/>
      <c r="UEP106"/>
      <c r="UEQ106"/>
      <c r="UER106"/>
      <c r="UES106"/>
      <c r="UET106"/>
      <c r="UEU106"/>
      <c r="UEV106"/>
      <c r="UEW106"/>
      <c r="UEX106"/>
      <c r="UEY106"/>
      <c r="UEZ106"/>
      <c r="UFA106"/>
      <c r="UFB106"/>
      <c r="UFC106"/>
      <c r="UFD106"/>
      <c r="UFE106"/>
      <c r="UFF106"/>
      <c r="UFG106"/>
      <c r="UFH106"/>
      <c r="UFI106"/>
      <c r="UFJ106"/>
      <c r="UFK106"/>
      <c r="UFL106"/>
      <c r="UFM106"/>
      <c r="UFN106"/>
      <c r="UFO106"/>
      <c r="UFP106"/>
      <c r="UFQ106"/>
      <c r="UFR106"/>
      <c r="UFS106"/>
      <c r="UFT106"/>
      <c r="UFU106"/>
      <c r="UFV106"/>
      <c r="UFW106"/>
      <c r="UFX106"/>
      <c r="UFY106"/>
      <c r="UFZ106"/>
      <c r="UGA106"/>
      <c r="UGB106"/>
      <c r="UGC106"/>
      <c r="UGD106"/>
      <c r="UGE106"/>
      <c r="UGF106"/>
      <c r="UGG106"/>
      <c r="UGH106"/>
      <c r="UGI106"/>
      <c r="UGJ106"/>
      <c r="UGK106"/>
      <c r="UGL106"/>
      <c r="UGM106"/>
      <c r="UGN106"/>
      <c r="UGO106"/>
      <c r="UGP106"/>
      <c r="UGQ106"/>
      <c r="UGR106"/>
      <c r="UGS106"/>
      <c r="UGT106"/>
      <c r="UGU106"/>
      <c r="UGV106"/>
      <c r="UGW106"/>
      <c r="UGX106"/>
      <c r="UGY106"/>
      <c r="UGZ106"/>
      <c r="UHA106"/>
      <c r="UHB106"/>
      <c r="UHC106"/>
      <c r="UHD106"/>
      <c r="UHE106"/>
      <c r="UHF106"/>
      <c r="UHG106"/>
      <c r="UHH106"/>
      <c r="UHI106"/>
      <c r="UHJ106"/>
      <c r="UHK106"/>
      <c r="UHL106"/>
      <c r="UHM106"/>
      <c r="UHN106"/>
      <c r="UHO106"/>
      <c r="UHP106"/>
      <c r="UHQ106"/>
      <c r="UHR106"/>
      <c r="UHS106"/>
      <c r="UHT106"/>
      <c r="UHU106"/>
      <c r="UHV106"/>
      <c r="UHW106"/>
      <c r="UHX106"/>
      <c r="UHY106"/>
      <c r="UHZ106"/>
      <c r="UIA106"/>
      <c r="UIB106"/>
      <c r="UIC106"/>
      <c r="UID106"/>
      <c r="UIE106"/>
      <c r="UIF106"/>
      <c r="UIG106"/>
      <c r="UIH106"/>
      <c r="UII106"/>
      <c r="UIJ106"/>
      <c r="UIK106"/>
      <c r="UIL106"/>
      <c r="UIM106"/>
      <c r="UIN106"/>
      <c r="UIO106"/>
      <c r="UIP106"/>
      <c r="UIQ106"/>
      <c r="UIR106"/>
      <c r="UIS106"/>
      <c r="UIT106"/>
      <c r="UIU106"/>
      <c r="UIV106"/>
      <c r="UIW106"/>
      <c r="UIX106"/>
      <c r="UIY106"/>
      <c r="UIZ106"/>
      <c r="UJA106"/>
      <c r="UJB106"/>
      <c r="UJC106"/>
      <c r="UJD106"/>
      <c r="UJE106"/>
      <c r="UJF106"/>
      <c r="UJG106"/>
      <c r="UJH106"/>
      <c r="UJI106"/>
      <c r="UJJ106"/>
      <c r="UJK106"/>
      <c r="UJL106"/>
      <c r="UJM106"/>
      <c r="UJN106"/>
      <c r="UJO106"/>
      <c r="UJP106"/>
      <c r="UJQ106"/>
      <c r="UJR106"/>
      <c r="UJS106"/>
      <c r="UJT106"/>
      <c r="UJU106"/>
      <c r="UJV106"/>
      <c r="UJW106"/>
      <c r="UJX106"/>
      <c r="UJY106"/>
      <c r="UJZ106"/>
      <c r="UKA106"/>
      <c r="UKB106"/>
      <c r="UKC106"/>
      <c r="UKD106"/>
      <c r="UKE106"/>
      <c r="UKF106"/>
      <c r="UKG106"/>
      <c r="UKH106"/>
      <c r="UKI106"/>
      <c r="UKJ106"/>
      <c r="UKK106"/>
      <c r="UKL106"/>
      <c r="UKM106"/>
      <c r="UKN106"/>
      <c r="UKO106"/>
      <c r="UKP106"/>
      <c r="UKQ106"/>
      <c r="UKR106"/>
      <c r="UKS106"/>
      <c r="UKT106"/>
      <c r="UKU106"/>
      <c r="UKV106"/>
      <c r="UKW106"/>
      <c r="UKX106"/>
      <c r="UKY106"/>
      <c r="UKZ106"/>
      <c r="ULA106"/>
      <c r="ULB106"/>
      <c r="ULC106"/>
      <c r="ULD106"/>
      <c r="ULE106"/>
      <c r="ULF106"/>
      <c r="ULG106"/>
      <c r="ULH106"/>
      <c r="ULI106"/>
      <c r="ULJ106"/>
      <c r="ULK106"/>
      <c r="ULL106"/>
      <c r="ULM106"/>
      <c r="ULN106"/>
      <c r="ULO106"/>
      <c r="ULP106"/>
      <c r="ULQ106"/>
      <c r="ULR106"/>
      <c r="ULS106"/>
      <c r="ULT106"/>
      <c r="ULU106"/>
      <c r="ULV106"/>
      <c r="ULW106"/>
      <c r="ULX106"/>
      <c r="ULY106"/>
      <c r="ULZ106"/>
      <c r="UMA106"/>
      <c r="UMB106"/>
      <c r="UMC106"/>
      <c r="UMD106"/>
      <c r="UME106"/>
      <c r="UMF106"/>
      <c r="UMG106"/>
      <c r="UMH106"/>
      <c r="UMI106"/>
      <c r="UMJ106"/>
      <c r="UMK106"/>
      <c r="UML106"/>
      <c r="UMM106"/>
      <c r="UMN106"/>
      <c r="UMO106"/>
      <c r="UMP106"/>
      <c r="UMQ106"/>
      <c r="UMR106"/>
      <c r="UMS106"/>
      <c r="UMT106"/>
      <c r="UMU106"/>
      <c r="UMV106"/>
      <c r="UMW106"/>
      <c r="UMX106"/>
      <c r="UMY106"/>
      <c r="UMZ106"/>
      <c r="UNA106"/>
      <c r="UNB106"/>
      <c r="UNC106"/>
      <c r="UND106"/>
      <c r="UNE106"/>
      <c r="UNF106"/>
      <c r="UNG106"/>
      <c r="UNH106"/>
      <c r="UNI106"/>
      <c r="UNJ106"/>
      <c r="UNK106"/>
      <c r="UNL106"/>
      <c r="UNM106"/>
      <c r="UNN106"/>
      <c r="UNO106"/>
      <c r="UNP106"/>
      <c r="UNQ106"/>
      <c r="UNR106"/>
      <c r="UNS106"/>
      <c r="UNT106"/>
      <c r="UNU106"/>
      <c r="UNV106"/>
      <c r="UNW106"/>
      <c r="UNX106"/>
      <c r="UNY106"/>
      <c r="UNZ106"/>
      <c r="UOA106"/>
      <c r="UOB106"/>
      <c r="UOC106"/>
      <c r="UOD106"/>
      <c r="UOE106"/>
      <c r="UOF106"/>
      <c r="UOG106"/>
      <c r="UOH106"/>
      <c r="UOI106"/>
      <c r="UOJ106"/>
      <c r="UOK106"/>
      <c r="UOL106"/>
      <c r="UOM106"/>
      <c r="UON106"/>
      <c r="UOO106"/>
      <c r="UOP106"/>
      <c r="UOQ106"/>
      <c r="UOR106"/>
      <c r="UOS106"/>
      <c r="UOT106"/>
      <c r="UOU106"/>
      <c r="UOV106"/>
      <c r="UOW106"/>
      <c r="UOX106"/>
      <c r="UOY106"/>
      <c r="UOZ106"/>
      <c r="UPA106"/>
      <c r="UPB106"/>
      <c r="UPC106"/>
      <c r="UPD106"/>
      <c r="UPE106"/>
      <c r="UPF106"/>
      <c r="UPG106"/>
      <c r="UPH106"/>
      <c r="UPI106"/>
      <c r="UPJ106"/>
      <c r="UPK106"/>
      <c r="UPL106"/>
      <c r="UPM106"/>
      <c r="UPN106"/>
      <c r="UPO106"/>
      <c r="UPP106"/>
      <c r="UPQ106"/>
      <c r="UPR106"/>
      <c r="UPS106"/>
      <c r="UPT106"/>
      <c r="UPU106"/>
      <c r="UPV106"/>
      <c r="UPW106"/>
      <c r="UPX106"/>
      <c r="UPY106"/>
      <c r="UPZ106"/>
      <c r="UQA106"/>
      <c r="UQB106"/>
      <c r="UQC106"/>
      <c r="UQD106"/>
      <c r="UQE106"/>
      <c r="UQF106"/>
      <c r="UQG106"/>
      <c r="UQH106"/>
      <c r="UQI106"/>
      <c r="UQJ106"/>
      <c r="UQK106"/>
      <c r="UQL106"/>
      <c r="UQM106"/>
      <c r="UQN106"/>
      <c r="UQO106"/>
      <c r="UQP106"/>
      <c r="UQQ106"/>
      <c r="UQR106"/>
      <c r="UQS106"/>
      <c r="UQT106"/>
      <c r="UQU106"/>
      <c r="UQV106"/>
      <c r="UQW106"/>
      <c r="UQX106"/>
      <c r="UQY106"/>
      <c r="UQZ106"/>
      <c r="URA106"/>
      <c r="URB106"/>
      <c r="URC106"/>
      <c r="URD106"/>
      <c r="URE106"/>
      <c r="URF106"/>
      <c r="URG106"/>
      <c r="URH106"/>
      <c r="URI106"/>
      <c r="URJ106"/>
      <c r="URK106"/>
      <c r="URL106"/>
      <c r="URM106"/>
      <c r="URN106"/>
      <c r="URO106"/>
      <c r="URP106"/>
      <c r="URQ106"/>
      <c r="URR106"/>
      <c r="URS106"/>
      <c r="URT106"/>
      <c r="URU106"/>
      <c r="URV106"/>
      <c r="URW106"/>
      <c r="URX106"/>
      <c r="URY106"/>
      <c r="URZ106"/>
      <c r="USA106"/>
      <c r="USB106"/>
      <c r="USC106"/>
      <c r="USD106"/>
      <c r="USE106"/>
      <c r="USF106"/>
      <c r="USG106"/>
      <c r="USH106"/>
      <c r="USI106"/>
      <c r="USJ106"/>
      <c r="USK106"/>
      <c r="USL106"/>
      <c r="USM106"/>
      <c r="USN106"/>
      <c r="USO106"/>
      <c r="USP106"/>
      <c r="USQ106"/>
      <c r="USR106"/>
      <c r="USS106"/>
      <c r="UST106"/>
      <c r="USU106"/>
      <c r="USV106"/>
      <c r="USW106"/>
      <c r="USX106"/>
      <c r="USY106"/>
      <c r="USZ106"/>
      <c r="UTA106"/>
      <c r="UTB106"/>
      <c r="UTC106"/>
      <c r="UTD106"/>
      <c r="UTE106"/>
      <c r="UTF106"/>
      <c r="UTG106"/>
      <c r="UTH106"/>
      <c r="UTI106"/>
      <c r="UTJ106"/>
      <c r="UTK106"/>
      <c r="UTL106"/>
      <c r="UTM106"/>
      <c r="UTN106"/>
      <c r="UTO106"/>
      <c r="UTP106"/>
      <c r="UTQ106"/>
      <c r="UTR106"/>
      <c r="UTS106"/>
      <c r="UTT106"/>
      <c r="UTU106"/>
      <c r="UTV106"/>
      <c r="UTW106"/>
      <c r="UTX106"/>
      <c r="UTY106"/>
      <c r="UTZ106"/>
      <c r="UUA106"/>
      <c r="UUB106"/>
      <c r="UUC106"/>
      <c r="UUD106"/>
      <c r="UUE106"/>
      <c r="UUF106"/>
      <c r="UUG106"/>
      <c r="UUH106"/>
      <c r="UUI106"/>
      <c r="UUJ106"/>
      <c r="UUK106"/>
      <c r="UUL106"/>
      <c r="UUM106"/>
      <c r="UUN106"/>
      <c r="UUO106"/>
      <c r="UUP106"/>
      <c r="UUQ106"/>
      <c r="UUR106"/>
      <c r="UUS106"/>
      <c r="UUT106"/>
      <c r="UUU106"/>
      <c r="UUV106"/>
      <c r="UUW106"/>
      <c r="UUX106"/>
      <c r="UUY106"/>
      <c r="UUZ106"/>
      <c r="UVA106"/>
      <c r="UVB106"/>
      <c r="UVC106"/>
      <c r="UVD106"/>
      <c r="UVE106"/>
      <c r="UVF106"/>
      <c r="UVG106"/>
      <c r="UVH106"/>
      <c r="UVI106"/>
      <c r="UVJ106"/>
      <c r="UVK106"/>
      <c r="UVL106"/>
      <c r="UVM106"/>
      <c r="UVN106"/>
      <c r="UVO106"/>
      <c r="UVP106"/>
      <c r="UVQ106"/>
      <c r="UVR106"/>
      <c r="UVS106"/>
      <c r="UVT106"/>
      <c r="UVU106"/>
      <c r="UVV106"/>
      <c r="UVW106"/>
      <c r="UVX106"/>
      <c r="UVY106"/>
      <c r="UVZ106"/>
      <c r="UWA106"/>
      <c r="UWB106"/>
      <c r="UWC106"/>
      <c r="UWD106"/>
      <c r="UWE106"/>
      <c r="UWF106"/>
      <c r="UWG106"/>
      <c r="UWH106"/>
      <c r="UWI106"/>
      <c r="UWJ106"/>
      <c r="UWK106"/>
      <c r="UWL106"/>
      <c r="UWM106"/>
      <c r="UWN106"/>
      <c r="UWO106"/>
      <c r="UWP106"/>
      <c r="UWQ106"/>
      <c r="UWR106"/>
      <c r="UWS106"/>
      <c r="UWT106"/>
      <c r="UWU106"/>
      <c r="UWV106"/>
      <c r="UWW106"/>
      <c r="UWX106"/>
      <c r="UWY106"/>
      <c r="UWZ106"/>
      <c r="UXA106"/>
      <c r="UXB106"/>
      <c r="UXC106"/>
      <c r="UXD106"/>
      <c r="UXE106"/>
      <c r="UXF106"/>
      <c r="UXG106"/>
      <c r="UXH106"/>
      <c r="UXI106"/>
      <c r="UXJ106"/>
      <c r="UXK106"/>
      <c r="UXL106"/>
      <c r="UXM106"/>
      <c r="UXN106"/>
      <c r="UXO106"/>
      <c r="UXP106"/>
      <c r="UXQ106"/>
      <c r="UXR106"/>
      <c r="UXS106"/>
      <c r="UXT106"/>
      <c r="UXU106"/>
      <c r="UXV106"/>
      <c r="UXW106"/>
      <c r="UXX106"/>
      <c r="UXY106"/>
      <c r="UXZ106"/>
      <c r="UYA106"/>
      <c r="UYB106"/>
      <c r="UYC106"/>
      <c r="UYD106"/>
      <c r="UYE106"/>
      <c r="UYF106"/>
      <c r="UYG106"/>
      <c r="UYH106"/>
      <c r="UYI106"/>
      <c r="UYJ106"/>
      <c r="UYK106"/>
      <c r="UYL106"/>
      <c r="UYM106"/>
      <c r="UYN106"/>
      <c r="UYO106"/>
      <c r="UYP106"/>
      <c r="UYQ106"/>
      <c r="UYR106"/>
      <c r="UYS106"/>
      <c r="UYT106"/>
      <c r="UYU106"/>
      <c r="UYV106"/>
      <c r="UYW106"/>
      <c r="UYX106"/>
      <c r="UYY106"/>
      <c r="UYZ106"/>
      <c r="UZA106"/>
      <c r="UZB106"/>
      <c r="UZC106"/>
      <c r="UZD106"/>
      <c r="UZE106"/>
      <c r="UZF106"/>
      <c r="UZG106"/>
      <c r="UZH106"/>
      <c r="UZI106"/>
      <c r="UZJ106"/>
      <c r="UZK106"/>
      <c r="UZL106"/>
      <c r="UZM106"/>
      <c r="UZN106"/>
      <c r="UZO106"/>
      <c r="UZP106"/>
      <c r="UZQ106"/>
      <c r="UZR106"/>
      <c r="UZS106"/>
      <c r="UZT106"/>
      <c r="UZU106"/>
      <c r="UZV106"/>
      <c r="UZW106"/>
      <c r="UZX106"/>
      <c r="UZY106"/>
      <c r="UZZ106"/>
      <c r="VAA106"/>
      <c r="VAB106"/>
      <c r="VAC106"/>
      <c r="VAD106"/>
      <c r="VAE106"/>
      <c r="VAF106"/>
      <c r="VAG106"/>
      <c r="VAH106"/>
      <c r="VAI106"/>
      <c r="VAJ106"/>
      <c r="VAK106"/>
      <c r="VAL106"/>
      <c r="VAM106"/>
      <c r="VAN106"/>
      <c r="VAO106"/>
      <c r="VAP106"/>
      <c r="VAQ106"/>
      <c r="VAR106"/>
      <c r="VAS106"/>
      <c r="VAT106"/>
      <c r="VAU106"/>
      <c r="VAV106"/>
      <c r="VAW106"/>
      <c r="VAX106"/>
      <c r="VAY106"/>
      <c r="VAZ106"/>
      <c r="VBA106"/>
      <c r="VBB106"/>
      <c r="VBC106"/>
      <c r="VBD106"/>
      <c r="VBE106"/>
      <c r="VBF106"/>
      <c r="VBG106"/>
      <c r="VBH106"/>
      <c r="VBI106"/>
      <c r="VBJ106"/>
      <c r="VBK106"/>
      <c r="VBL106"/>
      <c r="VBM106"/>
      <c r="VBN106"/>
      <c r="VBO106"/>
      <c r="VBP106"/>
      <c r="VBQ106"/>
      <c r="VBR106"/>
      <c r="VBS106"/>
      <c r="VBT106"/>
      <c r="VBU106"/>
      <c r="VBV106"/>
      <c r="VBW106"/>
      <c r="VBX106"/>
      <c r="VBY106"/>
      <c r="VBZ106"/>
      <c r="VCA106"/>
      <c r="VCB106"/>
      <c r="VCC106"/>
      <c r="VCD106"/>
      <c r="VCE106"/>
      <c r="VCF106"/>
      <c r="VCG106"/>
      <c r="VCH106"/>
      <c r="VCI106"/>
      <c r="VCJ106"/>
      <c r="VCK106"/>
      <c r="VCL106"/>
      <c r="VCM106"/>
      <c r="VCN106"/>
      <c r="VCO106"/>
      <c r="VCP106"/>
      <c r="VCQ106"/>
      <c r="VCR106"/>
      <c r="VCS106"/>
      <c r="VCT106"/>
      <c r="VCU106"/>
      <c r="VCV106"/>
      <c r="VCW106"/>
      <c r="VCX106"/>
      <c r="VCY106"/>
      <c r="VCZ106"/>
      <c r="VDA106"/>
      <c r="VDB106"/>
      <c r="VDC106"/>
      <c r="VDD106"/>
      <c r="VDE106"/>
      <c r="VDF106"/>
      <c r="VDG106"/>
      <c r="VDH106"/>
      <c r="VDI106"/>
      <c r="VDJ106"/>
      <c r="VDK106"/>
      <c r="VDL106"/>
      <c r="VDM106"/>
      <c r="VDN106"/>
      <c r="VDO106"/>
      <c r="VDP106"/>
      <c r="VDQ106"/>
      <c r="VDR106"/>
      <c r="VDS106"/>
      <c r="VDT106"/>
      <c r="VDU106"/>
      <c r="VDV106"/>
      <c r="VDW106"/>
      <c r="VDX106"/>
      <c r="VDY106"/>
      <c r="VDZ106"/>
      <c r="VEA106"/>
      <c r="VEB106"/>
      <c r="VEC106"/>
      <c r="VED106"/>
      <c r="VEE106"/>
      <c r="VEF106"/>
      <c r="VEG106"/>
      <c r="VEH106"/>
      <c r="VEI106"/>
      <c r="VEJ106"/>
      <c r="VEK106"/>
      <c r="VEL106"/>
      <c r="VEM106"/>
      <c r="VEN106"/>
      <c r="VEO106"/>
      <c r="VEP106"/>
      <c r="VEQ106"/>
      <c r="VER106"/>
      <c r="VES106"/>
      <c r="VET106"/>
      <c r="VEU106"/>
      <c r="VEV106"/>
      <c r="VEW106"/>
      <c r="VEX106"/>
      <c r="VEY106"/>
      <c r="VEZ106"/>
      <c r="VFA106"/>
      <c r="VFB106"/>
      <c r="VFC106"/>
      <c r="VFD106"/>
      <c r="VFE106"/>
      <c r="VFF106"/>
      <c r="VFG106"/>
      <c r="VFH106"/>
      <c r="VFI106"/>
      <c r="VFJ106"/>
      <c r="VFK106"/>
      <c r="VFL106"/>
      <c r="VFM106"/>
      <c r="VFN106"/>
      <c r="VFO106"/>
      <c r="VFP106"/>
      <c r="VFQ106"/>
      <c r="VFR106"/>
      <c r="VFS106"/>
      <c r="VFT106"/>
      <c r="VFU106"/>
      <c r="VFV106"/>
      <c r="VFW106"/>
      <c r="VFX106"/>
      <c r="VFY106"/>
      <c r="VFZ106"/>
      <c r="VGA106"/>
      <c r="VGB106"/>
      <c r="VGC106"/>
      <c r="VGD106"/>
      <c r="VGE106"/>
      <c r="VGF106"/>
      <c r="VGG106"/>
      <c r="VGH106"/>
      <c r="VGI106"/>
      <c r="VGJ106"/>
      <c r="VGK106"/>
      <c r="VGL106"/>
      <c r="VGM106"/>
      <c r="VGN106"/>
      <c r="VGO106"/>
      <c r="VGP106"/>
      <c r="VGQ106"/>
      <c r="VGR106"/>
      <c r="VGS106"/>
      <c r="VGT106"/>
      <c r="VGU106"/>
      <c r="VGV106"/>
      <c r="VGW106"/>
      <c r="VGX106"/>
      <c r="VGY106"/>
      <c r="VGZ106"/>
      <c r="VHA106"/>
      <c r="VHB106"/>
      <c r="VHC106"/>
      <c r="VHD106"/>
      <c r="VHE106"/>
      <c r="VHF106"/>
      <c r="VHG106"/>
      <c r="VHH106"/>
      <c r="VHI106"/>
      <c r="VHJ106"/>
      <c r="VHK106"/>
      <c r="VHL106"/>
      <c r="VHM106"/>
      <c r="VHN106"/>
      <c r="VHO106"/>
      <c r="VHP106"/>
      <c r="VHQ106"/>
      <c r="VHR106"/>
      <c r="VHS106"/>
      <c r="VHT106"/>
      <c r="VHU106"/>
      <c r="VHV106"/>
      <c r="VHW106"/>
      <c r="VHX106"/>
      <c r="VHY106"/>
      <c r="VHZ106"/>
      <c r="VIA106"/>
      <c r="VIB106"/>
      <c r="VIC106"/>
      <c r="VID106"/>
      <c r="VIE106"/>
      <c r="VIF106"/>
      <c r="VIG106"/>
      <c r="VIH106"/>
      <c r="VII106"/>
      <c r="VIJ106"/>
      <c r="VIK106"/>
      <c r="VIL106"/>
      <c r="VIM106"/>
      <c r="VIN106"/>
      <c r="VIO106"/>
      <c r="VIP106"/>
      <c r="VIQ106"/>
      <c r="VIR106"/>
      <c r="VIS106"/>
      <c r="VIT106"/>
      <c r="VIU106"/>
      <c r="VIV106"/>
      <c r="VIW106"/>
      <c r="VIX106"/>
      <c r="VIY106"/>
      <c r="VIZ106"/>
      <c r="VJA106"/>
      <c r="VJB106"/>
      <c r="VJC106"/>
      <c r="VJD106"/>
      <c r="VJE106"/>
      <c r="VJF106"/>
      <c r="VJG106"/>
      <c r="VJH106"/>
      <c r="VJI106"/>
      <c r="VJJ106"/>
      <c r="VJK106"/>
      <c r="VJL106"/>
      <c r="VJM106"/>
      <c r="VJN106"/>
      <c r="VJO106"/>
      <c r="VJP106"/>
      <c r="VJQ106"/>
      <c r="VJR106"/>
      <c r="VJS106"/>
      <c r="VJT106"/>
      <c r="VJU106"/>
      <c r="VJV106"/>
      <c r="VJW106"/>
      <c r="VJX106"/>
      <c r="VJY106"/>
      <c r="VJZ106"/>
      <c r="VKA106"/>
      <c r="VKB106"/>
      <c r="VKC106"/>
      <c r="VKD106"/>
      <c r="VKE106"/>
      <c r="VKF106"/>
      <c r="VKG106"/>
      <c r="VKH106"/>
      <c r="VKI106"/>
      <c r="VKJ106"/>
      <c r="VKK106"/>
      <c r="VKL106"/>
      <c r="VKM106"/>
      <c r="VKN106"/>
      <c r="VKO106"/>
      <c r="VKP106"/>
      <c r="VKQ106"/>
      <c r="VKR106"/>
      <c r="VKS106"/>
      <c r="VKT106"/>
      <c r="VKU106"/>
      <c r="VKV106"/>
      <c r="VKW106"/>
      <c r="VKX106"/>
      <c r="VKY106"/>
      <c r="VKZ106"/>
      <c r="VLA106"/>
      <c r="VLB106"/>
      <c r="VLC106"/>
      <c r="VLD106"/>
      <c r="VLE106"/>
      <c r="VLF106"/>
      <c r="VLG106"/>
      <c r="VLH106"/>
      <c r="VLI106"/>
      <c r="VLJ106"/>
      <c r="VLK106"/>
      <c r="VLL106"/>
      <c r="VLM106"/>
      <c r="VLN106"/>
      <c r="VLO106"/>
      <c r="VLP106"/>
      <c r="VLQ106"/>
      <c r="VLR106"/>
      <c r="VLS106"/>
      <c r="VLT106"/>
      <c r="VLU106"/>
      <c r="VLV106"/>
      <c r="VLW106"/>
      <c r="VLX106"/>
      <c r="VLY106"/>
      <c r="VLZ106"/>
      <c r="VMA106"/>
      <c r="VMB106"/>
      <c r="VMC106"/>
      <c r="VMD106"/>
      <c r="VME106"/>
      <c r="VMF106"/>
      <c r="VMG106"/>
      <c r="VMH106"/>
      <c r="VMI106"/>
      <c r="VMJ106"/>
      <c r="VMK106"/>
      <c r="VML106"/>
      <c r="VMM106"/>
      <c r="VMN106"/>
      <c r="VMO106"/>
      <c r="VMP106"/>
      <c r="VMQ106"/>
      <c r="VMR106"/>
      <c r="VMS106"/>
      <c r="VMT106"/>
      <c r="VMU106"/>
      <c r="VMV106"/>
      <c r="VMW106"/>
      <c r="VMX106"/>
      <c r="VMY106"/>
      <c r="VMZ106"/>
      <c r="VNA106"/>
      <c r="VNB106"/>
      <c r="VNC106"/>
      <c r="VND106"/>
      <c r="VNE106"/>
      <c r="VNF106"/>
      <c r="VNG106"/>
      <c r="VNH106"/>
      <c r="VNI106"/>
      <c r="VNJ106"/>
      <c r="VNK106"/>
      <c r="VNL106"/>
      <c r="VNM106"/>
      <c r="VNN106"/>
      <c r="VNO106"/>
      <c r="VNP106"/>
      <c r="VNQ106"/>
      <c r="VNR106"/>
      <c r="VNS106"/>
      <c r="VNT106"/>
      <c r="VNU106"/>
      <c r="VNV106"/>
      <c r="VNW106"/>
      <c r="VNX106"/>
      <c r="VNY106"/>
      <c r="VNZ106"/>
      <c r="VOA106"/>
      <c r="VOB106"/>
      <c r="VOC106"/>
      <c r="VOD106"/>
      <c r="VOE106"/>
      <c r="VOF106"/>
      <c r="VOG106"/>
      <c r="VOH106"/>
      <c r="VOI106"/>
      <c r="VOJ106"/>
      <c r="VOK106"/>
      <c r="VOL106"/>
      <c r="VOM106"/>
      <c r="VON106"/>
      <c r="VOO106"/>
      <c r="VOP106"/>
      <c r="VOQ106"/>
      <c r="VOR106"/>
      <c r="VOS106"/>
      <c r="VOT106"/>
      <c r="VOU106"/>
      <c r="VOV106"/>
      <c r="VOW106"/>
      <c r="VOX106"/>
      <c r="VOY106"/>
      <c r="VOZ106"/>
      <c r="VPA106"/>
      <c r="VPB106"/>
      <c r="VPC106"/>
      <c r="VPD106"/>
      <c r="VPE106"/>
      <c r="VPF106"/>
      <c r="VPG106"/>
      <c r="VPH106"/>
      <c r="VPI106"/>
      <c r="VPJ106"/>
      <c r="VPK106"/>
      <c r="VPL106"/>
      <c r="VPM106"/>
      <c r="VPN106"/>
      <c r="VPO106"/>
      <c r="VPP106"/>
      <c r="VPQ106"/>
      <c r="VPR106"/>
      <c r="VPS106"/>
      <c r="VPT106"/>
      <c r="VPU106"/>
      <c r="VPV106"/>
      <c r="VPW106"/>
      <c r="VPX106"/>
      <c r="VPY106"/>
      <c r="VPZ106"/>
      <c r="VQA106"/>
      <c r="VQB106"/>
      <c r="VQC106"/>
      <c r="VQD106"/>
      <c r="VQE106"/>
      <c r="VQF106"/>
      <c r="VQG106"/>
      <c r="VQH106"/>
      <c r="VQI106"/>
      <c r="VQJ106"/>
      <c r="VQK106"/>
      <c r="VQL106"/>
      <c r="VQM106"/>
      <c r="VQN106"/>
      <c r="VQO106"/>
      <c r="VQP106"/>
      <c r="VQQ106"/>
      <c r="VQR106"/>
      <c r="VQS106"/>
      <c r="VQT106"/>
      <c r="VQU106"/>
      <c r="VQV106"/>
      <c r="VQW106"/>
      <c r="VQX106"/>
      <c r="VQY106"/>
      <c r="VQZ106"/>
      <c r="VRA106"/>
      <c r="VRB106"/>
      <c r="VRC106"/>
      <c r="VRD106"/>
      <c r="VRE106"/>
      <c r="VRF106"/>
      <c r="VRG106"/>
      <c r="VRH106"/>
      <c r="VRI106"/>
      <c r="VRJ106"/>
      <c r="VRK106"/>
      <c r="VRL106"/>
      <c r="VRM106"/>
      <c r="VRN106"/>
      <c r="VRO106"/>
      <c r="VRP106"/>
      <c r="VRQ106"/>
      <c r="VRR106"/>
      <c r="VRS106"/>
      <c r="VRT106"/>
      <c r="VRU106"/>
      <c r="VRV106"/>
      <c r="VRW106"/>
      <c r="VRX106"/>
      <c r="VRY106"/>
      <c r="VRZ106"/>
      <c r="VSA106"/>
      <c r="VSB106"/>
      <c r="VSC106"/>
      <c r="VSD106"/>
      <c r="VSE106"/>
      <c r="VSF106"/>
      <c r="VSG106"/>
      <c r="VSH106"/>
      <c r="VSI106"/>
      <c r="VSJ106"/>
      <c r="VSK106"/>
      <c r="VSL106"/>
      <c r="VSM106"/>
      <c r="VSN106"/>
      <c r="VSO106"/>
      <c r="VSP106"/>
      <c r="VSQ106"/>
      <c r="VSR106"/>
      <c r="VSS106"/>
      <c r="VST106"/>
      <c r="VSU106"/>
      <c r="VSV106"/>
      <c r="VSW106"/>
      <c r="VSX106"/>
      <c r="VSY106"/>
      <c r="VSZ106"/>
      <c r="VTA106"/>
      <c r="VTB106"/>
      <c r="VTC106"/>
      <c r="VTD106"/>
      <c r="VTE106"/>
      <c r="VTF106"/>
      <c r="VTG106"/>
      <c r="VTH106"/>
      <c r="VTI106"/>
      <c r="VTJ106"/>
      <c r="VTK106"/>
      <c r="VTL106"/>
      <c r="VTM106"/>
      <c r="VTN106"/>
      <c r="VTO106"/>
      <c r="VTP106"/>
      <c r="VTQ106"/>
      <c r="VTR106"/>
      <c r="VTS106"/>
      <c r="VTT106"/>
      <c r="VTU106"/>
      <c r="VTV106"/>
      <c r="VTW106"/>
      <c r="VTX106"/>
      <c r="VTY106"/>
      <c r="VTZ106"/>
      <c r="VUA106"/>
      <c r="VUB106"/>
      <c r="VUC106"/>
      <c r="VUD106"/>
      <c r="VUE106"/>
      <c r="VUF106"/>
      <c r="VUG106"/>
      <c r="VUH106"/>
      <c r="VUI106"/>
      <c r="VUJ106"/>
      <c r="VUK106"/>
      <c r="VUL106"/>
      <c r="VUM106"/>
      <c r="VUN106"/>
      <c r="VUO106"/>
      <c r="VUP106"/>
      <c r="VUQ106"/>
      <c r="VUR106"/>
      <c r="VUS106"/>
      <c r="VUT106"/>
      <c r="VUU106"/>
      <c r="VUV106"/>
      <c r="VUW106"/>
      <c r="VUX106"/>
      <c r="VUY106"/>
      <c r="VUZ106"/>
      <c r="VVA106"/>
      <c r="VVB106"/>
      <c r="VVC106"/>
      <c r="VVD106"/>
      <c r="VVE106"/>
      <c r="VVF106"/>
      <c r="VVG106"/>
      <c r="VVH106"/>
      <c r="VVI106"/>
      <c r="VVJ106"/>
      <c r="VVK106"/>
      <c r="VVL106"/>
      <c r="VVM106"/>
      <c r="VVN106"/>
      <c r="VVO106"/>
      <c r="VVP106"/>
      <c r="VVQ106"/>
      <c r="VVR106"/>
      <c r="VVS106"/>
      <c r="VVT106"/>
      <c r="VVU106"/>
      <c r="VVV106"/>
      <c r="VVW106"/>
      <c r="VVX106"/>
      <c r="VVY106"/>
      <c r="VVZ106"/>
      <c r="VWA106"/>
      <c r="VWB106"/>
      <c r="VWC106"/>
      <c r="VWD106"/>
      <c r="VWE106"/>
      <c r="VWF106"/>
      <c r="VWG106"/>
      <c r="VWH106"/>
      <c r="VWI106"/>
      <c r="VWJ106"/>
      <c r="VWK106"/>
      <c r="VWL106"/>
      <c r="VWM106"/>
      <c r="VWN106"/>
      <c r="VWO106"/>
      <c r="VWP106"/>
      <c r="VWQ106"/>
      <c r="VWR106"/>
      <c r="VWS106"/>
      <c r="VWT106"/>
      <c r="VWU106"/>
      <c r="VWV106"/>
      <c r="VWW106"/>
      <c r="VWX106"/>
      <c r="VWY106"/>
      <c r="VWZ106"/>
      <c r="VXA106"/>
      <c r="VXB106"/>
      <c r="VXC106"/>
      <c r="VXD106"/>
      <c r="VXE106"/>
      <c r="VXF106"/>
      <c r="VXG106"/>
      <c r="VXH106"/>
      <c r="VXI106"/>
      <c r="VXJ106"/>
      <c r="VXK106"/>
      <c r="VXL106"/>
      <c r="VXM106"/>
      <c r="VXN106"/>
      <c r="VXO106"/>
      <c r="VXP106"/>
      <c r="VXQ106"/>
      <c r="VXR106"/>
      <c r="VXS106"/>
      <c r="VXT106"/>
      <c r="VXU106"/>
      <c r="VXV106"/>
      <c r="VXW106"/>
      <c r="VXX106"/>
      <c r="VXY106"/>
      <c r="VXZ106"/>
      <c r="VYA106"/>
      <c r="VYB106"/>
      <c r="VYC106"/>
      <c r="VYD106"/>
      <c r="VYE106"/>
      <c r="VYF106"/>
      <c r="VYG106"/>
      <c r="VYH106"/>
      <c r="VYI106"/>
      <c r="VYJ106"/>
      <c r="VYK106"/>
      <c r="VYL106"/>
      <c r="VYM106"/>
      <c r="VYN106"/>
      <c r="VYO106"/>
      <c r="VYP106"/>
      <c r="VYQ106"/>
      <c r="VYR106"/>
      <c r="VYS106"/>
      <c r="VYT106"/>
      <c r="VYU106"/>
      <c r="VYV106"/>
      <c r="VYW106"/>
      <c r="VYX106"/>
      <c r="VYY106"/>
      <c r="VYZ106"/>
      <c r="VZA106"/>
      <c r="VZB106"/>
      <c r="VZC106"/>
      <c r="VZD106"/>
      <c r="VZE106"/>
      <c r="VZF106"/>
      <c r="VZG106"/>
      <c r="VZH106"/>
      <c r="VZI106"/>
      <c r="VZJ106"/>
      <c r="VZK106"/>
      <c r="VZL106"/>
      <c r="VZM106"/>
      <c r="VZN106"/>
      <c r="VZO106"/>
      <c r="VZP106"/>
      <c r="VZQ106"/>
      <c r="VZR106"/>
      <c r="VZS106"/>
      <c r="VZT106"/>
      <c r="VZU106"/>
      <c r="VZV106"/>
      <c r="VZW106"/>
      <c r="VZX106"/>
      <c r="VZY106"/>
      <c r="VZZ106"/>
      <c r="WAA106"/>
      <c r="WAB106"/>
      <c r="WAC106"/>
      <c r="WAD106"/>
      <c r="WAE106"/>
      <c r="WAF106"/>
      <c r="WAG106"/>
      <c r="WAH106"/>
      <c r="WAI106"/>
      <c r="WAJ106"/>
      <c r="WAK106"/>
      <c r="WAL106"/>
      <c r="WAM106"/>
      <c r="WAN106"/>
      <c r="WAO106"/>
      <c r="WAP106"/>
      <c r="WAQ106"/>
      <c r="WAR106"/>
      <c r="WAS106"/>
      <c r="WAT106"/>
      <c r="WAU106"/>
      <c r="WAV106"/>
      <c r="WAW106"/>
      <c r="WAX106"/>
      <c r="WAY106"/>
      <c r="WAZ106"/>
      <c r="WBA106"/>
      <c r="WBB106"/>
      <c r="WBC106"/>
      <c r="WBD106"/>
      <c r="WBE106"/>
      <c r="WBF106"/>
      <c r="WBG106"/>
      <c r="WBH106"/>
      <c r="WBI106"/>
      <c r="WBJ106"/>
      <c r="WBK106"/>
      <c r="WBL106"/>
      <c r="WBM106"/>
      <c r="WBN106"/>
      <c r="WBO106"/>
      <c r="WBP106"/>
      <c r="WBQ106"/>
      <c r="WBR106"/>
      <c r="WBS106"/>
      <c r="WBT106"/>
      <c r="WBU106"/>
      <c r="WBV106"/>
      <c r="WBW106"/>
      <c r="WBX106"/>
      <c r="WBY106"/>
      <c r="WBZ106"/>
      <c r="WCA106"/>
      <c r="WCB106"/>
      <c r="WCC106"/>
      <c r="WCD106"/>
      <c r="WCE106"/>
      <c r="WCF106"/>
      <c r="WCG106"/>
      <c r="WCH106"/>
      <c r="WCI106"/>
      <c r="WCJ106"/>
      <c r="WCK106"/>
      <c r="WCL106"/>
      <c r="WCM106"/>
      <c r="WCN106"/>
      <c r="WCO106"/>
      <c r="WCP106"/>
      <c r="WCQ106"/>
      <c r="WCR106"/>
      <c r="WCS106"/>
      <c r="WCT106"/>
      <c r="WCU106"/>
      <c r="WCV106"/>
      <c r="WCW106"/>
      <c r="WCX106"/>
      <c r="WCY106"/>
      <c r="WCZ106"/>
      <c r="WDA106"/>
      <c r="WDB106"/>
      <c r="WDC106"/>
      <c r="WDD106"/>
      <c r="WDE106"/>
      <c r="WDF106"/>
      <c r="WDG106"/>
      <c r="WDH106"/>
      <c r="WDI106"/>
      <c r="WDJ106"/>
      <c r="WDK106"/>
      <c r="WDL106"/>
      <c r="WDM106"/>
      <c r="WDN106"/>
      <c r="WDO106"/>
      <c r="WDP106"/>
      <c r="WDQ106"/>
      <c r="WDR106"/>
      <c r="WDS106"/>
      <c r="WDT106"/>
      <c r="WDU106"/>
      <c r="WDV106"/>
      <c r="WDW106"/>
      <c r="WDX106"/>
      <c r="WDY106"/>
      <c r="WDZ106"/>
      <c r="WEA106"/>
      <c r="WEB106"/>
      <c r="WEC106"/>
      <c r="WED106"/>
      <c r="WEE106"/>
      <c r="WEF106"/>
      <c r="WEG106"/>
      <c r="WEH106"/>
      <c r="WEI106"/>
      <c r="WEJ106"/>
      <c r="WEK106"/>
      <c r="WEL106"/>
      <c r="WEM106"/>
      <c r="WEN106"/>
      <c r="WEO106"/>
      <c r="WEP106"/>
      <c r="WEQ106"/>
      <c r="WER106"/>
      <c r="WES106"/>
      <c r="WET106"/>
      <c r="WEU106"/>
      <c r="WEV106"/>
      <c r="WEW106"/>
      <c r="WEX106"/>
      <c r="WEY106"/>
      <c r="WEZ106"/>
      <c r="WFA106"/>
      <c r="WFB106"/>
      <c r="WFC106"/>
      <c r="WFD106"/>
      <c r="WFE106"/>
      <c r="WFF106"/>
      <c r="WFG106"/>
      <c r="WFH106"/>
      <c r="WFI106"/>
      <c r="WFJ106"/>
      <c r="WFK106"/>
      <c r="WFL106"/>
      <c r="WFM106"/>
      <c r="WFN106"/>
      <c r="WFO106"/>
      <c r="WFP106"/>
      <c r="WFQ106"/>
      <c r="WFR106"/>
      <c r="WFS106"/>
      <c r="WFT106"/>
      <c r="WFU106"/>
      <c r="WFV106"/>
      <c r="WFW106"/>
      <c r="WFX106"/>
      <c r="WFY106"/>
      <c r="WFZ106"/>
      <c r="WGA106"/>
      <c r="WGB106"/>
      <c r="WGC106"/>
      <c r="WGD106"/>
      <c r="WGE106"/>
      <c r="WGF106"/>
      <c r="WGG106"/>
      <c r="WGH106"/>
      <c r="WGI106"/>
      <c r="WGJ106"/>
      <c r="WGK106"/>
      <c r="WGL106"/>
      <c r="WGM106"/>
      <c r="WGN106"/>
      <c r="WGO106"/>
      <c r="WGP106"/>
      <c r="WGQ106"/>
      <c r="WGR106"/>
      <c r="WGS106"/>
      <c r="WGT106"/>
      <c r="WGU106"/>
      <c r="WGV106"/>
      <c r="WGW106"/>
      <c r="WGX106"/>
      <c r="WGY106"/>
      <c r="WGZ106"/>
      <c r="WHA106"/>
      <c r="WHB106"/>
      <c r="WHC106"/>
      <c r="WHD106"/>
      <c r="WHE106"/>
      <c r="WHF106"/>
      <c r="WHG106"/>
      <c r="WHH106"/>
      <c r="WHI106"/>
      <c r="WHJ106"/>
      <c r="WHK106"/>
      <c r="WHL106"/>
      <c r="WHM106"/>
      <c r="WHN106"/>
      <c r="WHO106"/>
      <c r="WHP106"/>
      <c r="WHQ106"/>
      <c r="WHR106"/>
      <c r="WHS106"/>
      <c r="WHT106"/>
      <c r="WHU106"/>
      <c r="WHV106"/>
      <c r="WHW106"/>
      <c r="WHX106"/>
      <c r="WHY106"/>
      <c r="WHZ106"/>
      <c r="WIA106"/>
      <c r="WIB106"/>
      <c r="WIC106"/>
      <c r="WID106"/>
      <c r="WIE106"/>
      <c r="WIF106"/>
      <c r="WIG106"/>
      <c r="WIH106"/>
      <c r="WII106"/>
      <c r="WIJ106"/>
      <c r="WIK106"/>
      <c r="WIL106"/>
      <c r="WIM106"/>
      <c r="WIN106"/>
      <c r="WIO106"/>
      <c r="WIP106"/>
      <c r="WIQ106"/>
      <c r="WIR106"/>
      <c r="WIS106"/>
      <c r="WIT106"/>
      <c r="WIU106"/>
      <c r="WIV106"/>
      <c r="WIW106"/>
      <c r="WIX106"/>
      <c r="WIY106"/>
      <c r="WIZ106"/>
      <c r="WJA106"/>
      <c r="WJB106"/>
      <c r="WJC106"/>
      <c r="WJD106"/>
      <c r="WJE106"/>
      <c r="WJF106"/>
      <c r="WJG106"/>
      <c r="WJH106"/>
      <c r="WJI106"/>
      <c r="WJJ106"/>
      <c r="WJK106"/>
      <c r="WJL106"/>
      <c r="WJM106"/>
      <c r="WJN106"/>
      <c r="WJO106"/>
      <c r="WJP106"/>
      <c r="WJQ106"/>
      <c r="WJR106"/>
      <c r="WJS106"/>
      <c r="WJT106"/>
      <c r="WJU106"/>
      <c r="WJV106"/>
      <c r="WJW106"/>
      <c r="WJX106"/>
      <c r="WJY106"/>
      <c r="WJZ106"/>
      <c r="WKA106"/>
      <c r="WKB106"/>
      <c r="WKC106"/>
      <c r="WKD106"/>
      <c r="WKE106"/>
      <c r="WKF106"/>
      <c r="WKG106"/>
      <c r="WKH106"/>
      <c r="WKI106"/>
      <c r="WKJ106"/>
      <c r="WKK106"/>
      <c r="WKL106"/>
      <c r="WKM106"/>
      <c r="WKN106"/>
      <c r="WKO106"/>
      <c r="WKP106"/>
      <c r="WKQ106"/>
      <c r="WKR106"/>
      <c r="WKS106"/>
      <c r="WKT106"/>
      <c r="WKU106"/>
      <c r="WKV106"/>
      <c r="WKW106"/>
      <c r="WKX106"/>
      <c r="WKY106"/>
      <c r="WKZ106"/>
      <c r="WLA106"/>
      <c r="WLB106"/>
      <c r="WLC106"/>
      <c r="WLD106"/>
      <c r="WLE106"/>
      <c r="WLF106"/>
      <c r="WLG106"/>
      <c r="WLH106"/>
      <c r="WLI106"/>
      <c r="WLJ106"/>
      <c r="WLK106"/>
      <c r="WLL106"/>
      <c r="WLM106"/>
      <c r="WLN106"/>
      <c r="WLO106"/>
      <c r="WLP106"/>
      <c r="WLQ106"/>
      <c r="WLR106"/>
      <c r="WLS106"/>
      <c r="WLT106"/>
      <c r="WLU106"/>
      <c r="WLV106"/>
      <c r="WLW106"/>
      <c r="WLX106"/>
      <c r="WLY106"/>
      <c r="WLZ106"/>
      <c r="WMA106"/>
      <c r="WMB106"/>
      <c r="WMC106"/>
      <c r="WMD106"/>
      <c r="WME106"/>
      <c r="WMF106"/>
      <c r="WMG106"/>
      <c r="WMH106"/>
      <c r="WMI106"/>
      <c r="WMJ106"/>
      <c r="WMK106"/>
      <c r="WML106"/>
      <c r="WMM106"/>
      <c r="WMN106"/>
      <c r="WMO106"/>
      <c r="WMP106"/>
      <c r="WMQ106"/>
      <c r="WMR106"/>
      <c r="WMS106"/>
      <c r="WMT106"/>
      <c r="WMU106"/>
      <c r="WMV106"/>
      <c r="WMW106"/>
      <c r="WMX106"/>
      <c r="WMY106"/>
      <c r="WMZ106"/>
      <c r="WNA106"/>
      <c r="WNB106"/>
      <c r="WNC106"/>
      <c r="WND106"/>
      <c r="WNE106"/>
      <c r="WNF106"/>
      <c r="WNG106"/>
      <c r="WNH106"/>
      <c r="WNI106"/>
      <c r="WNJ106"/>
      <c r="WNK106"/>
      <c r="WNL106"/>
      <c r="WNM106"/>
      <c r="WNN106"/>
      <c r="WNO106"/>
      <c r="WNP106"/>
      <c r="WNQ106"/>
      <c r="WNR106"/>
      <c r="WNS106"/>
      <c r="WNT106"/>
      <c r="WNU106"/>
      <c r="WNV106"/>
      <c r="WNW106"/>
      <c r="WNX106"/>
      <c r="WNY106"/>
      <c r="WNZ106"/>
      <c r="WOA106"/>
      <c r="WOB106"/>
      <c r="WOC106"/>
      <c r="WOD106"/>
      <c r="WOE106"/>
      <c r="WOF106"/>
      <c r="WOG106"/>
      <c r="WOH106"/>
      <c r="WOI106"/>
      <c r="WOJ106"/>
      <c r="WOK106"/>
      <c r="WOL106"/>
      <c r="WOM106"/>
      <c r="WON106"/>
      <c r="WOO106"/>
      <c r="WOP106"/>
      <c r="WOQ106"/>
      <c r="WOR106"/>
      <c r="WOS106"/>
      <c r="WOT106"/>
      <c r="WOU106"/>
      <c r="WOV106"/>
      <c r="WOW106"/>
      <c r="WOX106"/>
      <c r="WOY106"/>
      <c r="WOZ106"/>
      <c r="WPA106"/>
      <c r="WPB106"/>
      <c r="WPC106"/>
      <c r="WPD106"/>
      <c r="WPE106"/>
      <c r="WPF106"/>
      <c r="WPG106"/>
      <c r="WPH106"/>
      <c r="WPI106"/>
      <c r="WPJ106"/>
      <c r="WPK106"/>
      <c r="WPL106"/>
      <c r="WPM106"/>
      <c r="WPN106"/>
      <c r="WPO106"/>
      <c r="WPP106"/>
      <c r="WPQ106"/>
      <c r="WPR106"/>
      <c r="WPS106"/>
      <c r="WPT106"/>
      <c r="WPU106"/>
      <c r="WPV106"/>
      <c r="WPW106"/>
      <c r="WPX106"/>
      <c r="WPY106"/>
      <c r="WPZ106"/>
      <c r="WQA106"/>
      <c r="WQB106"/>
      <c r="WQC106"/>
      <c r="WQD106"/>
      <c r="WQE106"/>
      <c r="WQF106"/>
      <c r="WQG106"/>
      <c r="WQH106"/>
      <c r="WQI106"/>
      <c r="WQJ106"/>
      <c r="WQK106"/>
      <c r="WQL106"/>
      <c r="WQM106"/>
      <c r="WQN106"/>
      <c r="WQO106"/>
      <c r="WQP106"/>
      <c r="WQQ106"/>
      <c r="WQR106"/>
      <c r="WQS106"/>
      <c r="WQT106"/>
      <c r="WQU106"/>
      <c r="WQV106"/>
      <c r="WQW106"/>
      <c r="WQX106"/>
      <c r="WQY106"/>
      <c r="WQZ106"/>
      <c r="WRA106"/>
      <c r="WRB106"/>
      <c r="WRC106"/>
      <c r="WRD106"/>
      <c r="WRE106"/>
      <c r="WRF106"/>
      <c r="WRG106"/>
      <c r="WRH106"/>
      <c r="WRI106"/>
      <c r="WRJ106"/>
      <c r="WRK106"/>
      <c r="WRL106"/>
      <c r="WRM106"/>
      <c r="WRN106"/>
      <c r="WRO106"/>
      <c r="WRP106"/>
      <c r="WRQ106"/>
      <c r="WRR106"/>
      <c r="WRS106"/>
      <c r="WRT106"/>
      <c r="WRU106"/>
      <c r="WRV106"/>
      <c r="WRW106"/>
      <c r="WRX106"/>
      <c r="WRY106"/>
      <c r="WRZ106"/>
      <c r="WSA106"/>
      <c r="WSB106"/>
      <c r="WSC106"/>
      <c r="WSD106"/>
      <c r="WSE106"/>
      <c r="WSF106"/>
      <c r="WSG106"/>
      <c r="WSH106"/>
      <c r="WSI106"/>
      <c r="WSJ106"/>
      <c r="WSK106"/>
      <c r="WSL106"/>
      <c r="WSM106"/>
      <c r="WSN106"/>
      <c r="WSO106"/>
      <c r="WSP106"/>
      <c r="WSQ106"/>
      <c r="WSR106"/>
      <c r="WSS106"/>
      <c r="WST106"/>
      <c r="WSU106"/>
      <c r="WSV106"/>
      <c r="WSW106"/>
      <c r="WSX106"/>
      <c r="WSY106"/>
      <c r="WSZ106"/>
      <c r="WTA106"/>
      <c r="WTB106"/>
      <c r="WTC106"/>
      <c r="WTD106"/>
      <c r="WTE106"/>
      <c r="WTF106"/>
      <c r="WTG106"/>
      <c r="WTH106"/>
      <c r="WTI106"/>
      <c r="WTJ106"/>
      <c r="WTK106"/>
      <c r="WTL106"/>
      <c r="WTM106"/>
      <c r="WTN106"/>
      <c r="WTO106"/>
      <c r="WTP106"/>
      <c r="WTQ106"/>
      <c r="WTR106"/>
      <c r="WTS106"/>
      <c r="WTT106"/>
      <c r="WTU106"/>
      <c r="WTV106"/>
      <c r="WTW106"/>
      <c r="WTX106"/>
      <c r="WTY106"/>
      <c r="WTZ106"/>
      <c r="WUA106"/>
      <c r="WUB106"/>
      <c r="WUC106"/>
      <c r="WUD106"/>
      <c r="WUE106"/>
      <c r="WUF106"/>
      <c r="WUG106"/>
      <c r="WUH106"/>
      <c r="WUI106"/>
      <c r="WUJ106"/>
      <c r="WUK106"/>
      <c r="WUL106"/>
      <c r="WUM106"/>
      <c r="WUN106"/>
      <c r="WUO106"/>
      <c r="WUP106"/>
      <c r="WUQ106"/>
      <c r="WUR106"/>
      <c r="WUS106"/>
      <c r="WUT106"/>
      <c r="WUU106"/>
      <c r="WUV106"/>
      <c r="WUW106"/>
      <c r="WUX106"/>
      <c r="WUY106"/>
      <c r="WUZ106"/>
      <c r="WVA106"/>
      <c r="WVB106"/>
      <c r="WVC106"/>
      <c r="WVD106"/>
      <c r="WVE106"/>
      <c r="WVF106"/>
      <c r="WVG106"/>
      <c r="WVH106"/>
      <c r="WVI106"/>
      <c r="WVJ106"/>
      <c r="WVK106"/>
      <c r="WVL106"/>
      <c r="WVM106"/>
      <c r="WVN106"/>
      <c r="WVO106"/>
      <c r="WVP106"/>
      <c r="WVQ106"/>
      <c r="WVR106"/>
      <c r="WVS106"/>
      <c r="WVT106"/>
      <c r="WVU106"/>
      <c r="WVV106"/>
      <c r="WVW106"/>
      <c r="WVX106"/>
      <c r="WVY106"/>
      <c r="WVZ106"/>
      <c r="WWA106"/>
      <c r="WWB106"/>
      <c r="WWC106"/>
      <c r="WWD106"/>
      <c r="WWE106"/>
      <c r="WWF106"/>
      <c r="WWG106"/>
      <c r="WWH106"/>
      <c r="WWI106"/>
      <c r="WWJ106"/>
      <c r="WWK106"/>
      <c r="WWL106"/>
      <c r="WWM106"/>
      <c r="WWN106"/>
      <c r="WWO106"/>
      <c r="WWP106"/>
      <c r="WWQ106"/>
      <c r="WWR106"/>
      <c r="WWS106"/>
      <c r="WWT106"/>
      <c r="WWU106"/>
      <c r="WWV106"/>
      <c r="WWW106"/>
      <c r="WWX106"/>
      <c r="WWY106"/>
      <c r="WWZ106"/>
      <c r="WXA106"/>
      <c r="WXB106"/>
      <c r="WXC106"/>
      <c r="WXD106"/>
      <c r="WXE106"/>
      <c r="WXF106"/>
      <c r="WXG106"/>
      <c r="WXH106"/>
      <c r="WXI106"/>
      <c r="WXJ106"/>
      <c r="WXK106"/>
      <c r="WXL106"/>
      <c r="WXM106"/>
      <c r="WXN106"/>
      <c r="WXO106"/>
      <c r="WXP106"/>
      <c r="WXQ106"/>
      <c r="WXR106"/>
      <c r="WXS106"/>
      <c r="WXT106"/>
      <c r="WXU106"/>
      <c r="WXV106"/>
      <c r="WXW106"/>
      <c r="WXX106"/>
      <c r="WXY106"/>
      <c r="WXZ106"/>
      <c r="WYA106"/>
      <c r="WYB106"/>
      <c r="WYC106"/>
      <c r="WYD106"/>
      <c r="WYE106"/>
      <c r="WYF106"/>
      <c r="WYG106"/>
      <c r="WYH106"/>
      <c r="WYI106"/>
      <c r="WYJ106"/>
      <c r="WYK106"/>
      <c r="WYL106"/>
      <c r="WYM106"/>
      <c r="WYN106"/>
      <c r="WYO106"/>
      <c r="WYP106"/>
      <c r="WYQ106"/>
      <c r="WYR106"/>
      <c r="WYS106"/>
      <c r="WYT106"/>
      <c r="WYU106"/>
      <c r="WYV106"/>
      <c r="WYW106"/>
      <c r="WYX106"/>
      <c r="WYY106"/>
      <c r="WYZ106"/>
      <c r="WZA106"/>
      <c r="WZB106"/>
      <c r="WZC106"/>
      <c r="WZD106"/>
      <c r="WZE106"/>
      <c r="WZF106"/>
      <c r="WZG106"/>
      <c r="WZH106"/>
      <c r="WZI106"/>
      <c r="WZJ106"/>
      <c r="WZK106"/>
      <c r="WZL106"/>
      <c r="WZM106"/>
      <c r="WZN106"/>
      <c r="WZO106"/>
      <c r="WZP106"/>
      <c r="WZQ106"/>
      <c r="WZR106"/>
      <c r="WZS106"/>
      <c r="WZT106"/>
      <c r="WZU106"/>
      <c r="WZV106"/>
      <c r="WZW106"/>
      <c r="WZX106"/>
      <c r="WZY106"/>
      <c r="WZZ106"/>
      <c r="XAA106"/>
      <c r="XAB106"/>
      <c r="XAC106"/>
      <c r="XAD106"/>
      <c r="XAE106"/>
      <c r="XAF106"/>
      <c r="XAG106"/>
      <c r="XAH106"/>
      <c r="XAI106"/>
      <c r="XAJ106"/>
      <c r="XAK106"/>
      <c r="XAL106"/>
      <c r="XAM106"/>
      <c r="XAN106"/>
      <c r="XAO106"/>
      <c r="XAP106"/>
      <c r="XAQ106"/>
      <c r="XAR106"/>
      <c r="XAS106"/>
      <c r="XAT106"/>
      <c r="XAU106"/>
      <c r="XAV106"/>
      <c r="XAW106"/>
      <c r="XAX106"/>
      <c r="XAY106"/>
      <c r="XAZ106"/>
      <c r="XBA106"/>
      <c r="XBB106"/>
      <c r="XBC106"/>
      <c r="XBD106"/>
      <c r="XBE106"/>
      <c r="XBF106"/>
      <c r="XBG106"/>
      <c r="XBH106"/>
      <c r="XBI106"/>
      <c r="XBJ106"/>
      <c r="XBK106"/>
      <c r="XBL106"/>
      <c r="XBM106"/>
      <c r="XBN106"/>
      <c r="XBO106"/>
      <c r="XBP106"/>
      <c r="XBQ106"/>
      <c r="XBR106"/>
      <c r="XBS106"/>
      <c r="XBT106"/>
      <c r="XBU106"/>
      <c r="XBV106"/>
      <c r="XBW106"/>
      <c r="XBX106"/>
      <c r="XBY106"/>
      <c r="XBZ106"/>
      <c r="XCA106"/>
      <c r="XCB106"/>
      <c r="XCC106"/>
      <c r="XCD106"/>
      <c r="XCE106"/>
      <c r="XCF106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  <c r="XFC106" s="74"/>
      <c r="XFD106" s="75"/>
    </row>
    <row r="107" spans="1:16384" s="72" customFormat="1" ht="105" hidden="1" x14ac:dyDescent="0.25">
      <c r="A107" s="74"/>
      <c r="B107" s="75"/>
      <c r="C107" s="74" t="s">
        <v>930</v>
      </c>
      <c r="D107" s="75">
        <v>44540</v>
      </c>
      <c r="E107" s="74" t="s">
        <v>53</v>
      </c>
      <c r="F107" s="77" t="s">
        <v>47</v>
      </c>
      <c r="G107" s="77" t="s">
        <v>54</v>
      </c>
      <c r="H107" s="78">
        <v>9914</v>
      </c>
      <c r="I107" s="77" t="s">
        <v>56</v>
      </c>
      <c r="J107" s="78" t="s">
        <v>29</v>
      </c>
      <c r="K107" s="75" t="s">
        <v>30</v>
      </c>
      <c r="L107" s="78" t="s">
        <v>378</v>
      </c>
      <c r="M107" s="75" t="s">
        <v>33</v>
      </c>
      <c r="N107" s="4" t="s">
        <v>32</v>
      </c>
      <c r="O107" s="87">
        <v>44543</v>
      </c>
      <c r="P107" s="80" t="s">
        <v>35</v>
      </c>
      <c r="Q107" s="87" t="s">
        <v>931</v>
      </c>
      <c r="R107" s="81">
        <v>923.29</v>
      </c>
      <c r="S107" s="89" t="s">
        <v>35</v>
      </c>
      <c r="T107" s="81">
        <v>0.6</v>
      </c>
      <c r="U107" s="73">
        <f t="shared" si="16"/>
        <v>360</v>
      </c>
      <c r="V107" s="85">
        <f t="shared" si="17"/>
        <v>1283.29</v>
      </c>
      <c r="W107" s="17" t="str">
        <f t="shared" si="18"/>
        <v>SIM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  <c r="AMN107"/>
      <c r="AMO107"/>
      <c r="AMP107"/>
      <c r="AMQ107"/>
      <c r="AMR107"/>
      <c r="AMS107"/>
      <c r="AMT107"/>
      <c r="AMU107"/>
      <c r="AMV107"/>
      <c r="AMW107"/>
      <c r="AMX107"/>
      <c r="AMY107"/>
      <c r="AMZ107"/>
      <c r="ANA107"/>
      <c r="ANB107"/>
      <c r="ANC107"/>
      <c r="AND107"/>
      <c r="ANE107"/>
      <c r="ANF107"/>
      <c r="ANG107"/>
      <c r="ANH107"/>
      <c r="ANI107"/>
      <c r="ANJ107"/>
      <c r="ANK107"/>
      <c r="ANL107"/>
      <c r="ANM107"/>
      <c r="ANN107"/>
      <c r="ANO107"/>
      <c r="ANP107"/>
      <c r="ANQ107"/>
      <c r="ANR107"/>
      <c r="ANS107"/>
      <c r="ANT107"/>
      <c r="ANU107"/>
      <c r="ANV107"/>
      <c r="ANW107"/>
      <c r="ANX107"/>
      <c r="ANY107"/>
      <c r="ANZ107"/>
      <c r="AOA107"/>
      <c r="AOB107"/>
      <c r="AOC107"/>
      <c r="AOD107"/>
      <c r="AOE107"/>
      <c r="AOF107"/>
      <c r="AOG107"/>
      <c r="AOH107"/>
      <c r="AOI107"/>
      <c r="AOJ107"/>
      <c r="AOK107"/>
      <c r="AOL107"/>
      <c r="AOM107"/>
      <c r="AON107"/>
      <c r="AOO107"/>
      <c r="AOP107"/>
      <c r="AOQ107"/>
      <c r="AOR107"/>
      <c r="AOS107"/>
      <c r="AOT107"/>
      <c r="AOU107"/>
      <c r="AOV107"/>
      <c r="AOW107"/>
      <c r="AOX107"/>
      <c r="AOY107"/>
      <c r="AOZ107"/>
      <c r="APA107"/>
      <c r="APB107"/>
      <c r="APC107"/>
      <c r="APD107"/>
      <c r="APE107"/>
      <c r="APF107"/>
      <c r="APG107"/>
      <c r="APH107"/>
      <c r="API107"/>
      <c r="APJ107"/>
      <c r="APK107"/>
      <c r="APL107"/>
      <c r="APM107"/>
      <c r="APN107"/>
      <c r="APO107"/>
      <c r="APP107"/>
      <c r="APQ107"/>
      <c r="APR107"/>
      <c r="APS107"/>
      <c r="APT107"/>
      <c r="APU107"/>
      <c r="APV107"/>
      <c r="APW107"/>
      <c r="APX107"/>
      <c r="APY107"/>
      <c r="APZ107"/>
      <c r="AQA107"/>
      <c r="AQB107"/>
      <c r="AQC107"/>
      <c r="AQD107"/>
      <c r="AQE107"/>
      <c r="AQF107"/>
      <c r="AQG107"/>
      <c r="AQH107"/>
      <c r="AQI107"/>
      <c r="AQJ107"/>
      <c r="AQK107"/>
      <c r="AQL107"/>
      <c r="AQM107"/>
      <c r="AQN107"/>
      <c r="AQO107"/>
      <c r="AQP107"/>
      <c r="AQQ107"/>
      <c r="AQR107"/>
      <c r="AQS107"/>
      <c r="AQT107"/>
      <c r="AQU107"/>
      <c r="AQV107"/>
      <c r="AQW107"/>
      <c r="AQX107"/>
      <c r="AQY107"/>
      <c r="AQZ107"/>
      <c r="ARA107"/>
      <c r="ARB107"/>
      <c r="ARC107"/>
      <c r="ARD107"/>
      <c r="ARE107"/>
      <c r="ARF107"/>
      <c r="ARG107"/>
      <c r="ARH107"/>
      <c r="ARI107"/>
      <c r="ARJ107"/>
      <c r="ARK107"/>
      <c r="ARL107"/>
      <c r="ARM107"/>
      <c r="ARN107"/>
      <c r="ARO107"/>
      <c r="ARP107"/>
      <c r="ARQ107"/>
      <c r="ARR107"/>
      <c r="ARS107"/>
      <c r="ART107"/>
      <c r="ARU107"/>
      <c r="ARV107"/>
      <c r="ARW107"/>
      <c r="ARX107"/>
      <c r="ARY107"/>
      <c r="ARZ107"/>
      <c r="ASA107"/>
      <c r="ASB107"/>
      <c r="ASC107"/>
      <c r="ASD107"/>
      <c r="ASE107"/>
      <c r="ASF107"/>
      <c r="ASG107"/>
      <c r="ASH107"/>
      <c r="ASI107"/>
      <c r="ASJ107"/>
      <c r="ASK107"/>
      <c r="ASL107"/>
      <c r="ASM107"/>
      <c r="ASN107"/>
      <c r="ASO107"/>
      <c r="ASP107"/>
      <c r="ASQ107"/>
      <c r="ASR107"/>
      <c r="ASS107"/>
      <c r="AST107"/>
      <c r="ASU107"/>
      <c r="ASV107"/>
      <c r="ASW107"/>
      <c r="ASX107"/>
      <c r="ASY107"/>
      <c r="ASZ107"/>
      <c r="ATA107"/>
      <c r="ATB107"/>
      <c r="ATC107"/>
      <c r="ATD107"/>
      <c r="ATE107"/>
      <c r="ATF107"/>
      <c r="ATG107"/>
      <c r="ATH107"/>
      <c r="ATI107"/>
      <c r="ATJ107"/>
      <c r="ATK107"/>
      <c r="ATL107"/>
      <c r="ATM107"/>
      <c r="ATN107"/>
      <c r="ATO107"/>
      <c r="ATP107"/>
      <c r="ATQ107"/>
      <c r="ATR107"/>
      <c r="ATS107"/>
      <c r="ATT107"/>
      <c r="ATU107"/>
      <c r="ATV107"/>
      <c r="ATW107"/>
      <c r="ATX107"/>
      <c r="ATY107"/>
      <c r="ATZ107"/>
      <c r="AUA107"/>
      <c r="AUB107"/>
      <c r="AUC107"/>
      <c r="AUD107"/>
      <c r="AUE107"/>
      <c r="AUF107"/>
      <c r="AUG107"/>
      <c r="AUH107"/>
      <c r="AUI107"/>
      <c r="AUJ107"/>
      <c r="AUK107"/>
      <c r="AUL107"/>
      <c r="AUM107"/>
      <c r="AUN107"/>
      <c r="AUO107"/>
      <c r="AUP107"/>
      <c r="AUQ107"/>
      <c r="AUR107"/>
      <c r="AUS107"/>
      <c r="AUT107"/>
      <c r="AUU107"/>
      <c r="AUV107"/>
      <c r="AUW107"/>
      <c r="AUX107"/>
      <c r="AUY107"/>
      <c r="AUZ107"/>
      <c r="AVA107"/>
      <c r="AVB107"/>
      <c r="AVC107"/>
      <c r="AVD107"/>
      <c r="AVE107"/>
      <c r="AVF107"/>
      <c r="AVG107"/>
      <c r="AVH107"/>
      <c r="AVI107"/>
      <c r="AVJ107"/>
      <c r="AVK107"/>
      <c r="AVL107"/>
      <c r="AVM107"/>
      <c r="AVN107"/>
      <c r="AVO107"/>
      <c r="AVP107"/>
      <c r="AVQ107"/>
      <c r="AVR107"/>
      <c r="AVS107"/>
      <c r="AVT107"/>
      <c r="AVU107"/>
      <c r="AVV107"/>
      <c r="AVW107"/>
      <c r="AVX107"/>
      <c r="AVY107"/>
      <c r="AVZ107"/>
      <c r="AWA107"/>
      <c r="AWB107"/>
      <c r="AWC107"/>
      <c r="AWD107"/>
      <c r="AWE107"/>
      <c r="AWF107"/>
      <c r="AWG107"/>
      <c r="AWH107"/>
      <c r="AWI107"/>
      <c r="AWJ107"/>
      <c r="AWK107"/>
      <c r="AWL107"/>
      <c r="AWM107"/>
      <c r="AWN107"/>
      <c r="AWO107"/>
      <c r="AWP107"/>
      <c r="AWQ107"/>
      <c r="AWR107"/>
      <c r="AWS107"/>
      <c r="AWT107"/>
      <c r="AWU107"/>
      <c r="AWV107"/>
      <c r="AWW107"/>
      <c r="AWX107"/>
      <c r="AWY107"/>
      <c r="AWZ107"/>
      <c r="AXA107"/>
      <c r="AXB107"/>
      <c r="AXC107"/>
      <c r="AXD107"/>
      <c r="AXE107"/>
      <c r="AXF107"/>
      <c r="AXG107"/>
      <c r="AXH107"/>
      <c r="AXI107"/>
      <c r="AXJ107"/>
      <c r="AXK107"/>
      <c r="AXL107"/>
      <c r="AXM107"/>
      <c r="AXN107"/>
      <c r="AXO107"/>
      <c r="AXP107"/>
      <c r="AXQ107"/>
      <c r="AXR107"/>
      <c r="AXS107"/>
      <c r="AXT107"/>
      <c r="AXU107"/>
      <c r="AXV107"/>
      <c r="AXW107"/>
      <c r="AXX107"/>
      <c r="AXY107"/>
      <c r="AXZ107"/>
      <c r="AYA107"/>
      <c r="AYB107"/>
      <c r="AYC107"/>
      <c r="AYD107"/>
      <c r="AYE107"/>
      <c r="AYF107"/>
      <c r="AYG107"/>
      <c r="AYH107"/>
      <c r="AYI107"/>
      <c r="AYJ107"/>
      <c r="AYK107"/>
      <c r="AYL107"/>
      <c r="AYM107"/>
      <c r="AYN107"/>
      <c r="AYO107"/>
      <c r="AYP107"/>
      <c r="AYQ107"/>
      <c r="AYR107"/>
      <c r="AYS107"/>
      <c r="AYT107"/>
      <c r="AYU107"/>
      <c r="AYV107"/>
      <c r="AYW107"/>
      <c r="AYX107"/>
      <c r="AYY107"/>
      <c r="AYZ107"/>
      <c r="AZA107"/>
      <c r="AZB107"/>
      <c r="AZC107"/>
      <c r="AZD107"/>
      <c r="AZE107"/>
      <c r="AZF107"/>
      <c r="AZG107"/>
      <c r="AZH107"/>
      <c r="AZI107"/>
      <c r="AZJ107"/>
      <c r="AZK107"/>
      <c r="AZL107"/>
      <c r="AZM107"/>
      <c r="AZN107"/>
      <c r="AZO107"/>
      <c r="AZP107"/>
      <c r="AZQ107"/>
      <c r="AZR107"/>
      <c r="AZS107"/>
      <c r="AZT107"/>
      <c r="AZU107"/>
      <c r="AZV107"/>
      <c r="AZW107"/>
      <c r="AZX107"/>
      <c r="AZY107"/>
      <c r="AZZ107"/>
      <c r="BAA107"/>
      <c r="BAB107"/>
      <c r="BAC107"/>
      <c r="BAD107"/>
      <c r="BAE107"/>
      <c r="BAF107"/>
      <c r="BAG107"/>
      <c r="BAH107"/>
      <c r="BAI107"/>
      <c r="BAJ107"/>
      <c r="BAK107"/>
      <c r="BAL107"/>
      <c r="BAM107"/>
      <c r="BAN107"/>
      <c r="BAO107"/>
      <c r="BAP107"/>
      <c r="BAQ107"/>
      <c r="BAR107"/>
      <c r="BAS107"/>
      <c r="BAT107"/>
      <c r="BAU107"/>
      <c r="BAV107"/>
      <c r="BAW107"/>
      <c r="BAX107"/>
      <c r="BAY107"/>
      <c r="BAZ107"/>
      <c r="BBA107"/>
      <c r="BBB107"/>
      <c r="BBC107"/>
      <c r="BBD107"/>
      <c r="BBE107"/>
      <c r="BBF107"/>
      <c r="BBG107"/>
      <c r="BBH107"/>
      <c r="BBI107"/>
      <c r="BBJ107"/>
      <c r="BBK107"/>
      <c r="BBL107"/>
      <c r="BBM107"/>
      <c r="BBN107"/>
      <c r="BBO107"/>
      <c r="BBP107"/>
      <c r="BBQ107"/>
      <c r="BBR107"/>
      <c r="BBS107"/>
      <c r="BBT107"/>
      <c r="BBU107"/>
      <c r="BBV107"/>
      <c r="BBW107"/>
      <c r="BBX107"/>
      <c r="BBY107"/>
      <c r="BBZ107"/>
      <c r="BCA107"/>
      <c r="BCB107"/>
      <c r="BCC107"/>
      <c r="BCD107"/>
      <c r="BCE107"/>
      <c r="BCF107"/>
      <c r="BCG107"/>
      <c r="BCH107"/>
      <c r="BCI107"/>
      <c r="BCJ107"/>
      <c r="BCK107"/>
      <c r="BCL107"/>
      <c r="BCM107"/>
      <c r="BCN107"/>
      <c r="BCO107"/>
      <c r="BCP107"/>
      <c r="BCQ107"/>
      <c r="BCR107"/>
      <c r="BCS107"/>
      <c r="BCT107"/>
      <c r="BCU107"/>
      <c r="BCV107"/>
      <c r="BCW107"/>
      <c r="BCX107"/>
      <c r="BCY107"/>
      <c r="BCZ107"/>
      <c r="BDA107"/>
      <c r="BDB107"/>
      <c r="BDC107"/>
      <c r="BDD107"/>
      <c r="BDE107"/>
      <c r="BDF107"/>
      <c r="BDG107"/>
      <c r="BDH107"/>
      <c r="BDI107"/>
      <c r="BDJ107"/>
      <c r="BDK107"/>
      <c r="BDL107"/>
      <c r="BDM107"/>
      <c r="BDN107"/>
      <c r="BDO107"/>
      <c r="BDP107"/>
      <c r="BDQ107"/>
      <c r="BDR107"/>
      <c r="BDS107"/>
      <c r="BDT107"/>
      <c r="BDU107"/>
      <c r="BDV107"/>
      <c r="BDW107"/>
      <c r="BDX107"/>
      <c r="BDY107"/>
      <c r="BDZ107"/>
      <c r="BEA107"/>
      <c r="BEB107"/>
      <c r="BEC107"/>
      <c r="BED107"/>
      <c r="BEE107"/>
      <c r="BEF107"/>
      <c r="BEG107"/>
      <c r="BEH107"/>
      <c r="BEI107"/>
      <c r="BEJ107"/>
      <c r="BEK107"/>
      <c r="BEL107"/>
      <c r="BEM107"/>
      <c r="BEN107"/>
      <c r="BEO107"/>
      <c r="BEP107"/>
      <c r="BEQ107"/>
      <c r="BER107"/>
      <c r="BES107"/>
      <c r="BET107"/>
      <c r="BEU107"/>
      <c r="BEV107"/>
      <c r="BEW107"/>
      <c r="BEX107"/>
      <c r="BEY107"/>
      <c r="BEZ107"/>
      <c r="BFA107"/>
      <c r="BFB107"/>
      <c r="BFC107"/>
      <c r="BFD107"/>
      <c r="BFE107"/>
      <c r="BFF107"/>
      <c r="BFG107"/>
      <c r="BFH107"/>
      <c r="BFI107"/>
      <c r="BFJ107"/>
      <c r="BFK107"/>
      <c r="BFL107"/>
      <c r="BFM107"/>
      <c r="BFN107"/>
      <c r="BFO107"/>
      <c r="BFP107"/>
      <c r="BFQ107"/>
      <c r="BFR107"/>
      <c r="BFS107"/>
      <c r="BFT107"/>
      <c r="BFU107"/>
      <c r="BFV107"/>
      <c r="BFW107"/>
      <c r="BFX107"/>
      <c r="BFY107"/>
      <c r="BFZ107"/>
      <c r="BGA107"/>
      <c r="BGB107"/>
      <c r="BGC107"/>
      <c r="BGD107"/>
      <c r="BGE107"/>
      <c r="BGF107"/>
      <c r="BGG107"/>
      <c r="BGH107"/>
      <c r="BGI107"/>
      <c r="BGJ107"/>
      <c r="BGK107"/>
      <c r="BGL107"/>
      <c r="BGM107"/>
      <c r="BGN107"/>
      <c r="BGO107"/>
      <c r="BGP107"/>
      <c r="BGQ107"/>
      <c r="BGR107"/>
      <c r="BGS107"/>
      <c r="BGT107"/>
      <c r="BGU107"/>
      <c r="BGV107"/>
      <c r="BGW107"/>
      <c r="BGX107"/>
      <c r="BGY107"/>
      <c r="BGZ107"/>
      <c r="BHA107"/>
      <c r="BHB107"/>
      <c r="BHC107"/>
      <c r="BHD107"/>
      <c r="BHE107"/>
      <c r="BHF107"/>
      <c r="BHG107"/>
      <c r="BHH107"/>
      <c r="BHI107"/>
      <c r="BHJ107"/>
      <c r="BHK107"/>
      <c r="BHL107"/>
      <c r="BHM107"/>
      <c r="BHN107"/>
      <c r="BHO107"/>
      <c r="BHP107"/>
      <c r="BHQ107"/>
      <c r="BHR107"/>
      <c r="BHS107"/>
      <c r="BHT107"/>
      <c r="BHU107"/>
      <c r="BHV107"/>
      <c r="BHW107"/>
      <c r="BHX107"/>
      <c r="BHY107"/>
      <c r="BHZ107"/>
      <c r="BIA107"/>
      <c r="BIB107"/>
      <c r="BIC107"/>
      <c r="BID107"/>
      <c r="BIE107"/>
      <c r="BIF107"/>
      <c r="BIG107"/>
      <c r="BIH107"/>
      <c r="BII107"/>
      <c r="BIJ107"/>
      <c r="BIK107"/>
      <c r="BIL107"/>
      <c r="BIM107"/>
      <c r="BIN107"/>
      <c r="BIO107"/>
      <c r="BIP107"/>
      <c r="BIQ107"/>
      <c r="BIR107"/>
      <c r="BIS107"/>
      <c r="BIT107"/>
      <c r="BIU107"/>
      <c r="BIV107"/>
      <c r="BIW107"/>
      <c r="BIX107"/>
      <c r="BIY107"/>
      <c r="BIZ107"/>
      <c r="BJA107"/>
      <c r="BJB107"/>
      <c r="BJC107"/>
      <c r="BJD107"/>
      <c r="BJE107"/>
      <c r="BJF107"/>
      <c r="BJG107"/>
      <c r="BJH107"/>
      <c r="BJI107"/>
      <c r="BJJ107"/>
      <c r="BJK107"/>
      <c r="BJL107"/>
      <c r="BJM107"/>
      <c r="BJN107"/>
      <c r="BJO107"/>
      <c r="BJP107"/>
      <c r="BJQ107"/>
      <c r="BJR107"/>
      <c r="BJS107"/>
      <c r="BJT107"/>
      <c r="BJU107"/>
      <c r="BJV107"/>
      <c r="BJW107"/>
      <c r="BJX107"/>
      <c r="BJY107"/>
      <c r="BJZ107"/>
      <c r="BKA107"/>
      <c r="BKB107"/>
      <c r="BKC107"/>
      <c r="BKD107"/>
      <c r="BKE107"/>
      <c r="BKF107"/>
      <c r="BKG107"/>
      <c r="BKH107"/>
      <c r="BKI107"/>
      <c r="BKJ107"/>
      <c r="BKK107"/>
      <c r="BKL107"/>
      <c r="BKM107"/>
      <c r="BKN107"/>
      <c r="BKO107"/>
      <c r="BKP107"/>
      <c r="BKQ107"/>
      <c r="BKR107"/>
      <c r="BKS107"/>
      <c r="BKT107"/>
      <c r="BKU107"/>
      <c r="BKV107"/>
      <c r="BKW107"/>
      <c r="BKX107"/>
      <c r="BKY107"/>
      <c r="BKZ107"/>
      <c r="BLA107"/>
      <c r="BLB107"/>
      <c r="BLC107"/>
      <c r="BLD107"/>
      <c r="BLE107"/>
      <c r="BLF107"/>
      <c r="BLG107"/>
      <c r="BLH107"/>
      <c r="BLI107"/>
      <c r="BLJ107"/>
      <c r="BLK107"/>
      <c r="BLL107"/>
      <c r="BLM107"/>
      <c r="BLN107"/>
      <c r="BLO107"/>
      <c r="BLP107"/>
      <c r="BLQ107"/>
      <c r="BLR107"/>
      <c r="BLS107"/>
      <c r="BLT107"/>
      <c r="BLU107"/>
      <c r="BLV107"/>
      <c r="BLW107"/>
      <c r="BLX107"/>
      <c r="BLY107"/>
      <c r="BLZ107"/>
      <c r="BMA107"/>
      <c r="BMB107"/>
      <c r="BMC107"/>
      <c r="BMD107"/>
      <c r="BME107"/>
      <c r="BMF107"/>
      <c r="BMG107"/>
      <c r="BMH107"/>
      <c r="BMI107"/>
      <c r="BMJ107"/>
      <c r="BMK107"/>
      <c r="BML107"/>
      <c r="BMM107"/>
      <c r="BMN107"/>
      <c r="BMO107"/>
      <c r="BMP107"/>
      <c r="BMQ107"/>
      <c r="BMR107"/>
      <c r="BMS107"/>
      <c r="BMT107"/>
      <c r="BMU107"/>
      <c r="BMV107"/>
      <c r="BMW107"/>
      <c r="BMX107"/>
      <c r="BMY107"/>
      <c r="BMZ107"/>
      <c r="BNA107"/>
      <c r="BNB107"/>
      <c r="BNC107"/>
      <c r="BND107"/>
      <c r="BNE107"/>
      <c r="BNF107"/>
      <c r="BNG107"/>
      <c r="BNH107"/>
      <c r="BNI107"/>
      <c r="BNJ107"/>
      <c r="BNK107"/>
      <c r="BNL107"/>
      <c r="BNM107"/>
      <c r="BNN107"/>
      <c r="BNO107"/>
      <c r="BNP107"/>
      <c r="BNQ107"/>
      <c r="BNR107"/>
      <c r="BNS107"/>
      <c r="BNT107"/>
      <c r="BNU107"/>
      <c r="BNV107"/>
      <c r="BNW107"/>
      <c r="BNX107"/>
      <c r="BNY107"/>
      <c r="BNZ107"/>
      <c r="BOA107"/>
      <c r="BOB107"/>
      <c r="BOC107"/>
      <c r="BOD107"/>
      <c r="BOE107"/>
      <c r="BOF107"/>
      <c r="BOG107"/>
      <c r="BOH107"/>
      <c r="BOI107"/>
      <c r="BOJ107"/>
      <c r="BOK107"/>
      <c r="BOL107"/>
      <c r="BOM107"/>
      <c r="BON107"/>
      <c r="BOO107"/>
      <c r="BOP107"/>
      <c r="BOQ107"/>
      <c r="BOR107"/>
      <c r="BOS107"/>
      <c r="BOT107"/>
      <c r="BOU107"/>
      <c r="BOV107"/>
      <c r="BOW107"/>
      <c r="BOX107"/>
      <c r="BOY107"/>
      <c r="BOZ107"/>
      <c r="BPA107"/>
      <c r="BPB107"/>
      <c r="BPC107"/>
      <c r="BPD107"/>
      <c r="BPE107"/>
      <c r="BPF107"/>
      <c r="BPG107"/>
      <c r="BPH107"/>
      <c r="BPI107"/>
      <c r="BPJ107"/>
      <c r="BPK107"/>
      <c r="BPL107"/>
      <c r="BPM107"/>
      <c r="BPN107"/>
      <c r="BPO107"/>
      <c r="BPP107"/>
      <c r="BPQ107"/>
      <c r="BPR107"/>
      <c r="BPS107"/>
      <c r="BPT107"/>
      <c r="BPU107"/>
      <c r="BPV107"/>
      <c r="BPW107"/>
      <c r="BPX107"/>
      <c r="BPY107"/>
      <c r="BPZ107"/>
      <c r="BQA107"/>
      <c r="BQB107"/>
      <c r="BQC107"/>
      <c r="BQD107"/>
      <c r="BQE107"/>
      <c r="BQF107"/>
      <c r="BQG107"/>
      <c r="BQH107"/>
      <c r="BQI107"/>
      <c r="BQJ107"/>
      <c r="BQK107"/>
      <c r="BQL107"/>
      <c r="BQM107"/>
      <c r="BQN107"/>
      <c r="BQO107"/>
      <c r="BQP107"/>
      <c r="BQQ107"/>
      <c r="BQR107"/>
      <c r="BQS107"/>
      <c r="BQT107"/>
      <c r="BQU107"/>
      <c r="BQV107"/>
      <c r="BQW107"/>
      <c r="BQX107"/>
      <c r="BQY107"/>
      <c r="BQZ107"/>
      <c r="BRA107"/>
      <c r="BRB107"/>
      <c r="BRC107"/>
      <c r="BRD107"/>
      <c r="BRE107"/>
      <c r="BRF107"/>
      <c r="BRG107"/>
      <c r="BRH107"/>
      <c r="BRI107"/>
      <c r="BRJ107"/>
      <c r="BRK107"/>
      <c r="BRL107"/>
      <c r="BRM107"/>
      <c r="BRN107"/>
      <c r="BRO107"/>
      <c r="BRP107"/>
      <c r="BRQ107"/>
      <c r="BRR107"/>
      <c r="BRS107"/>
      <c r="BRT107"/>
      <c r="BRU107"/>
      <c r="BRV107"/>
      <c r="BRW107"/>
      <c r="BRX107"/>
      <c r="BRY107"/>
      <c r="BRZ107"/>
      <c r="BSA107"/>
      <c r="BSB107"/>
      <c r="BSC107"/>
      <c r="BSD107"/>
      <c r="BSE107"/>
      <c r="BSF107"/>
      <c r="BSG107"/>
      <c r="BSH107"/>
      <c r="BSI107"/>
      <c r="BSJ107"/>
      <c r="BSK107"/>
      <c r="BSL107"/>
      <c r="BSM107"/>
      <c r="BSN107"/>
      <c r="BSO107"/>
      <c r="BSP107"/>
      <c r="BSQ107"/>
      <c r="BSR107"/>
      <c r="BSS107"/>
      <c r="BST107"/>
      <c r="BSU107"/>
      <c r="BSV107"/>
      <c r="BSW107"/>
      <c r="BSX107"/>
      <c r="BSY107"/>
      <c r="BSZ107"/>
      <c r="BTA107"/>
      <c r="BTB107"/>
      <c r="BTC107"/>
      <c r="BTD107"/>
      <c r="BTE107"/>
      <c r="BTF107"/>
      <c r="BTG107"/>
      <c r="BTH107"/>
      <c r="BTI107"/>
      <c r="BTJ107"/>
      <c r="BTK107"/>
      <c r="BTL107"/>
      <c r="BTM107"/>
      <c r="BTN107"/>
      <c r="BTO107"/>
      <c r="BTP107"/>
      <c r="BTQ107"/>
      <c r="BTR107"/>
      <c r="BTS107"/>
      <c r="BTT107"/>
      <c r="BTU107"/>
      <c r="BTV107"/>
      <c r="BTW107"/>
      <c r="BTX107"/>
      <c r="BTY107"/>
      <c r="BTZ107"/>
      <c r="BUA107"/>
      <c r="BUB107"/>
      <c r="BUC107"/>
      <c r="BUD107"/>
      <c r="BUE107"/>
      <c r="BUF107"/>
      <c r="BUG107"/>
      <c r="BUH107"/>
      <c r="BUI107"/>
      <c r="BUJ107"/>
      <c r="BUK107"/>
      <c r="BUL107"/>
      <c r="BUM107"/>
      <c r="BUN107"/>
      <c r="BUO107"/>
      <c r="BUP107"/>
      <c r="BUQ107"/>
      <c r="BUR107"/>
      <c r="BUS107"/>
      <c r="BUT107"/>
      <c r="BUU107"/>
      <c r="BUV107"/>
      <c r="BUW107"/>
      <c r="BUX107"/>
      <c r="BUY107"/>
      <c r="BUZ107"/>
      <c r="BVA107"/>
      <c r="BVB107"/>
      <c r="BVC107"/>
      <c r="BVD107"/>
      <c r="BVE107"/>
      <c r="BVF107"/>
      <c r="BVG107"/>
      <c r="BVH107"/>
      <c r="BVI107"/>
      <c r="BVJ107"/>
      <c r="BVK107"/>
      <c r="BVL107"/>
      <c r="BVM107"/>
      <c r="BVN107"/>
      <c r="BVO107"/>
      <c r="BVP107"/>
      <c r="BVQ107"/>
      <c r="BVR107"/>
      <c r="BVS107"/>
      <c r="BVT107"/>
      <c r="BVU107"/>
      <c r="BVV107"/>
      <c r="BVW107"/>
      <c r="BVX107"/>
      <c r="BVY107"/>
      <c r="BVZ107"/>
      <c r="BWA107"/>
      <c r="BWB107"/>
      <c r="BWC107"/>
      <c r="BWD107"/>
      <c r="BWE107"/>
      <c r="BWF107"/>
      <c r="BWG107"/>
      <c r="BWH107"/>
      <c r="BWI107"/>
      <c r="BWJ107"/>
      <c r="BWK107"/>
      <c r="BWL107"/>
      <c r="BWM107"/>
      <c r="BWN107"/>
      <c r="BWO107"/>
      <c r="BWP107"/>
      <c r="BWQ107"/>
      <c r="BWR107"/>
      <c r="BWS107"/>
      <c r="BWT107"/>
      <c r="BWU107"/>
      <c r="BWV107"/>
      <c r="BWW107"/>
      <c r="BWX107"/>
      <c r="BWY107"/>
      <c r="BWZ107"/>
      <c r="BXA107"/>
      <c r="BXB107"/>
      <c r="BXC107"/>
      <c r="BXD107"/>
      <c r="BXE107"/>
      <c r="BXF107"/>
      <c r="BXG107"/>
      <c r="BXH107"/>
      <c r="BXI107"/>
      <c r="BXJ107"/>
      <c r="BXK107"/>
      <c r="BXL107"/>
      <c r="BXM107"/>
      <c r="BXN107"/>
      <c r="BXO107"/>
      <c r="BXP107"/>
      <c r="BXQ107"/>
      <c r="BXR107"/>
      <c r="BXS107"/>
      <c r="BXT107"/>
      <c r="BXU107"/>
      <c r="BXV107"/>
      <c r="BXW107"/>
      <c r="BXX107"/>
      <c r="BXY107"/>
      <c r="BXZ107"/>
      <c r="BYA107"/>
      <c r="BYB107"/>
      <c r="BYC107"/>
      <c r="BYD107"/>
      <c r="BYE107"/>
      <c r="BYF107"/>
      <c r="BYG107"/>
      <c r="BYH107"/>
      <c r="BYI107"/>
      <c r="BYJ107"/>
      <c r="BYK107"/>
      <c r="BYL107"/>
      <c r="BYM107"/>
      <c r="BYN107"/>
      <c r="BYO107"/>
      <c r="BYP107"/>
      <c r="BYQ107"/>
      <c r="BYR107"/>
      <c r="BYS107"/>
      <c r="BYT107"/>
      <c r="BYU107"/>
      <c r="BYV107"/>
      <c r="BYW107"/>
      <c r="BYX107"/>
      <c r="BYY107"/>
      <c r="BYZ107"/>
      <c r="BZA107"/>
      <c r="BZB107"/>
      <c r="BZC107"/>
      <c r="BZD107"/>
      <c r="BZE107"/>
      <c r="BZF107"/>
      <c r="BZG107"/>
      <c r="BZH107"/>
      <c r="BZI107"/>
      <c r="BZJ107"/>
      <c r="BZK107"/>
      <c r="BZL107"/>
      <c r="BZM107"/>
      <c r="BZN107"/>
      <c r="BZO107"/>
      <c r="BZP107"/>
      <c r="BZQ107"/>
      <c r="BZR107"/>
      <c r="BZS107"/>
      <c r="BZT107"/>
      <c r="BZU107"/>
      <c r="BZV107"/>
      <c r="BZW107"/>
      <c r="BZX107"/>
      <c r="BZY107"/>
      <c r="BZZ107"/>
      <c r="CAA107"/>
      <c r="CAB107"/>
      <c r="CAC107"/>
      <c r="CAD107"/>
      <c r="CAE107"/>
      <c r="CAF107"/>
      <c r="CAG107"/>
      <c r="CAH107"/>
      <c r="CAI107"/>
      <c r="CAJ107"/>
      <c r="CAK107"/>
      <c r="CAL107"/>
      <c r="CAM107"/>
      <c r="CAN107"/>
      <c r="CAO107"/>
      <c r="CAP107"/>
      <c r="CAQ107"/>
      <c r="CAR107"/>
      <c r="CAS107"/>
      <c r="CAT107"/>
      <c r="CAU107"/>
      <c r="CAV107"/>
      <c r="CAW107"/>
      <c r="CAX107"/>
      <c r="CAY107"/>
      <c r="CAZ107"/>
      <c r="CBA107"/>
      <c r="CBB107"/>
      <c r="CBC107"/>
      <c r="CBD107"/>
      <c r="CBE107"/>
      <c r="CBF107"/>
      <c r="CBG107"/>
      <c r="CBH107"/>
      <c r="CBI107"/>
      <c r="CBJ107"/>
      <c r="CBK107"/>
      <c r="CBL107"/>
      <c r="CBM107"/>
      <c r="CBN107"/>
      <c r="CBO107"/>
      <c r="CBP107"/>
      <c r="CBQ107"/>
      <c r="CBR107"/>
      <c r="CBS107"/>
      <c r="CBT107"/>
      <c r="CBU107"/>
      <c r="CBV107"/>
      <c r="CBW107"/>
      <c r="CBX107"/>
      <c r="CBY107"/>
      <c r="CBZ107"/>
      <c r="CCA107"/>
      <c r="CCB107"/>
      <c r="CCC107"/>
      <c r="CCD107"/>
      <c r="CCE107"/>
      <c r="CCF107"/>
      <c r="CCG107"/>
      <c r="CCH107"/>
      <c r="CCI107"/>
      <c r="CCJ107"/>
      <c r="CCK107"/>
      <c r="CCL107"/>
      <c r="CCM107"/>
      <c r="CCN107"/>
      <c r="CCO107"/>
      <c r="CCP107"/>
      <c r="CCQ107"/>
      <c r="CCR107"/>
      <c r="CCS107"/>
      <c r="CCT107"/>
      <c r="CCU107"/>
      <c r="CCV107"/>
      <c r="CCW107"/>
      <c r="CCX107"/>
      <c r="CCY107"/>
      <c r="CCZ107"/>
      <c r="CDA107"/>
      <c r="CDB107"/>
      <c r="CDC107"/>
      <c r="CDD107"/>
      <c r="CDE107"/>
      <c r="CDF107"/>
      <c r="CDG107"/>
      <c r="CDH107"/>
      <c r="CDI107"/>
      <c r="CDJ107"/>
      <c r="CDK107"/>
      <c r="CDL107"/>
      <c r="CDM107"/>
      <c r="CDN107"/>
      <c r="CDO107"/>
      <c r="CDP107"/>
      <c r="CDQ107"/>
      <c r="CDR107"/>
      <c r="CDS107"/>
      <c r="CDT107"/>
      <c r="CDU107"/>
      <c r="CDV107"/>
      <c r="CDW107"/>
      <c r="CDX107"/>
      <c r="CDY107"/>
      <c r="CDZ107"/>
      <c r="CEA107"/>
      <c r="CEB107"/>
      <c r="CEC107"/>
      <c r="CED107"/>
      <c r="CEE107"/>
      <c r="CEF107"/>
      <c r="CEG107"/>
      <c r="CEH107"/>
      <c r="CEI107"/>
      <c r="CEJ107"/>
      <c r="CEK107"/>
      <c r="CEL107"/>
      <c r="CEM107"/>
      <c r="CEN107"/>
      <c r="CEO107"/>
      <c r="CEP107"/>
      <c r="CEQ107"/>
      <c r="CER107"/>
      <c r="CES107"/>
      <c r="CET107"/>
      <c r="CEU107"/>
      <c r="CEV107"/>
      <c r="CEW107"/>
      <c r="CEX107"/>
      <c r="CEY107"/>
      <c r="CEZ107"/>
      <c r="CFA107"/>
      <c r="CFB107"/>
      <c r="CFC107"/>
      <c r="CFD107"/>
      <c r="CFE107"/>
      <c r="CFF107"/>
      <c r="CFG107"/>
      <c r="CFH107"/>
      <c r="CFI107"/>
      <c r="CFJ107"/>
      <c r="CFK107"/>
      <c r="CFL107"/>
      <c r="CFM107"/>
      <c r="CFN107"/>
      <c r="CFO107"/>
      <c r="CFP107"/>
      <c r="CFQ107"/>
      <c r="CFR107"/>
      <c r="CFS107"/>
      <c r="CFT107"/>
      <c r="CFU107"/>
      <c r="CFV107"/>
      <c r="CFW107"/>
      <c r="CFX107"/>
      <c r="CFY107"/>
      <c r="CFZ107"/>
      <c r="CGA107"/>
      <c r="CGB107"/>
      <c r="CGC107"/>
      <c r="CGD107"/>
      <c r="CGE107"/>
      <c r="CGF107"/>
      <c r="CGG107"/>
      <c r="CGH107"/>
      <c r="CGI107"/>
      <c r="CGJ107"/>
      <c r="CGK107"/>
      <c r="CGL107"/>
      <c r="CGM107"/>
      <c r="CGN107"/>
      <c r="CGO107"/>
      <c r="CGP107"/>
      <c r="CGQ107"/>
      <c r="CGR107"/>
      <c r="CGS107"/>
      <c r="CGT107"/>
      <c r="CGU107"/>
      <c r="CGV107"/>
      <c r="CGW107"/>
      <c r="CGX107"/>
      <c r="CGY107"/>
      <c r="CGZ107"/>
      <c r="CHA107"/>
      <c r="CHB107"/>
      <c r="CHC107"/>
      <c r="CHD107"/>
      <c r="CHE107"/>
      <c r="CHF107"/>
      <c r="CHG107"/>
      <c r="CHH107"/>
      <c r="CHI107"/>
      <c r="CHJ107"/>
      <c r="CHK107"/>
      <c r="CHL107"/>
      <c r="CHM107"/>
      <c r="CHN107"/>
      <c r="CHO107"/>
      <c r="CHP107"/>
      <c r="CHQ107"/>
      <c r="CHR107"/>
      <c r="CHS107"/>
      <c r="CHT107"/>
      <c r="CHU107"/>
      <c r="CHV107"/>
      <c r="CHW107"/>
      <c r="CHX107"/>
      <c r="CHY107"/>
      <c r="CHZ107"/>
      <c r="CIA107"/>
      <c r="CIB107"/>
      <c r="CIC107"/>
      <c r="CID107"/>
      <c r="CIE107"/>
      <c r="CIF107"/>
      <c r="CIG107"/>
      <c r="CIH107"/>
      <c r="CII107"/>
      <c r="CIJ107"/>
      <c r="CIK107"/>
      <c r="CIL107"/>
      <c r="CIM107"/>
      <c r="CIN107"/>
      <c r="CIO107"/>
      <c r="CIP107"/>
      <c r="CIQ107"/>
      <c r="CIR107"/>
      <c r="CIS107"/>
      <c r="CIT107"/>
      <c r="CIU107"/>
      <c r="CIV107"/>
      <c r="CIW107"/>
      <c r="CIX107"/>
      <c r="CIY107"/>
      <c r="CIZ107"/>
      <c r="CJA107"/>
      <c r="CJB107"/>
      <c r="CJC107"/>
      <c r="CJD107"/>
      <c r="CJE107"/>
      <c r="CJF107"/>
      <c r="CJG107"/>
      <c r="CJH107"/>
      <c r="CJI107"/>
      <c r="CJJ107"/>
      <c r="CJK107"/>
      <c r="CJL107"/>
      <c r="CJM107"/>
      <c r="CJN107"/>
      <c r="CJO107"/>
      <c r="CJP107"/>
      <c r="CJQ107"/>
      <c r="CJR107"/>
      <c r="CJS107"/>
      <c r="CJT107"/>
      <c r="CJU107"/>
      <c r="CJV107"/>
      <c r="CJW107"/>
      <c r="CJX107"/>
      <c r="CJY107"/>
      <c r="CJZ107"/>
      <c r="CKA107"/>
      <c r="CKB107"/>
      <c r="CKC107"/>
      <c r="CKD107"/>
      <c r="CKE107"/>
      <c r="CKF107"/>
      <c r="CKG107"/>
      <c r="CKH107"/>
      <c r="CKI107"/>
      <c r="CKJ107"/>
      <c r="CKK107"/>
      <c r="CKL107"/>
      <c r="CKM107"/>
      <c r="CKN107"/>
      <c r="CKO107"/>
      <c r="CKP107"/>
      <c r="CKQ107"/>
      <c r="CKR107"/>
      <c r="CKS107"/>
      <c r="CKT107"/>
      <c r="CKU107"/>
      <c r="CKV107"/>
      <c r="CKW107"/>
      <c r="CKX107"/>
      <c r="CKY107"/>
      <c r="CKZ107"/>
      <c r="CLA107"/>
      <c r="CLB107"/>
      <c r="CLC107"/>
      <c r="CLD107"/>
      <c r="CLE107"/>
      <c r="CLF107"/>
      <c r="CLG107"/>
      <c r="CLH107"/>
      <c r="CLI107"/>
      <c r="CLJ107"/>
      <c r="CLK107"/>
      <c r="CLL107"/>
      <c r="CLM107"/>
      <c r="CLN107"/>
      <c r="CLO107"/>
      <c r="CLP107"/>
      <c r="CLQ107"/>
      <c r="CLR107"/>
      <c r="CLS107"/>
      <c r="CLT107"/>
      <c r="CLU107"/>
      <c r="CLV107"/>
      <c r="CLW107"/>
      <c r="CLX107"/>
      <c r="CLY107"/>
      <c r="CLZ107"/>
      <c r="CMA107"/>
      <c r="CMB107"/>
      <c r="CMC107"/>
      <c r="CMD107"/>
      <c r="CME107"/>
      <c r="CMF107"/>
      <c r="CMG107"/>
      <c r="CMH107"/>
      <c r="CMI107"/>
      <c r="CMJ107"/>
      <c r="CMK107"/>
      <c r="CML107"/>
      <c r="CMM107"/>
      <c r="CMN107"/>
      <c r="CMO107"/>
      <c r="CMP107"/>
      <c r="CMQ107"/>
      <c r="CMR107"/>
      <c r="CMS107"/>
      <c r="CMT107"/>
      <c r="CMU107"/>
      <c r="CMV107"/>
      <c r="CMW107"/>
      <c r="CMX107"/>
      <c r="CMY107"/>
      <c r="CMZ107"/>
      <c r="CNA107"/>
      <c r="CNB107"/>
      <c r="CNC107"/>
      <c r="CND107"/>
      <c r="CNE107"/>
      <c r="CNF107"/>
      <c r="CNG107"/>
      <c r="CNH107"/>
      <c r="CNI107"/>
      <c r="CNJ107"/>
      <c r="CNK107"/>
      <c r="CNL107"/>
      <c r="CNM107"/>
      <c r="CNN107"/>
      <c r="CNO107"/>
      <c r="CNP107"/>
      <c r="CNQ107"/>
      <c r="CNR107"/>
      <c r="CNS107"/>
      <c r="CNT107"/>
      <c r="CNU107"/>
      <c r="CNV107"/>
      <c r="CNW107"/>
      <c r="CNX107"/>
      <c r="CNY107"/>
      <c r="CNZ107"/>
      <c r="COA107"/>
      <c r="COB107"/>
      <c r="COC107"/>
      <c r="COD107"/>
      <c r="COE107"/>
      <c r="COF107"/>
      <c r="COG107"/>
      <c r="COH107"/>
      <c r="COI107"/>
      <c r="COJ107"/>
      <c r="COK107"/>
      <c r="COL107"/>
      <c r="COM107"/>
      <c r="CON107"/>
      <c r="COO107"/>
      <c r="COP107"/>
      <c r="COQ107"/>
      <c r="COR107"/>
      <c r="COS107"/>
      <c r="COT107"/>
      <c r="COU107"/>
      <c r="COV107"/>
      <c r="COW107"/>
      <c r="COX107"/>
      <c r="COY107"/>
      <c r="COZ107"/>
      <c r="CPA107"/>
      <c r="CPB107"/>
      <c r="CPC107"/>
      <c r="CPD107"/>
      <c r="CPE107"/>
      <c r="CPF107"/>
      <c r="CPG107"/>
      <c r="CPH107"/>
      <c r="CPI107"/>
      <c r="CPJ107"/>
      <c r="CPK107"/>
      <c r="CPL107"/>
      <c r="CPM107"/>
      <c r="CPN107"/>
      <c r="CPO107"/>
      <c r="CPP107"/>
      <c r="CPQ107"/>
      <c r="CPR107"/>
      <c r="CPS107"/>
      <c r="CPT107"/>
      <c r="CPU107"/>
      <c r="CPV107"/>
      <c r="CPW107"/>
      <c r="CPX107"/>
      <c r="CPY107"/>
      <c r="CPZ107"/>
      <c r="CQA107"/>
      <c r="CQB107"/>
      <c r="CQC107"/>
      <c r="CQD107"/>
      <c r="CQE107"/>
      <c r="CQF107"/>
      <c r="CQG107"/>
      <c r="CQH107"/>
      <c r="CQI107"/>
      <c r="CQJ107"/>
      <c r="CQK107"/>
      <c r="CQL107"/>
      <c r="CQM107"/>
      <c r="CQN107"/>
      <c r="CQO107"/>
      <c r="CQP107"/>
      <c r="CQQ107"/>
      <c r="CQR107"/>
      <c r="CQS107"/>
      <c r="CQT107"/>
      <c r="CQU107"/>
      <c r="CQV107"/>
      <c r="CQW107"/>
      <c r="CQX107"/>
      <c r="CQY107"/>
      <c r="CQZ107"/>
      <c r="CRA107"/>
      <c r="CRB107"/>
      <c r="CRC107"/>
      <c r="CRD107"/>
      <c r="CRE107"/>
      <c r="CRF107"/>
      <c r="CRG107"/>
      <c r="CRH107"/>
      <c r="CRI107"/>
      <c r="CRJ107"/>
      <c r="CRK107"/>
      <c r="CRL107"/>
      <c r="CRM107"/>
      <c r="CRN107"/>
      <c r="CRO107"/>
      <c r="CRP107"/>
      <c r="CRQ107"/>
      <c r="CRR107"/>
      <c r="CRS107"/>
      <c r="CRT107"/>
      <c r="CRU107"/>
      <c r="CRV107"/>
      <c r="CRW107"/>
      <c r="CRX107"/>
      <c r="CRY107"/>
      <c r="CRZ107"/>
      <c r="CSA107"/>
      <c r="CSB107"/>
      <c r="CSC107"/>
      <c r="CSD107"/>
      <c r="CSE107"/>
      <c r="CSF107"/>
      <c r="CSG107"/>
      <c r="CSH107"/>
      <c r="CSI107"/>
      <c r="CSJ107"/>
      <c r="CSK107"/>
      <c r="CSL107"/>
      <c r="CSM107"/>
      <c r="CSN107"/>
      <c r="CSO107"/>
      <c r="CSP107"/>
      <c r="CSQ107"/>
      <c r="CSR107"/>
      <c r="CSS107"/>
      <c r="CST107"/>
      <c r="CSU107"/>
      <c r="CSV107"/>
      <c r="CSW107"/>
      <c r="CSX107"/>
      <c r="CSY107"/>
      <c r="CSZ107"/>
      <c r="CTA107"/>
      <c r="CTB107"/>
      <c r="CTC107"/>
      <c r="CTD107"/>
      <c r="CTE107"/>
      <c r="CTF107"/>
      <c r="CTG107"/>
      <c r="CTH107"/>
      <c r="CTI107"/>
      <c r="CTJ107"/>
      <c r="CTK107"/>
      <c r="CTL107"/>
      <c r="CTM107"/>
      <c r="CTN107"/>
      <c r="CTO107"/>
      <c r="CTP107"/>
      <c r="CTQ107"/>
      <c r="CTR107"/>
      <c r="CTS107"/>
      <c r="CTT107"/>
      <c r="CTU107"/>
      <c r="CTV107"/>
      <c r="CTW107"/>
      <c r="CTX107"/>
      <c r="CTY107"/>
      <c r="CTZ107"/>
      <c r="CUA107"/>
      <c r="CUB107"/>
      <c r="CUC107"/>
      <c r="CUD107"/>
      <c r="CUE107"/>
      <c r="CUF107"/>
      <c r="CUG107"/>
      <c r="CUH107"/>
      <c r="CUI107"/>
      <c r="CUJ107"/>
      <c r="CUK107"/>
      <c r="CUL107"/>
      <c r="CUM107"/>
      <c r="CUN107"/>
      <c r="CUO107"/>
      <c r="CUP107"/>
      <c r="CUQ107"/>
      <c r="CUR107"/>
      <c r="CUS107"/>
      <c r="CUT107"/>
      <c r="CUU107"/>
      <c r="CUV107"/>
      <c r="CUW107"/>
      <c r="CUX107"/>
      <c r="CUY107"/>
      <c r="CUZ107"/>
      <c r="CVA107"/>
      <c r="CVB107"/>
      <c r="CVC107"/>
      <c r="CVD107"/>
      <c r="CVE107"/>
      <c r="CVF107"/>
      <c r="CVG107"/>
      <c r="CVH107"/>
      <c r="CVI107"/>
      <c r="CVJ107"/>
      <c r="CVK107"/>
      <c r="CVL107"/>
      <c r="CVM107"/>
      <c r="CVN107"/>
      <c r="CVO107"/>
      <c r="CVP107"/>
      <c r="CVQ107"/>
      <c r="CVR107"/>
      <c r="CVS107"/>
      <c r="CVT107"/>
      <c r="CVU107"/>
      <c r="CVV107"/>
      <c r="CVW107"/>
      <c r="CVX107"/>
      <c r="CVY107"/>
      <c r="CVZ107"/>
      <c r="CWA107"/>
      <c r="CWB107"/>
      <c r="CWC107"/>
      <c r="CWD107"/>
      <c r="CWE107"/>
      <c r="CWF107"/>
      <c r="CWG107"/>
      <c r="CWH107"/>
      <c r="CWI107"/>
      <c r="CWJ107"/>
      <c r="CWK107"/>
      <c r="CWL107"/>
      <c r="CWM107"/>
      <c r="CWN107"/>
      <c r="CWO107"/>
      <c r="CWP107"/>
      <c r="CWQ107"/>
      <c r="CWR107"/>
      <c r="CWS107"/>
      <c r="CWT107"/>
      <c r="CWU107"/>
      <c r="CWV107"/>
      <c r="CWW107"/>
      <c r="CWX107"/>
      <c r="CWY107"/>
      <c r="CWZ107"/>
      <c r="CXA107"/>
      <c r="CXB107"/>
      <c r="CXC107"/>
      <c r="CXD107"/>
      <c r="CXE107"/>
      <c r="CXF107"/>
      <c r="CXG107"/>
      <c r="CXH107"/>
      <c r="CXI107"/>
      <c r="CXJ107"/>
      <c r="CXK107"/>
      <c r="CXL107"/>
      <c r="CXM107"/>
      <c r="CXN107"/>
      <c r="CXO107"/>
      <c r="CXP107"/>
      <c r="CXQ107"/>
      <c r="CXR107"/>
      <c r="CXS107"/>
      <c r="CXT107"/>
      <c r="CXU107"/>
      <c r="CXV107"/>
      <c r="CXW107"/>
      <c r="CXX107"/>
      <c r="CXY107"/>
      <c r="CXZ107"/>
      <c r="CYA107"/>
      <c r="CYB107"/>
      <c r="CYC107"/>
      <c r="CYD107"/>
      <c r="CYE107"/>
      <c r="CYF107"/>
      <c r="CYG107"/>
      <c r="CYH107"/>
      <c r="CYI107"/>
      <c r="CYJ107"/>
      <c r="CYK107"/>
      <c r="CYL107"/>
      <c r="CYM107"/>
      <c r="CYN107"/>
      <c r="CYO107"/>
      <c r="CYP107"/>
      <c r="CYQ107"/>
      <c r="CYR107"/>
      <c r="CYS107"/>
      <c r="CYT107"/>
      <c r="CYU107"/>
      <c r="CYV107"/>
      <c r="CYW107"/>
      <c r="CYX107"/>
      <c r="CYY107"/>
      <c r="CYZ107"/>
      <c r="CZA107"/>
      <c r="CZB107"/>
      <c r="CZC107"/>
      <c r="CZD107"/>
      <c r="CZE107"/>
      <c r="CZF107"/>
      <c r="CZG107"/>
      <c r="CZH107"/>
      <c r="CZI107"/>
      <c r="CZJ107"/>
      <c r="CZK107"/>
      <c r="CZL107"/>
      <c r="CZM107"/>
      <c r="CZN107"/>
      <c r="CZO107"/>
      <c r="CZP107"/>
      <c r="CZQ107"/>
      <c r="CZR107"/>
      <c r="CZS107"/>
      <c r="CZT107"/>
      <c r="CZU107"/>
      <c r="CZV107"/>
      <c r="CZW107"/>
      <c r="CZX107"/>
      <c r="CZY107"/>
      <c r="CZZ107"/>
      <c r="DAA107"/>
      <c r="DAB107"/>
      <c r="DAC107"/>
      <c r="DAD107"/>
      <c r="DAE107"/>
      <c r="DAF107"/>
      <c r="DAG107"/>
      <c r="DAH107"/>
      <c r="DAI107"/>
      <c r="DAJ107"/>
      <c r="DAK107"/>
      <c r="DAL107"/>
      <c r="DAM107"/>
      <c r="DAN107"/>
      <c r="DAO107"/>
      <c r="DAP107"/>
      <c r="DAQ107"/>
      <c r="DAR107"/>
      <c r="DAS107"/>
      <c r="DAT107"/>
      <c r="DAU107"/>
      <c r="DAV107"/>
      <c r="DAW107"/>
      <c r="DAX107"/>
      <c r="DAY107"/>
      <c r="DAZ107"/>
      <c r="DBA107"/>
      <c r="DBB107"/>
      <c r="DBC107"/>
      <c r="DBD107"/>
      <c r="DBE107"/>
      <c r="DBF107"/>
      <c r="DBG107"/>
      <c r="DBH107"/>
      <c r="DBI107"/>
      <c r="DBJ107"/>
      <c r="DBK107"/>
      <c r="DBL107"/>
      <c r="DBM107"/>
      <c r="DBN107"/>
      <c r="DBO107"/>
      <c r="DBP107"/>
      <c r="DBQ107"/>
      <c r="DBR107"/>
      <c r="DBS107"/>
      <c r="DBT107"/>
      <c r="DBU107"/>
      <c r="DBV107"/>
      <c r="DBW107"/>
      <c r="DBX107"/>
      <c r="DBY107"/>
      <c r="DBZ107"/>
      <c r="DCA107"/>
      <c r="DCB107"/>
      <c r="DCC107"/>
      <c r="DCD107"/>
      <c r="DCE107"/>
      <c r="DCF107"/>
      <c r="DCG107"/>
      <c r="DCH107"/>
      <c r="DCI107"/>
      <c r="DCJ107"/>
      <c r="DCK107"/>
      <c r="DCL107"/>
      <c r="DCM107"/>
      <c r="DCN107"/>
      <c r="DCO107"/>
      <c r="DCP107"/>
      <c r="DCQ107"/>
      <c r="DCR107"/>
      <c r="DCS107"/>
      <c r="DCT107"/>
      <c r="DCU107"/>
      <c r="DCV107"/>
      <c r="DCW107"/>
      <c r="DCX107"/>
      <c r="DCY107"/>
      <c r="DCZ107"/>
      <c r="DDA107"/>
      <c r="DDB107"/>
      <c r="DDC107"/>
      <c r="DDD107"/>
      <c r="DDE107"/>
      <c r="DDF107"/>
      <c r="DDG107"/>
      <c r="DDH107"/>
      <c r="DDI107"/>
      <c r="DDJ107"/>
      <c r="DDK107"/>
      <c r="DDL107"/>
      <c r="DDM107"/>
      <c r="DDN107"/>
      <c r="DDO107"/>
      <c r="DDP107"/>
      <c r="DDQ107"/>
      <c r="DDR107"/>
      <c r="DDS107"/>
      <c r="DDT107"/>
      <c r="DDU107"/>
      <c r="DDV107"/>
      <c r="DDW107"/>
      <c r="DDX107"/>
      <c r="DDY107"/>
      <c r="DDZ107"/>
      <c r="DEA107"/>
      <c r="DEB107"/>
      <c r="DEC107"/>
      <c r="DED107"/>
      <c r="DEE107"/>
      <c r="DEF107"/>
      <c r="DEG107"/>
      <c r="DEH107"/>
      <c r="DEI107"/>
      <c r="DEJ107"/>
      <c r="DEK107"/>
      <c r="DEL107"/>
      <c r="DEM107"/>
      <c r="DEN107"/>
      <c r="DEO107"/>
      <c r="DEP107"/>
      <c r="DEQ107"/>
      <c r="DER107"/>
      <c r="DES107"/>
      <c r="DET107"/>
      <c r="DEU107"/>
      <c r="DEV107"/>
      <c r="DEW107"/>
      <c r="DEX107"/>
      <c r="DEY107"/>
      <c r="DEZ107"/>
      <c r="DFA107"/>
      <c r="DFB107"/>
      <c r="DFC107"/>
      <c r="DFD107"/>
      <c r="DFE107"/>
      <c r="DFF107"/>
      <c r="DFG107"/>
      <c r="DFH107"/>
      <c r="DFI107"/>
      <c r="DFJ107"/>
      <c r="DFK107"/>
      <c r="DFL107"/>
      <c r="DFM107"/>
      <c r="DFN107"/>
      <c r="DFO107"/>
      <c r="DFP107"/>
      <c r="DFQ107"/>
      <c r="DFR107"/>
      <c r="DFS107"/>
      <c r="DFT107"/>
      <c r="DFU107"/>
      <c r="DFV107"/>
      <c r="DFW107"/>
      <c r="DFX107"/>
      <c r="DFY107"/>
      <c r="DFZ107"/>
      <c r="DGA107"/>
      <c r="DGB107"/>
      <c r="DGC107"/>
      <c r="DGD107"/>
      <c r="DGE107"/>
      <c r="DGF107"/>
      <c r="DGG107"/>
      <c r="DGH107"/>
      <c r="DGI107"/>
      <c r="DGJ107"/>
      <c r="DGK107"/>
      <c r="DGL107"/>
      <c r="DGM107"/>
      <c r="DGN107"/>
      <c r="DGO107"/>
      <c r="DGP107"/>
      <c r="DGQ107"/>
      <c r="DGR107"/>
      <c r="DGS107"/>
      <c r="DGT107"/>
      <c r="DGU107"/>
      <c r="DGV107"/>
      <c r="DGW107"/>
      <c r="DGX107"/>
      <c r="DGY107"/>
      <c r="DGZ107"/>
      <c r="DHA107"/>
      <c r="DHB107"/>
      <c r="DHC107"/>
      <c r="DHD107"/>
      <c r="DHE107"/>
      <c r="DHF107"/>
      <c r="DHG107"/>
      <c r="DHH107"/>
      <c r="DHI107"/>
      <c r="DHJ107"/>
      <c r="DHK107"/>
      <c r="DHL107"/>
      <c r="DHM107"/>
      <c r="DHN107"/>
      <c r="DHO107"/>
      <c r="DHP107"/>
      <c r="DHQ107"/>
      <c r="DHR107"/>
      <c r="DHS107"/>
      <c r="DHT107"/>
      <c r="DHU107"/>
      <c r="DHV107"/>
      <c r="DHW107"/>
      <c r="DHX107"/>
      <c r="DHY107"/>
      <c r="DHZ107"/>
      <c r="DIA107"/>
      <c r="DIB107"/>
      <c r="DIC107"/>
      <c r="DID107"/>
      <c r="DIE107"/>
      <c r="DIF107"/>
      <c r="DIG107"/>
      <c r="DIH107"/>
      <c r="DII107"/>
      <c r="DIJ107"/>
      <c r="DIK107"/>
      <c r="DIL107"/>
      <c r="DIM107"/>
      <c r="DIN107"/>
      <c r="DIO107"/>
      <c r="DIP107"/>
      <c r="DIQ107"/>
      <c r="DIR107"/>
      <c r="DIS107"/>
      <c r="DIT107"/>
      <c r="DIU107"/>
      <c r="DIV107"/>
      <c r="DIW107"/>
      <c r="DIX107"/>
      <c r="DIY107"/>
      <c r="DIZ107"/>
      <c r="DJA107"/>
      <c r="DJB107"/>
      <c r="DJC107"/>
      <c r="DJD107"/>
      <c r="DJE107"/>
      <c r="DJF107"/>
      <c r="DJG107"/>
      <c r="DJH107"/>
      <c r="DJI107"/>
      <c r="DJJ107"/>
      <c r="DJK107"/>
      <c r="DJL107"/>
      <c r="DJM107"/>
      <c r="DJN107"/>
      <c r="DJO107"/>
      <c r="DJP107"/>
      <c r="DJQ107"/>
      <c r="DJR107"/>
      <c r="DJS107"/>
      <c r="DJT107"/>
      <c r="DJU107"/>
      <c r="DJV107"/>
      <c r="DJW107"/>
      <c r="DJX107"/>
      <c r="DJY107"/>
      <c r="DJZ107"/>
      <c r="DKA107"/>
      <c r="DKB107"/>
      <c r="DKC107"/>
      <c r="DKD107"/>
      <c r="DKE107"/>
      <c r="DKF107"/>
      <c r="DKG107"/>
      <c r="DKH107"/>
      <c r="DKI107"/>
      <c r="DKJ107"/>
      <c r="DKK107"/>
      <c r="DKL107"/>
      <c r="DKM107"/>
      <c r="DKN107"/>
      <c r="DKO107"/>
      <c r="DKP107"/>
      <c r="DKQ107"/>
      <c r="DKR107"/>
      <c r="DKS107"/>
      <c r="DKT107"/>
      <c r="DKU107"/>
      <c r="DKV107"/>
      <c r="DKW107"/>
      <c r="DKX107"/>
      <c r="DKY107"/>
      <c r="DKZ107"/>
      <c r="DLA107"/>
      <c r="DLB107"/>
      <c r="DLC107"/>
      <c r="DLD107"/>
      <c r="DLE107"/>
      <c r="DLF107"/>
      <c r="DLG107"/>
      <c r="DLH107"/>
      <c r="DLI107"/>
      <c r="DLJ107"/>
      <c r="DLK107"/>
      <c r="DLL107"/>
      <c r="DLM107"/>
      <c r="DLN107"/>
      <c r="DLO107"/>
      <c r="DLP107"/>
      <c r="DLQ107"/>
      <c r="DLR107"/>
      <c r="DLS107"/>
      <c r="DLT107"/>
      <c r="DLU107"/>
      <c r="DLV107"/>
      <c r="DLW107"/>
      <c r="DLX107"/>
      <c r="DLY107"/>
      <c r="DLZ107"/>
      <c r="DMA107"/>
      <c r="DMB107"/>
      <c r="DMC107"/>
      <c r="DMD107"/>
      <c r="DME107"/>
      <c r="DMF107"/>
      <c r="DMG107"/>
      <c r="DMH107"/>
      <c r="DMI107"/>
      <c r="DMJ107"/>
      <c r="DMK107"/>
      <c r="DML107"/>
      <c r="DMM107"/>
      <c r="DMN107"/>
      <c r="DMO107"/>
      <c r="DMP107"/>
      <c r="DMQ107"/>
      <c r="DMR107"/>
      <c r="DMS107"/>
      <c r="DMT107"/>
      <c r="DMU107"/>
      <c r="DMV107"/>
      <c r="DMW107"/>
      <c r="DMX107"/>
      <c r="DMY107"/>
      <c r="DMZ107"/>
      <c r="DNA107"/>
      <c r="DNB107"/>
      <c r="DNC107"/>
      <c r="DND107"/>
      <c r="DNE107"/>
      <c r="DNF107"/>
      <c r="DNG107"/>
      <c r="DNH107"/>
      <c r="DNI107"/>
      <c r="DNJ107"/>
      <c r="DNK107"/>
      <c r="DNL107"/>
      <c r="DNM107"/>
      <c r="DNN107"/>
      <c r="DNO107"/>
      <c r="DNP107"/>
      <c r="DNQ107"/>
      <c r="DNR107"/>
      <c r="DNS107"/>
      <c r="DNT107"/>
      <c r="DNU107"/>
      <c r="DNV107"/>
      <c r="DNW107"/>
      <c r="DNX107"/>
      <c r="DNY107"/>
      <c r="DNZ107"/>
      <c r="DOA107"/>
      <c r="DOB107"/>
      <c r="DOC107"/>
      <c r="DOD107"/>
      <c r="DOE107"/>
      <c r="DOF107"/>
      <c r="DOG107"/>
      <c r="DOH107"/>
      <c r="DOI107"/>
      <c r="DOJ107"/>
      <c r="DOK107"/>
      <c r="DOL107"/>
      <c r="DOM107"/>
      <c r="DON107"/>
      <c r="DOO107"/>
      <c r="DOP107"/>
      <c r="DOQ107"/>
      <c r="DOR107"/>
      <c r="DOS107"/>
      <c r="DOT107"/>
      <c r="DOU107"/>
      <c r="DOV107"/>
      <c r="DOW107"/>
      <c r="DOX107"/>
      <c r="DOY107"/>
      <c r="DOZ107"/>
      <c r="DPA107"/>
      <c r="DPB107"/>
      <c r="DPC107"/>
      <c r="DPD107"/>
      <c r="DPE107"/>
      <c r="DPF107"/>
      <c r="DPG107"/>
      <c r="DPH107"/>
      <c r="DPI107"/>
      <c r="DPJ107"/>
      <c r="DPK107"/>
      <c r="DPL107"/>
      <c r="DPM107"/>
      <c r="DPN107"/>
      <c r="DPO107"/>
      <c r="DPP107"/>
      <c r="DPQ107"/>
      <c r="DPR107"/>
      <c r="DPS107"/>
      <c r="DPT107"/>
      <c r="DPU107"/>
      <c r="DPV107"/>
      <c r="DPW107"/>
      <c r="DPX107"/>
      <c r="DPY107"/>
      <c r="DPZ107"/>
      <c r="DQA107"/>
      <c r="DQB107"/>
      <c r="DQC107"/>
      <c r="DQD107"/>
      <c r="DQE107"/>
      <c r="DQF107"/>
      <c r="DQG107"/>
      <c r="DQH107"/>
      <c r="DQI107"/>
      <c r="DQJ107"/>
      <c r="DQK107"/>
      <c r="DQL107"/>
      <c r="DQM107"/>
      <c r="DQN107"/>
      <c r="DQO107"/>
      <c r="DQP107"/>
      <c r="DQQ107"/>
      <c r="DQR107"/>
      <c r="DQS107"/>
      <c r="DQT107"/>
      <c r="DQU107"/>
      <c r="DQV107"/>
      <c r="DQW107"/>
      <c r="DQX107"/>
      <c r="DQY107"/>
      <c r="DQZ107"/>
      <c r="DRA107"/>
      <c r="DRB107"/>
      <c r="DRC107"/>
      <c r="DRD107"/>
      <c r="DRE107"/>
      <c r="DRF107"/>
      <c r="DRG107"/>
      <c r="DRH107"/>
      <c r="DRI107"/>
      <c r="DRJ107"/>
      <c r="DRK107"/>
      <c r="DRL107"/>
      <c r="DRM107"/>
      <c r="DRN107"/>
      <c r="DRO107"/>
      <c r="DRP107"/>
      <c r="DRQ107"/>
      <c r="DRR107"/>
      <c r="DRS107"/>
      <c r="DRT107"/>
      <c r="DRU107"/>
      <c r="DRV107"/>
      <c r="DRW107"/>
      <c r="DRX107"/>
      <c r="DRY107"/>
      <c r="DRZ107"/>
      <c r="DSA107"/>
      <c r="DSB107"/>
      <c r="DSC107"/>
      <c r="DSD107"/>
      <c r="DSE107"/>
      <c r="DSF107"/>
      <c r="DSG107"/>
      <c r="DSH107"/>
      <c r="DSI107"/>
      <c r="DSJ107"/>
      <c r="DSK107"/>
      <c r="DSL107"/>
      <c r="DSM107"/>
      <c r="DSN107"/>
      <c r="DSO107"/>
      <c r="DSP107"/>
      <c r="DSQ107"/>
      <c r="DSR107"/>
      <c r="DSS107"/>
      <c r="DST107"/>
      <c r="DSU107"/>
      <c r="DSV107"/>
      <c r="DSW107"/>
      <c r="DSX107"/>
      <c r="DSY107"/>
      <c r="DSZ107"/>
      <c r="DTA107"/>
      <c r="DTB107"/>
      <c r="DTC107"/>
      <c r="DTD107"/>
      <c r="DTE107"/>
      <c r="DTF107"/>
      <c r="DTG107"/>
      <c r="DTH107"/>
      <c r="DTI107"/>
      <c r="DTJ107"/>
      <c r="DTK107"/>
      <c r="DTL107"/>
      <c r="DTM107"/>
      <c r="DTN107"/>
      <c r="DTO107"/>
      <c r="DTP107"/>
      <c r="DTQ107"/>
      <c r="DTR107"/>
      <c r="DTS107"/>
      <c r="DTT107"/>
      <c r="DTU107"/>
      <c r="DTV107"/>
      <c r="DTW107"/>
      <c r="DTX107"/>
      <c r="DTY107"/>
      <c r="DTZ107"/>
      <c r="DUA107"/>
      <c r="DUB107"/>
      <c r="DUC107"/>
      <c r="DUD107"/>
      <c r="DUE107"/>
      <c r="DUF107"/>
      <c r="DUG107"/>
      <c r="DUH107"/>
      <c r="DUI107"/>
      <c r="DUJ107"/>
      <c r="DUK107"/>
      <c r="DUL107"/>
      <c r="DUM107"/>
      <c r="DUN107"/>
      <c r="DUO107"/>
      <c r="DUP107"/>
      <c r="DUQ107"/>
      <c r="DUR107"/>
      <c r="DUS107"/>
      <c r="DUT107"/>
      <c r="DUU107"/>
      <c r="DUV107"/>
      <c r="DUW107"/>
      <c r="DUX107"/>
      <c r="DUY107"/>
      <c r="DUZ107"/>
      <c r="DVA107"/>
      <c r="DVB107"/>
      <c r="DVC107"/>
      <c r="DVD107"/>
      <c r="DVE107"/>
      <c r="DVF107"/>
      <c r="DVG107"/>
      <c r="DVH107"/>
      <c r="DVI107"/>
      <c r="DVJ107"/>
      <c r="DVK107"/>
      <c r="DVL107"/>
      <c r="DVM107"/>
      <c r="DVN107"/>
      <c r="DVO107"/>
      <c r="DVP107"/>
      <c r="DVQ107"/>
      <c r="DVR107"/>
      <c r="DVS107"/>
      <c r="DVT107"/>
      <c r="DVU107"/>
      <c r="DVV107"/>
      <c r="DVW107"/>
      <c r="DVX107"/>
      <c r="DVY107"/>
      <c r="DVZ107"/>
      <c r="DWA107"/>
      <c r="DWB107"/>
      <c r="DWC107"/>
      <c r="DWD107"/>
      <c r="DWE107"/>
      <c r="DWF107"/>
      <c r="DWG107"/>
      <c r="DWH107"/>
      <c r="DWI107"/>
      <c r="DWJ107"/>
      <c r="DWK107"/>
      <c r="DWL107"/>
      <c r="DWM107"/>
      <c r="DWN107"/>
      <c r="DWO107"/>
      <c r="DWP107"/>
      <c r="DWQ107"/>
      <c r="DWR107"/>
      <c r="DWS107"/>
      <c r="DWT107"/>
      <c r="DWU107"/>
      <c r="DWV107"/>
      <c r="DWW107"/>
      <c r="DWX107"/>
      <c r="DWY107"/>
      <c r="DWZ107"/>
      <c r="DXA107"/>
      <c r="DXB107"/>
      <c r="DXC107"/>
      <c r="DXD107"/>
      <c r="DXE107"/>
      <c r="DXF107"/>
      <c r="DXG107"/>
      <c r="DXH107"/>
      <c r="DXI107"/>
      <c r="DXJ107"/>
      <c r="DXK107"/>
      <c r="DXL107"/>
      <c r="DXM107"/>
      <c r="DXN107"/>
      <c r="DXO107"/>
      <c r="DXP107"/>
      <c r="DXQ107"/>
      <c r="DXR107"/>
      <c r="DXS107"/>
      <c r="DXT107"/>
      <c r="DXU107"/>
      <c r="DXV107"/>
      <c r="DXW107"/>
      <c r="DXX107"/>
      <c r="DXY107"/>
      <c r="DXZ107"/>
      <c r="DYA107"/>
      <c r="DYB107"/>
      <c r="DYC107"/>
      <c r="DYD107"/>
      <c r="DYE107"/>
      <c r="DYF107"/>
      <c r="DYG107"/>
      <c r="DYH107"/>
      <c r="DYI107"/>
      <c r="DYJ107"/>
      <c r="DYK107"/>
      <c r="DYL107"/>
      <c r="DYM107"/>
      <c r="DYN107"/>
      <c r="DYO107"/>
      <c r="DYP107"/>
      <c r="DYQ107"/>
      <c r="DYR107"/>
      <c r="DYS107"/>
      <c r="DYT107"/>
      <c r="DYU107"/>
      <c r="DYV107"/>
      <c r="DYW107"/>
      <c r="DYX107"/>
      <c r="DYY107"/>
      <c r="DYZ107"/>
      <c r="DZA107"/>
      <c r="DZB107"/>
      <c r="DZC107"/>
      <c r="DZD107"/>
      <c r="DZE107"/>
      <c r="DZF107"/>
      <c r="DZG107"/>
      <c r="DZH107"/>
      <c r="DZI107"/>
      <c r="DZJ107"/>
      <c r="DZK107"/>
      <c r="DZL107"/>
      <c r="DZM107"/>
      <c r="DZN107"/>
      <c r="DZO107"/>
      <c r="DZP107"/>
      <c r="DZQ107"/>
      <c r="DZR107"/>
      <c r="DZS107"/>
      <c r="DZT107"/>
      <c r="DZU107"/>
      <c r="DZV107"/>
      <c r="DZW107"/>
      <c r="DZX107"/>
      <c r="DZY107"/>
      <c r="DZZ107"/>
      <c r="EAA107"/>
      <c r="EAB107"/>
      <c r="EAC107"/>
      <c r="EAD107"/>
      <c r="EAE107"/>
      <c r="EAF107"/>
      <c r="EAG107"/>
      <c r="EAH107"/>
      <c r="EAI107"/>
      <c r="EAJ107"/>
      <c r="EAK107"/>
      <c r="EAL107"/>
      <c r="EAM107"/>
      <c r="EAN107"/>
      <c r="EAO107"/>
      <c r="EAP107"/>
      <c r="EAQ107"/>
      <c r="EAR107"/>
      <c r="EAS107"/>
      <c r="EAT107"/>
      <c r="EAU107"/>
      <c r="EAV107"/>
      <c r="EAW107"/>
      <c r="EAX107"/>
      <c r="EAY107"/>
      <c r="EAZ107"/>
      <c r="EBA107"/>
      <c r="EBB107"/>
      <c r="EBC107"/>
      <c r="EBD107"/>
      <c r="EBE107"/>
      <c r="EBF107"/>
      <c r="EBG107"/>
      <c r="EBH107"/>
      <c r="EBI107"/>
      <c r="EBJ107"/>
      <c r="EBK107"/>
      <c r="EBL107"/>
      <c r="EBM107"/>
      <c r="EBN107"/>
      <c r="EBO107"/>
      <c r="EBP107"/>
      <c r="EBQ107"/>
      <c r="EBR107"/>
      <c r="EBS107"/>
      <c r="EBT107"/>
      <c r="EBU107"/>
      <c r="EBV107"/>
      <c r="EBW107"/>
      <c r="EBX107"/>
      <c r="EBY107"/>
      <c r="EBZ107"/>
      <c r="ECA107"/>
      <c r="ECB107"/>
      <c r="ECC107"/>
      <c r="ECD107"/>
      <c r="ECE107"/>
      <c r="ECF107"/>
      <c r="ECG107"/>
      <c r="ECH107"/>
      <c r="ECI107"/>
      <c r="ECJ107"/>
      <c r="ECK107"/>
      <c r="ECL107"/>
      <c r="ECM107"/>
      <c r="ECN107"/>
      <c r="ECO107"/>
      <c r="ECP107"/>
      <c r="ECQ107"/>
      <c r="ECR107"/>
      <c r="ECS107"/>
      <c r="ECT107"/>
      <c r="ECU107"/>
      <c r="ECV107"/>
      <c r="ECW107"/>
      <c r="ECX107"/>
      <c r="ECY107"/>
      <c r="ECZ107"/>
      <c r="EDA107"/>
      <c r="EDB107"/>
      <c r="EDC107"/>
      <c r="EDD107"/>
      <c r="EDE107"/>
      <c r="EDF107"/>
      <c r="EDG107"/>
      <c r="EDH107"/>
      <c r="EDI107"/>
      <c r="EDJ107"/>
      <c r="EDK107"/>
      <c r="EDL107"/>
      <c r="EDM107"/>
      <c r="EDN107"/>
      <c r="EDO107"/>
      <c r="EDP107"/>
      <c r="EDQ107"/>
      <c r="EDR107"/>
      <c r="EDS107"/>
      <c r="EDT107"/>
      <c r="EDU107"/>
      <c r="EDV107"/>
      <c r="EDW107"/>
      <c r="EDX107"/>
      <c r="EDY107"/>
      <c r="EDZ107"/>
      <c r="EEA107"/>
      <c r="EEB107"/>
      <c r="EEC107"/>
      <c r="EED107"/>
      <c r="EEE107"/>
      <c r="EEF107"/>
      <c r="EEG107"/>
      <c r="EEH107"/>
      <c r="EEI107"/>
      <c r="EEJ107"/>
      <c r="EEK107"/>
      <c r="EEL107"/>
      <c r="EEM107"/>
      <c r="EEN107"/>
      <c r="EEO107"/>
      <c r="EEP107"/>
      <c r="EEQ107"/>
      <c r="EER107"/>
      <c r="EES107"/>
      <c r="EET107"/>
      <c r="EEU107"/>
      <c r="EEV107"/>
      <c r="EEW107"/>
      <c r="EEX107"/>
      <c r="EEY107"/>
      <c r="EEZ107"/>
      <c r="EFA107"/>
      <c r="EFB107"/>
      <c r="EFC107"/>
      <c r="EFD107"/>
      <c r="EFE107"/>
      <c r="EFF107"/>
      <c r="EFG107"/>
      <c r="EFH107"/>
      <c r="EFI107"/>
      <c r="EFJ107"/>
      <c r="EFK107"/>
      <c r="EFL107"/>
      <c r="EFM107"/>
      <c r="EFN107"/>
      <c r="EFO107"/>
      <c r="EFP107"/>
      <c r="EFQ107"/>
      <c r="EFR107"/>
      <c r="EFS107"/>
      <c r="EFT107"/>
      <c r="EFU107"/>
      <c r="EFV107"/>
      <c r="EFW107"/>
      <c r="EFX107"/>
      <c r="EFY107"/>
      <c r="EFZ107"/>
      <c r="EGA107"/>
      <c r="EGB107"/>
      <c r="EGC107"/>
      <c r="EGD107"/>
      <c r="EGE107"/>
      <c r="EGF107"/>
      <c r="EGG107"/>
      <c r="EGH107"/>
      <c r="EGI107"/>
      <c r="EGJ107"/>
      <c r="EGK107"/>
      <c r="EGL107"/>
      <c r="EGM107"/>
      <c r="EGN107"/>
      <c r="EGO107"/>
      <c r="EGP107"/>
      <c r="EGQ107"/>
      <c r="EGR107"/>
      <c r="EGS107"/>
      <c r="EGT107"/>
      <c r="EGU107"/>
      <c r="EGV107"/>
      <c r="EGW107"/>
      <c r="EGX107"/>
      <c r="EGY107"/>
      <c r="EGZ107"/>
      <c r="EHA107"/>
      <c r="EHB107"/>
      <c r="EHC107"/>
      <c r="EHD107"/>
      <c r="EHE107"/>
      <c r="EHF107"/>
      <c r="EHG107"/>
      <c r="EHH107"/>
      <c r="EHI107"/>
      <c r="EHJ107"/>
      <c r="EHK107"/>
      <c r="EHL107"/>
      <c r="EHM107"/>
      <c r="EHN107"/>
      <c r="EHO107"/>
      <c r="EHP107"/>
      <c r="EHQ107"/>
      <c r="EHR107"/>
      <c r="EHS107"/>
      <c r="EHT107"/>
      <c r="EHU107"/>
      <c r="EHV107"/>
      <c r="EHW107"/>
      <c r="EHX107"/>
      <c r="EHY107"/>
      <c r="EHZ107"/>
      <c r="EIA107"/>
      <c r="EIB107"/>
      <c r="EIC107"/>
      <c r="EID107"/>
      <c r="EIE107"/>
      <c r="EIF107"/>
      <c r="EIG107"/>
      <c r="EIH107"/>
      <c r="EII107"/>
      <c r="EIJ107"/>
      <c r="EIK107"/>
      <c r="EIL107"/>
      <c r="EIM107"/>
      <c r="EIN107"/>
      <c r="EIO107"/>
      <c r="EIP107"/>
      <c r="EIQ107"/>
      <c r="EIR107"/>
      <c r="EIS107"/>
      <c r="EIT107"/>
      <c r="EIU107"/>
      <c r="EIV107"/>
      <c r="EIW107"/>
      <c r="EIX107"/>
      <c r="EIY107"/>
      <c r="EIZ107"/>
      <c r="EJA107"/>
      <c r="EJB107"/>
      <c r="EJC107"/>
      <c r="EJD107"/>
      <c r="EJE107"/>
      <c r="EJF107"/>
      <c r="EJG107"/>
      <c r="EJH107"/>
      <c r="EJI107"/>
      <c r="EJJ107"/>
      <c r="EJK107"/>
      <c r="EJL107"/>
      <c r="EJM107"/>
      <c r="EJN107"/>
      <c r="EJO107"/>
      <c r="EJP107"/>
      <c r="EJQ107"/>
      <c r="EJR107"/>
      <c r="EJS107"/>
      <c r="EJT107"/>
      <c r="EJU107"/>
      <c r="EJV107"/>
      <c r="EJW107"/>
      <c r="EJX107"/>
      <c r="EJY107"/>
      <c r="EJZ107"/>
      <c r="EKA107"/>
      <c r="EKB107"/>
      <c r="EKC107"/>
      <c r="EKD107"/>
      <c r="EKE107"/>
      <c r="EKF107"/>
      <c r="EKG107"/>
      <c r="EKH107"/>
      <c r="EKI107"/>
      <c r="EKJ107"/>
      <c r="EKK107"/>
      <c r="EKL107"/>
      <c r="EKM107"/>
      <c r="EKN107"/>
      <c r="EKO107"/>
      <c r="EKP107"/>
      <c r="EKQ107"/>
      <c r="EKR107"/>
      <c r="EKS107"/>
      <c r="EKT107"/>
      <c r="EKU107"/>
      <c r="EKV107"/>
      <c r="EKW107"/>
      <c r="EKX107"/>
      <c r="EKY107"/>
      <c r="EKZ107"/>
      <c r="ELA107"/>
      <c r="ELB107"/>
      <c r="ELC107"/>
      <c r="ELD107"/>
      <c r="ELE107"/>
      <c r="ELF107"/>
      <c r="ELG107"/>
      <c r="ELH107"/>
      <c r="ELI107"/>
      <c r="ELJ107"/>
      <c r="ELK107"/>
      <c r="ELL107"/>
      <c r="ELM107"/>
      <c r="ELN107"/>
      <c r="ELO107"/>
      <c r="ELP107"/>
      <c r="ELQ107"/>
      <c r="ELR107"/>
      <c r="ELS107"/>
      <c r="ELT107"/>
      <c r="ELU107"/>
      <c r="ELV107"/>
      <c r="ELW107"/>
      <c r="ELX107"/>
      <c r="ELY107"/>
      <c r="ELZ107"/>
      <c r="EMA107"/>
      <c r="EMB107"/>
      <c r="EMC107"/>
      <c r="EMD107"/>
      <c r="EME107"/>
      <c r="EMF107"/>
      <c r="EMG107"/>
      <c r="EMH107"/>
      <c r="EMI107"/>
      <c r="EMJ107"/>
      <c r="EMK107"/>
      <c r="EML107"/>
      <c r="EMM107"/>
      <c r="EMN107"/>
      <c r="EMO107"/>
      <c r="EMP107"/>
      <c r="EMQ107"/>
      <c r="EMR107"/>
      <c r="EMS107"/>
      <c r="EMT107"/>
      <c r="EMU107"/>
      <c r="EMV107"/>
      <c r="EMW107"/>
      <c r="EMX107"/>
      <c r="EMY107"/>
      <c r="EMZ107"/>
      <c r="ENA107"/>
      <c r="ENB107"/>
      <c r="ENC107"/>
      <c r="END107"/>
      <c r="ENE107"/>
      <c r="ENF107"/>
      <c r="ENG107"/>
      <c r="ENH107"/>
      <c r="ENI107"/>
      <c r="ENJ107"/>
      <c r="ENK107"/>
      <c r="ENL107"/>
      <c r="ENM107"/>
      <c r="ENN107"/>
      <c r="ENO107"/>
      <c r="ENP107"/>
      <c r="ENQ107"/>
      <c r="ENR107"/>
      <c r="ENS107"/>
      <c r="ENT107"/>
      <c r="ENU107"/>
      <c r="ENV107"/>
      <c r="ENW107"/>
      <c r="ENX107"/>
      <c r="ENY107"/>
      <c r="ENZ107"/>
      <c r="EOA107"/>
      <c r="EOB107"/>
      <c r="EOC107"/>
      <c r="EOD107"/>
      <c r="EOE107"/>
      <c r="EOF107"/>
      <c r="EOG107"/>
      <c r="EOH107"/>
      <c r="EOI107"/>
      <c r="EOJ107"/>
      <c r="EOK107"/>
      <c r="EOL107"/>
      <c r="EOM107"/>
      <c r="EON107"/>
      <c r="EOO107"/>
      <c r="EOP107"/>
      <c r="EOQ107"/>
      <c r="EOR107"/>
      <c r="EOS107"/>
      <c r="EOT107"/>
      <c r="EOU107"/>
      <c r="EOV107"/>
      <c r="EOW107"/>
      <c r="EOX107"/>
      <c r="EOY107"/>
      <c r="EOZ107"/>
      <c r="EPA107"/>
      <c r="EPB107"/>
      <c r="EPC107"/>
      <c r="EPD107"/>
      <c r="EPE107"/>
      <c r="EPF107"/>
      <c r="EPG107"/>
      <c r="EPH107"/>
      <c r="EPI107"/>
      <c r="EPJ107"/>
      <c r="EPK107"/>
      <c r="EPL107"/>
      <c r="EPM107"/>
      <c r="EPN107"/>
      <c r="EPO107"/>
      <c r="EPP107"/>
      <c r="EPQ107"/>
      <c r="EPR107"/>
      <c r="EPS107"/>
      <c r="EPT107"/>
      <c r="EPU107"/>
      <c r="EPV107"/>
      <c r="EPW107"/>
      <c r="EPX107"/>
      <c r="EPY107"/>
      <c r="EPZ107"/>
      <c r="EQA107"/>
      <c r="EQB107"/>
      <c r="EQC107"/>
      <c r="EQD107"/>
      <c r="EQE107"/>
      <c r="EQF107"/>
      <c r="EQG107"/>
      <c r="EQH107"/>
      <c r="EQI107"/>
      <c r="EQJ107"/>
      <c r="EQK107"/>
      <c r="EQL107"/>
      <c r="EQM107"/>
      <c r="EQN107"/>
      <c r="EQO107"/>
      <c r="EQP107"/>
      <c r="EQQ107"/>
      <c r="EQR107"/>
      <c r="EQS107"/>
      <c r="EQT107"/>
      <c r="EQU107"/>
      <c r="EQV107"/>
      <c r="EQW107"/>
      <c r="EQX107"/>
      <c r="EQY107"/>
      <c r="EQZ107"/>
      <c r="ERA107"/>
      <c r="ERB107"/>
      <c r="ERC107"/>
      <c r="ERD107"/>
      <c r="ERE107"/>
      <c r="ERF107"/>
      <c r="ERG107"/>
      <c r="ERH107"/>
      <c r="ERI107"/>
      <c r="ERJ107"/>
      <c r="ERK107"/>
      <c r="ERL107"/>
      <c r="ERM107"/>
      <c r="ERN107"/>
      <c r="ERO107"/>
      <c r="ERP107"/>
      <c r="ERQ107"/>
      <c r="ERR107"/>
      <c r="ERS107"/>
      <c r="ERT107"/>
      <c r="ERU107"/>
      <c r="ERV107"/>
      <c r="ERW107"/>
      <c r="ERX107"/>
      <c r="ERY107"/>
      <c r="ERZ107"/>
      <c r="ESA107"/>
      <c r="ESB107"/>
      <c r="ESC107"/>
      <c r="ESD107"/>
      <c r="ESE107"/>
      <c r="ESF107"/>
      <c r="ESG107"/>
      <c r="ESH107"/>
      <c r="ESI107"/>
      <c r="ESJ107"/>
      <c r="ESK107"/>
      <c r="ESL107"/>
      <c r="ESM107"/>
      <c r="ESN107"/>
      <c r="ESO107"/>
      <c r="ESP107"/>
      <c r="ESQ107"/>
      <c r="ESR107"/>
      <c r="ESS107"/>
      <c r="EST107"/>
      <c r="ESU107"/>
      <c r="ESV107"/>
      <c r="ESW107"/>
      <c r="ESX107"/>
      <c r="ESY107"/>
      <c r="ESZ107"/>
      <c r="ETA107"/>
      <c r="ETB107"/>
      <c r="ETC107"/>
      <c r="ETD107"/>
      <c r="ETE107"/>
      <c r="ETF107"/>
      <c r="ETG107"/>
      <c r="ETH107"/>
      <c r="ETI107"/>
      <c r="ETJ107"/>
      <c r="ETK107"/>
      <c r="ETL107"/>
      <c r="ETM107"/>
      <c r="ETN107"/>
      <c r="ETO107"/>
      <c r="ETP107"/>
      <c r="ETQ107"/>
      <c r="ETR107"/>
      <c r="ETS107"/>
      <c r="ETT107"/>
      <c r="ETU107"/>
      <c r="ETV107"/>
      <c r="ETW107"/>
      <c r="ETX107"/>
      <c r="ETY107"/>
      <c r="ETZ107"/>
      <c r="EUA107"/>
      <c r="EUB107"/>
      <c r="EUC107"/>
      <c r="EUD107"/>
      <c r="EUE107"/>
      <c r="EUF107"/>
      <c r="EUG107"/>
      <c r="EUH107"/>
      <c r="EUI107"/>
      <c r="EUJ107"/>
      <c r="EUK107"/>
      <c r="EUL107"/>
      <c r="EUM107"/>
      <c r="EUN107"/>
      <c r="EUO107"/>
      <c r="EUP107"/>
      <c r="EUQ107"/>
      <c r="EUR107"/>
      <c r="EUS107"/>
      <c r="EUT107"/>
      <c r="EUU107"/>
      <c r="EUV107"/>
      <c r="EUW107"/>
      <c r="EUX107"/>
      <c r="EUY107"/>
      <c r="EUZ107"/>
      <c r="EVA107"/>
      <c r="EVB107"/>
      <c r="EVC107"/>
      <c r="EVD107"/>
      <c r="EVE107"/>
      <c r="EVF107"/>
      <c r="EVG107"/>
      <c r="EVH107"/>
      <c r="EVI107"/>
      <c r="EVJ107"/>
      <c r="EVK107"/>
      <c r="EVL107"/>
      <c r="EVM107"/>
      <c r="EVN107"/>
      <c r="EVO107"/>
      <c r="EVP107"/>
      <c r="EVQ107"/>
      <c r="EVR107"/>
      <c r="EVS107"/>
      <c r="EVT107"/>
      <c r="EVU107"/>
      <c r="EVV107"/>
      <c r="EVW107"/>
      <c r="EVX107"/>
      <c r="EVY107"/>
      <c r="EVZ107"/>
      <c r="EWA107"/>
      <c r="EWB107"/>
      <c r="EWC107"/>
      <c r="EWD107"/>
      <c r="EWE107"/>
      <c r="EWF107"/>
      <c r="EWG107"/>
      <c r="EWH107"/>
      <c r="EWI107"/>
      <c r="EWJ107"/>
      <c r="EWK107"/>
      <c r="EWL107"/>
      <c r="EWM107"/>
      <c r="EWN107"/>
      <c r="EWO107"/>
      <c r="EWP107"/>
      <c r="EWQ107"/>
      <c r="EWR107"/>
      <c r="EWS107"/>
      <c r="EWT107"/>
      <c r="EWU107"/>
      <c r="EWV107"/>
      <c r="EWW107"/>
      <c r="EWX107"/>
      <c r="EWY107"/>
      <c r="EWZ107"/>
      <c r="EXA107"/>
      <c r="EXB107"/>
      <c r="EXC107"/>
      <c r="EXD107"/>
      <c r="EXE107"/>
      <c r="EXF107"/>
      <c r="EXG107"/>
      <c r="EXH107"/>
      <c r="EXI107"/>
      <c r="EXJ107"/>
      <c r="EXK107"/>
      <c r="EXL107"/>
      <c r="EXM107"/>
      <c r="EXN107"/>
      <c r="EXO107"/>
      <c r="EXP107"/>
      <c r="EXQ107"/>
      <c r="EXR107"/>
      <c r="EXS107"/>
      <c r="EXT107"/>
      <c r="EXU107"/>
      <c r="EXV107"/>
      <c r="EXW107"/>
      <c r="EXX107"/>
      <c r="EXY107"/>
      <c r="EXZ107"/>
      <c r="EYA107"/>
      <c r="EYB107"/>
      <c r="EYC107"/>
      <c r="EYD107"/>
      <c r="EYE107"/>
      <c r="EYF107"/>
      <c r="EYG107"/>
      <c r="EYH107"/>
      <c r="EYI107"/>
      <c r="EYJ107"/>
      <c r="EYK107"/>
      <c r="EYL107"/>
      <c r="EYM107"/>
      <c r="EYN107"/>
      <c r="EYO107"/>
      <c r="EYP107"/>
      <c r="EYQ107"/>
      <c r="EYR107"/>
      <c r="EYS107"/>
      <c r="EYT107"/>
      <c r="EYU107"/>
      <c r="EYV107"/>
      <c r="EYW107"/>
      <c r="EYX107"/>
      <c r="EYY107"/>
      <c r="EYZ107"/>
      <c r="EZA107"/>
      <c r="EZB107"/>
      <c r="EZC107"/>
      <c r="EZD107"/>
      <c r="EZE107"/>
      <c r="EZF107"/>
      <c r="EZG107"/>
      <c r="EZH107"/>
      <c r="EZI107"/>
      <c r="EZJ107"/>
      <c r="EZK107"/>
      <c r="EZL107"/>
      <c r="EZM107"/>
      <c r="EZN107"/>
      <c r="EZO107"/>
      <c r="EZP107"/>
      <c r="EZQ107"/>
      <c r="EZR107"/>
      <c r="EZS107"/>
      <c r="EZT107"/>
      <c r="EZU107"/>
      <c r="EZV107"/>
      <c r="EZW107"/>
      <c r="EZX107"/>
      <c r="EZY107"/>
      <c r="EZZ107"/>
      <c r="FAA107"/>
      <c r="FAB107"/>
      <c r="FAC107"/>
      <c r="FAD107"/>
      <c r="FAE107"/>
      <c r="FAF107"/>
      <c r="FAG107"/>
      <c r="FAH107"/>
      <c r="FAI107"/>
      <c r="FAJ107"/>
      <c r="FAK107"/>
      <c r="FAL107"/>
      <c r="FAM107"/>
      <c r="FAN107"/>
      <c r="FAO107"/>
      <c r="FAP107"/>
      <c r="FAQ107"/>
      <c r="FAR107"/>
      <c r="FAS107"/>
      <c r="FAT107"/>
      <c r="FAU107"/>
      <c r="FAV107"/>
      <c r="FAW107"/>
      <c r="FAX107"/>
      <c r="FAY107"/>
      <c r="FAZ107"/>
      <c r="FBA107"/>
      <c r="FBB107"/>
      <c r="FBC107"/>
      <c r="FBD107"/>
      <c r="FBE107"/>
      <c r="FBF107"/>
      <c r="FBG107"/>
      <c r="FBH107"/>
      <c r="FBI107"/>
      <c r="FBJ107"/>
      <c r="FBK107"/>
      <c r="FBL107"/>
      <c r="FBM107"/>
      <c r="FBN107"/>
      <c r="FBO107"/>
      <c r="FBP107"/>
      <c r="FBQ107"/>
      <c r="FBR107"/>
      <c r="FBS107"/>
      <c r="FBT107"/>
      <c r="FBU107"/>
      <c r="FBV107"/>
      <c r="FBW107"/>
      <c r="FBX107"/>
      <c r="FBY107"/>
      <c r="FBZ107"/>
      <c r="FCA107"/>
      <c r="FCB107"/>
      <c r="FCC107"/>
      <c r="FCD107"/>
      <c r="FCE107"/>
      <c r="FCF107"/>
      <c r="FCG107"/>
      <c r="FCH107"/>
      <c r="FCI107"/>
      <c r="FCJ107"/>
      <c r="FCK107"/>
      <c r="FCL107"/>
      <c r="FCM107"/>
      <c r="FCN107"/>
      <c r="FCO107"/>
      <c r="FCP107"/>
      <c r="FCQ107"/>
      <c r="FCR107"/>
      <c r="FCS107"/>
      <c r="FCT107"/>
      <c r="FCU107"/>
      <c r="FCV107"/>
      <c r="FCW107"/>
      <c r="FCX107"/>
      <c r="FCY107"/>
      <c r="FCZ107"/>
      <c r="FDA107"/>
      <c r="FDB107"/>
      <c r="FDC107"/>
      <c r="FDD107"/>
      <c r="FDE107"/>
      <c r="FDF107"/>
      <c r="FDG107"/>
      <c r="FDH107"/>
      <c r="FDI107"/>
      <c r="FDJ107"/>
      <c r="FDK107"/>
      <c r="FDL107"/>
      <c r="FDM107"/>
      <c r="FDN107"/>
      <c r="FDO107"/>
      <c r="FDP107"/>
      <c r="FDQ107"/>
      <c r="FDR107"/>
      <c r="FDS107"/>
      <c r="FDT107"/>
      <c r="FDU107"/>
      <c r="FDV107"/>
      <c r="FDW107"/>
      <c r="FDX107"/>
      <c r="FDY107"/>
      <c r="FDZ107"/>
      <c r="FEA107"/>
      <c r="FEB107"/>
      <c r="FEC107"/>
      <c r="FED107"/>
      <c r="FEE107"/>
      <c r="FEF107"/>
      <c r="FEG107"/>
      <c r="FEH107"/>
      <c r="FEI107"/>
      <c r="FEJ107"/>
      <c r="FEK107"/>
      <c r="FEL107"/>
      <c r="FEM107"/>
      <c r="FEN107"/>
      <c r="FEO107"/>
      <c r="FEP107"/>
      <c r="FEQ107"/>
      <c r="FER107"/>
      <c r="FES107"/>
      <c r="FET107"/>
      <c r="FEU107"/>
      <c r="FEV107"/>
      <c r="FEW107"/>
      <c r="FEX107"/>
      <c r="FEY107"/>
      <c r="FEZ107"/>
      <c r="FFA107"/>
      <c r="FFB107"/>
      <c r="FFC107"/>
      <c r="FFD107"/>
      <c r="FFE107"/>
      <c r="FFF107"/>
      <c r="FFG107"/>
      <c r="FFH107"/>
      <c r="FFI107"/>
      <c r="FFJ107"/>
      <c r="FFK107"/>
      <c r="FFL107"/>
      <c r="FFM107"/>
      <c r="FFN107"/>
      <c r="FFO107"/>
      <c r="FFP107"/>
      <c r="FFQ107"/>
      <c r="FFR107"/>
      <c r="FFS107"/>
      <c r="FFT107"/>
      <c r="FFU107"/>
      <c r="FFV107"/>
      <c r="FFW107"/>
      <c r="FFX107"/>
      <c r="FFY107"/>
      <c r="FFZ107"/>
      <c r="FGA107"/>
      <c r="FGB107"/>
      <c r="FGC107"/>
      <c r="FGD107"/>
      <c r="FGE107"/>
      <c r="FGF107"/>
      <c r="FGG107"/>
      <c r="FGH107"/>
      <c r="FGI107"/>
      <c r="FGJ107"/>
      <c r="FGK107"/>
      <c r="FGL107"/>
      <c r="FGM107"/>
      <c r="FGN107"/>
      <c r="FGO107"/>
      <c r="FGP107"/>
      <c r="FGQ107"/>
      <c r="FGR107"/>
      <c r="FGS107"/>
      <c r="FGT107"/>
      <c r="FGU107"/>
      <c r="FGV107"/>
      <c r="FGW107"/>
      <c r="FGX107"/>
      <c r="FGY107"/>
      <c r="FGZ107"/>
      <c r="FHA107"/>
      <c r="FHB107"/>
      <c r="FHC107"/>
      <c r="FHD107"/>
      <c r="FHE107"/>
      <c r="FHF107"/>
      <c r="FHG107"/>
      <c r="FHH107"/>
      <c r="FHI107"/>
      <c r="FHJ107"/>
      <c r="FHK107"/>
      <c r="FHL107"/>
      <c r="FHM107"/>
      <c r="FHN107"/>
      <c r="FHO107"/>
      <c r="FHP107"/>
      <c r="FHQ107"/>
      <c r="FHR107"/>
      <c r="FHS107"/>
      <c r="FHT107"/>
      <c r="FHU107"/>
      <c r="FHV107"/>
      <c r="FHW107"/>
      <c r="FHX107"/>
      <c r="FHY107"/>
      <c r="FHZ107"/>
      <c r="FIA107"/>
      <c r="FIB107"/>
      <c r="FIC107"/>
      <c r="FID107"/>
      <c r="FIE107"/>
      <c r="FIF107"/>
      <c r="FIG107"/>
      <c r="FIH107"/>
      <c r="FII107"/>
      <c r="FIJ107"/>
      <c r="FIK107"/>
      <c r="FIL107"/>
      <c r="FIM107"/>
      <c r="FIN107"/>
      <c r="FIO107"/>
      <c r="FIP107"/>
      <c r="FIQ107"/>
      <c r="FIR107"/>
      <c r="FIS107"/>
      <c r="FIT107"/>
      <c r="FIU107"/>
      <c r="FIV107"/>
      <c r="FIW107"/>
      <c r="FIX107"/>
      <c r="FIY107"/>
      <c r="FIZ107"/>
      <c r="FJA107"/>
      <c r="FJB107"/>
      <c r="FJC107"/>
      <c r="FJD107"/>
      <c r="FJE107"/>
      <c r="FJF107"/>
      <c r="FJG107"/>
      <c r="FJH107"/>
      <c r="FJI107"/>
      <c r="FJJ107"/>
      <c r="FJK107"/>
      <c r="FJL107"/>
      <c r="FJM107"/>
      <c r="FJN107"/>
      <c r="FJO107"/>
      <c r="FJP107"/>
      <c r="FJQ107"/>
      <c r="FJR107"/>
      <c r="FJS107"/>
      <c r="FJT107"/>
      <c r="FJU107"/>
      <c r="FJV107"/>
      <c r="FJW107"/>
      <c r="FJX107"/>
      <c r="FJY107"/>
      <c r="FJZ107"/>
      <c r="FKA107"/>
      <c r="FKB107"/>
      <c r="FKC107"/>
      <c r="FKD107"/>
      <c r="FKE107"/>
      <c r="FKF107"/>
      <c r="FKG107"/>
      <c r="FKH107"/>
      <c r="FKI107"/>
      <c r="FKJ107"/>
      <c r="FKK107"/>
      <c r="FKL107"/>
      <c r="FKM107"/>
      <c r="FKN107"/>
      <c r="FKO107"/>
      <c r="FKP107"/>
      <c r="FKQ107"/>
      <c r="FKR107"/>
      <c r="FKS107"/>
      <c r="FKT107"/>
      <c r="FKU107"/>
      <c r="FKV107"/>
      <c r="FKW107"/>
      <c r="FKX107"/>
      <c r="FKY107"/>
      <c r="FKZ107"/>
      <c r="FLA107"/>
      <c r="FLB107"/>
      <c r="FLC107"/>
      <c r="FLD107"/>
      <c r="FLE107"/>
      <c r="FLF107"/>
      <c r="FLG107"/>
      <c r="FLH107"/>
      <c r="FLI107"/>
      <c r="FLJ107"/>
      <c r="FLK107"/>
      <c r="FLL107"/>
      <c r="FLM107"/>
      <c r="FLN107"/>
      <c r="FLO107"/>
      <c r="FLP107"/>
      <c r="FLQ107"/>
      <c r="FLR107"/>
      <c r="FLS107"/>
      <c r="FLT107"/>
      <c r="FLU107"/>
      <c r="FLV107"/>
      <c r="FLW107"/>
      <c r="FLX107"/>
      <c r="FLY107"/>
      <c r="FLZ107"/>
      <c r="FMA107"/>
      <c r="FMB107"/>
      <c r="FMC107"/>
      <c r="FMD107"/>
      <c r="FME107"/>
      <c r="FMF107"/>
      <c r="FMG107"/>
      <c r="FMH107"/>
      <c r="FMI107"/>
      <c r="FMJ107"/>
      <c r="FMK107"/>
      <c r="FML107"/>
      <c r="FMM107"/>
      <c r="FMN107"/>
      <c r="FMO107"/>
      <c r="FMP107"/>
      <c r="FMQ107"/>
      <c r="FMR107"/>
      <c r="FMS107"/>
      <c r="FMT107"/>
      <c r="FMU107"/>
      <c r="FMV107"/>
      <c r="FMW107"/>
      <c r="FMX107"/>
      <c r="FMY107"/>
      <c r="FMZ107"/>
      <c r="FNA107"/>
      <c r="FNB107"/>
      <c r="FNC107"/>
      <c r="FND107"/>
      <c r="FNE107"/>
      <c r="FNF107"/>
      <c r="FNG107"/>
      <c r="FNH107"/>
      <c r="FNI107"/>
      <c r="FNJ107"/>
      <c r="FNK107"/>
      <c r="FNL107"/>
      <c r="FNM107"/>
      <c r="FNN107"/>
      <c r="FNO107"/>
      <c r="FNP107"/>
      <c r="FNQ107"/>
      <c r="FNR107"/>
      <c r="FNS107"/>
      <c r="FNT107"/>
      <c r="FNU107"/>
      <c r="FNV107"/>
      <c r="FNW107"/>
      <c r="FNX107"/>
      <c r="FNY107"/>
      <c r="FNZ107"/>
      <c r="FOA107"/>
      <c r="FOB107"/>
      <c r="FOC107"/>
      <c r="FOD107"/>
      <c r="FOE107"/>
      <c r="FOF107"/>
      <c r="FOG107"/>
      <c r="FOH107"/>
      <c r="FOI107"/>
      <c r="FOJ107"/>
      <c r="FOK107"/>
      <c r="FOL107"/>
      <c r="FOM107"/>
      <c r="FON107"/>
      <c r="FOO107"/>
      <c r="FOP107"/>
      <c r="FOQ107"/>
      <c r="FOR107"/>
      <c r="FOS107"/>
      <c r="FOT107"/>
      <c r="FOU107"/>
      <c r="FOV107"/>
      <c r="FOW107"/>
      <c r="FOX107"/>
      <c r="FOY107"/>
      <c r="FOZ107"/>
      <c r="FPA107"/>
      <c r="FPB107"/>
      <c r="FPC107"/>
      <c r="FPD107"/>
      <c r="FPE107"/>
      <c r="FPF107"/>
      <c r="FPG107"/>
      <c r="FPH107"/>
      <c r="FPI107"/>
      <c r="FPJ107"/>
      <c r="FPK107"/>
      <c r="FPL107"/>
      <c r="FPM107"/>
      <c r="FPN107"/>
      <c r="FPO107"/>
      <c r="FPP107"/>
      <c r="FPQ107"/>
      <c r="FPR107"/>
      <c r="FPS107"/>
      <c r="FPT107"/>
      <c r="FPU107"/>
      <c r="FPV107"/>
      <c r="FPW107"/>
      <c r="FPX107"/>
      <c r="FPY107"/>
      <c r="FPZ107"/>
      <c r="FQA107"/>
      <c r="FQB107"/>
      <c r="FQC107"/>
      <c r="FQD107"/>
      <c r="FQE107"/>
      <c r="FQF107"/>
      <c r="FQG107"/>
      <c r="FQH107"/>
      <c r="FQI107"/>
      <c r="FQJ107"/>
      <c r="FQK107"/>
      <c r="FQL107"/>
      <c r="FQM107"/>
      <c r="FQN107"/>
      <c r="FQO107"/>
      <c r="FQP107"/>
      <c r="FQQ107"/>
      <c r="FQR107"/>
      <c r="FQS107"/>
      <c r="FQT107"/>
      <c r="FQU107"/>
      <c r="FQV107"/>
      <c r="FQW107"/>
      <c r="FQX107"/>
      <c r="FQY107"/>
      <c r="FQZ107"/>
      <c r="FRA107"/>
      <c r="FRB107"/>
      <c r="FRC107"/>
      <c r="FRD107"/>
      <c r="FRE107"/>
      <c r="FRF107"/>
      <c r="FRG107"/>
      <c r="FRH107"/>
      <c r="FRI107"/>
      <c r="FRJ107"/>
      <c r="FRK107"/>
      <c r="FRL107"/>
      <c r="FRM107"/>
      <c r="FRN107"/>
      <c r="FRO107"/>
      <c r="FRP107"/>
      <c r="FRQ107"/>
      <c r="FRR107"/>
      <c r="FRS107"/>
      <c r="FRT107"/>
      <c r="FRU107"/>
      <c r="FRV107"/>
      <c r="FRW107"/>
      <c r="FRX107"/>
      <c r="FRY107"/>
      <c r="FRZ107"/>
      <c r="FSA107"/>
      <c r="FSB107"/>
      <c r="FSC107"/>
      <c r="FSD107"/>
      <c r="FSE107"/>
      <c r="FSF107"/>
      <c r="FSG107"/>
      <c r="FSH107"/>
      <c r="FSI107"/>
      <c r="FSJ107"/>
      <c r="FSK107"/>
      <c r="FSL107"/>
      <c r="FSM107"/>
      <c r="FSN107"/>
      <c r="FSO107"/>
      <c r="FSP107"/>
      <c r="FSQ107"/>
      <c r="FSR107"/>
      <c r="FSS107"/>
      <c r="FST107"/>
      <c r="FSU107"/>
      <c r="FSV107"/>
      <c r="FSW107"/>
      <c r="FSX107"/>
      <c r="FSY107"/>
      <c r="FSZ107"/>
      <c r="FTA107"/>
      <c r="FTB107"/>
      <c r="FTC107"/>
      <c r="FTD107"/>
      <c r="FTE107"/>
      <c r="FTF107"/>
      <c r="FTG107"/>
      <c r="FTH107"/>
      <c r="FTI107"/>
      <c r="FTJ107"/>
      <c r="FTK107"/>
      <c r="FTL107"/>
      <c r="FTM107"/>
      <c r="FTN107"/>
      <c r="FTO107"/>
      <c r="FTP107"/>
      <c r="FTQ107"/>
      <c r="FTR107"/>
      <c r="FTS107"/>
      <c r="FTT107"/>
      <c r="FTU107"/>
      <c r="FTV107"/>
      <c r="FTW107"/>
      <c r="FTX107"/>
      <c r="FTY107"/>
      <c r="FTZ107"/>
      <c r="FUA107"/>
      <c r="FUB107"/>
      <c r="FUC107"/>
      <c r="FUD107"/>
      <c r="FUE107"/>
      <c r="FUF107"/>
      <c r="FUG107"/>
      <c r="FUH107"/>
      <c r="FUI107"/>
      <c r="FUJ107"/>
      <c r="FUK107"/>
      <c r="FUL107"/>
      <c r="FUM107"/>
      <c r="FUN107"/>
      <c r="FUO107"/>
      <c r="FUP107"/>
      <c r="FUQ107"/>
      <c r="FUR107"/>
      <c r="FUS107"/>
      <c r="FUT107"/>
      <c r="FUU107"/>
      <c r="FUV107"/>
      <c r="FUW107"/>
      <c r="FUX107"/>
      <c r="FUY107"/>
      <c r="FUZ107"/>
      <c r="FVA107"/>
      <c r="FVB107"/>
      <c r="FVC107"/>
      <c r="FVD107"/>
      <c r="FVE107"/>
      <c r="FVF107"/>
      <c r="FVG107"/>
      <c r="FVH107"/>
      <c r="FVI107"/>
      <c r="FVJ107"/>
      <c r="FVK107"/>
      <c r="FVL107"/>
      <c r="FVM107"/>
      <c r="FVN107"/>
      <c r="FVO107"/>
      <c r="FVP107"/>
      <c r="FVQ107"/>
      <c r="FVR107"/>
      <c r="FVS107"/>
      <c r="FVT107"/>
      <c r="FVU107"/>
      <c r="FVV107"/>
      <c r="FVW107"/>
      <c r="FVX107"/>
      <c r="FVY107"/>
      <c r="FVZ107"/>
      <c r="FWA107"/>
      <c r="FWB107"/>
      <c r="FWC107"/>
      <c r="FWD107"/>
      <c r="FWE107"/>
      <c r="FWF107"/>
      <c r="FWG107"/>
      <c r="FWH107"/>
      <c r="FWI107"/>
      <c r="FWJ107"/>
      <c r="FWK107"/>
      <c r="FWL107"/>
      <c r="FWM107"/>
      <c r="FWN107"/>
      <c r="FWO107"/>
      <c r="FWP107"/>
      <c r="FWQ107"/>
      <c r="FWR107"/>
      <c r="FWS107"/>
      <c r="FWT107"/>
      <c r="FWU107"/>
      <c r="FWV107"/>
      <c r="FWW107"/>
      <c r="FWX107"/>
      <c r="FWY107"/>
      <c r="FWZ107"/>
      <c r="FXA107"/>
      <c r="FXB107"/>
      <c r="FXC107"/>
      <c r="FXD107"/>
      <c r="FXE107"/>
      <c r="FXF107"/>
      <c r="FXG107"/>
      <c r="FXH107"/>
      <c r="FXI107"/>
      <c r="FXJ107"/>
      <c r="FXK107"/>
      <c r="FXL107"/>
      <c r="FXM107"/>
      <c r="FXN107"/>
      <c r="FXO107"/>
      <c r="FXP107"/>
      <c r="FXQ107"/>
      <c r="FXR107"/>
      <c r="FXS107"/>
      <c r="FXT107"/>
      <c r="FXU107"/>
      <c r="FXV107"/>
      <c r="FXW107"/>
      <c r="FXX107"/>
      <c r="FXY107"/>
      <c r="FXZ107"/>
      <c r="FYA107"/>
      <c r="FYB107"/>
      <c r="FYC107"/>
      <c r="FYD107"/>
      <c r="FYE107"/>
      <c r="FYF107"/>
      <c r="FYG107"/>
      <c r="FYH107"/>
      <c r="FYI107"/>
      <c r="FYJ107"/>
      <c r="FYK107"/>
      <c r="FYL107"/>
      <c r="FYM107"/>
      <c r="FYN107"/>
      <c r="FYO107"/>
      <c r="FYP107"/>
      <c r="FYQ107"/>
      <c r="FYR107"/>
      <c r="FYS107"/>
      <c r="FYT107"/>
      <c r="FYU107"/>
      <c r="FYV107"/>
      <c r="FYW107"/>
      <c r="FYX107"/>
      <c r="FYY107"/>
      <c r="FYZ107"/>
      <c r="FZA107"/>
      <c r="FZB107"/>
      <c r="FZC107"/>
      <c r="FZD107"/>
      <c r="FZE107"/>
      <c r="FZF107"/>
      <c r="FZG107"/>
      <c r="FZH107"/>
      <c r="FZI107"/>
      <c r="FZJ107"/>
      <c r="FZK107"/>
      <c r="FZL107"/>
      <c r="FZM107"/>
      <c r="FZN107"/>
      <c r="FZO107"/>
      <c r="FZP107"/>
      <c r="FZQ107"/>
      <c r="FZR107"/>
      <c r="FZS107"/>
      <c r="FZT107"/>
      <c r="FZU107"/>
      <c r="FZV107"/>
      <c r="FZW107"/>
      <c r="FZX107"/>
      <c r="FZY107"/>
      <c r="FZZ107"/>
      <c r="GAA107"/>
      <c r="GAB107"/>
      <c r="GAC107"/>
      <c r="GAD107"/>
      <c r="GAE107"/>
      <c r="GAF107"/>
      <c r="GAG107"/>
      <c r="GAH107"/>
      <c r="GAI107"/>
      <c r="GAJ107"/>
      <c r="GAK107"/>
      <c r="GAL107"/>
      <c r="GAM107"/>
      <c r="GAN107"/>
      <c r="GAO107"/>
      <c r="GAP107"/>
      <c r="GAQ107"/>
      <c r="GAR107"/>
      <c r="GAS107"/>
      <c r="GAT107"/>
      <c r="GAU107"/>
      <c r="GAV107"/>
      <c r="GAW107"/>
      <c r="GAX107"/>
      <c r="GAY107"/>
      <c r="GAZ107"/>
      <c r="GBA107"/>
      <c r="GBB107"/>
      <c r="GBC107"/>
      <c r="GBD107"/>
      <c r="GBE107"/>
      <c r="GBF107"/>
      <c r="GBG107"/>
      <c r="GBH107"/>
      <c r="GBI107"/>
      <c r="GBJ107"/>
      <c r="GBK107"/>
      <c r="GBL107"/>
      <c r="GBM107"/>
      <c r="GBN107"/>
      <c r="GBO107"/>
      <c r="GBP107"/>
      <c r="GBQ107"/>
      <c r="GBR107"/>
      <c r="GBS107"/>
      <c r="GBT107"/>
      <c r="GBU107"/>
      <c r="GBV107"/>
      <c r="GBW107"/>
      <c r="GBX107"/>
      <c r="GBY107"/>
      <c r="GBZ107"/>
      <c r="GCA107"/>
      <c r="GCB107"/>
      <c r="GCC107"/>
      <c r="GCD107"/>
      <c r="GCE107"/>
      <c r="GCF107"/>
      <c r="GCG107"/>
      <c r="GCH107"/>
      <c r="GCI107"/>
      <c r="GCJ107"/>
      <c r="GCK107"/>
      <c r="GCL107"/>
      <c r="GCM107"/>
      <c r="GCN107"/>
      <c r="GCO107"/>
      <c r="GCP107"/>
      <c r="GCQ107"/>
      <c r="GCR107"/>
      <c r="GCS107"/>
      <c r="GCT107"/>
      <c r="GCU107"/>
      <c r="GCV107"/>
      <c r="GCW107"/>
      <c r="GCX107"/>
      <c r="GCY107"/>
      <c r="GCZ107"/>
      <c r="GDA107"/>
      <c r="GDB107"/>
      <c r="GDC107"/>
      <c r="GDD107"/>
      <c r="GDE107"/>
      <c r="GDF107"/>
      <c r="GDG107"/>
      <c r="GDH107"/>
      <c r="GDI107"/>
      <c r="GDJ107"/>
      <c r="GDK107"/>
      <c r="GDL107"/>
      <c r="GDM107"/>
      <c r="GDN107"/>
      <c r="GDO107"/>
      <c r="GDP107"/>
      <c r="GDQ107"/>
      <c r="GDR107"/>
      <c r="GDS107"/>
      <c r="GDT107"/>
      <c r="GDU107"/>
      <c r="GDV107"/>
      <c r="GDW107"/>
      <c r="GDX107"/>
      <c r="GDY107"/>
      <c r="GDZ107"/>
      <c r="GEA107"/>
      <c r="GEB107"/>
      <c r="GEC107"/>
      <c r="GED107"/>
      <c r="GEE107"/>
      <c r="GEF107"/>
      <c r="GEG107"/>
      <c r="GEH107"/>
      <c r="GEI107"/>
      <c r="GEJ107"/>
      <c r="GEK107"/>
      <c r="GEL107"/>
      <c r="GEM107"/>
      <c r="GEN107"/>
      <c r="GEO107"/>
      <c r="GEP107"/>
      <c r="GEQ107"/>
      <c r="GER107"/>
      <c r="GES107"/>
      <c r="GET107"/>
      <c r="GEU107"/>
      <c r="GEV107"/>
      <c r="GEW107"/>
      <c r="GEX107"/>
      <c r="GEY107"/>
      <c r="GEZ107"/>
      <c r="GFA107"/>
      <c r="GFB107"/>
      <c r="GFC107"/>
      <c r="GFD107"/>
      <c r="GFE107"/>
      <c r="GFF107"/>
      <c r="GFG107"/>
      <c r="GFH107"/>
      <c r="GFI107"/>
      <c r="GFJ107"/>
      <c r="GFK107"/>
      <c r="GFL107"/>
      <c r="GFM107"/>
      <c r="GFN107"/>
      <c r="GFO107"/>
      <c r="GFP107"/>
      <c r="GFQ107"/>
      <c r="GFR107"/>
      <c r="GFS107"/>
      <c r="GFT107"/>
      <c r="GFU107"/>
      <c r="GFV107"/>
      <c r="GFW107"/>
      <c r="GFX107"/>
      <c r="GFY107"/>
      <c r="GFZ107"/>
      <c r="GGA107"/>
      <c r="GGB107"/>
      <c r="GGC107"/>
      <c r="GGD107"/>
      <c r="GGE107"/>
      <c r="GGF107"/>
      <c r="GGG107"/>
      <c r="GGH107"/>
      <c r="GGI107"/>
      <c r="GGJ107"/>
      <c r="GGK107"/>
      <c r="GGL107"/>
      <c r="GGM107"/>
      <c r="GGN107"/>
      <c r="GGO107"/>
      <c r="GGP107"/>
      <c r="GGQ107"/>
      <c r="GGR107"/>
      <c r="GGS107"/>
      <c r="GGT107"/>
      <c r="GGU107"/>
      <c r="GGV107"/>
      <c r="GGW107"/>
      <c r="GGX107"/>
      <c r="GGY107"/>
      <c r="GGZ107"/>
      <c r="GHA107"/>
      <c r="GHB107"/>
      <c r="GHC107"/>
      <c r="GHD107"/>
      <c r="GHE107"/>
      <c r="GHF107"/>
      <c r="GHG107"/>
      <c r="GHH107"/>
      <c r="GHI107"/>
      <c r="GHJ107"/>
      <c r="GHK107"/>
      <c r="GHL107"/>
      <c r="GHM107"/>
      <c r="GHN107"/>
      <c r="GHO107"/>
      <c r="GHP107"/>
      <c r="GHQ107"/>
      <c r="GHR107"/>
      <c r="GHS107"/>
      <c r="GHT107"/>
      <c r="GHU107"/>
      <c r="GHV107"/>
      <c r="GHW107"/>
      <c r="GHX107"/>
      <c r="GHY107"/>
      <c r="GHZ107"/>
      <c r="GIA107"/>
      <c r="GIB107"/>
      <c r="GIC107"/>
      <c r="GID107"/>
      <c r="GIE107"/>
      <c r="GIF107"/>
      <c r="GIG107"/>
      <c r="GIH107"/>
      <c r="GII107"/>
      <c r="GIJ107"/>
      <c r="GIK107"/>
      <c r="GIL107"/>
      <c r="GIM107"/>
      <c r="GIN107"/>
      <c r="GIO107"/>
      <c r="GIP107"/>
      <c r="GIQ107"/>
      <c r="GIR107"/>
      <c r="GIS107"/>
      <c r="GIT107"/>
      <c r="GIU107"/>
      <c r="GIV107"/>
      <c r="GIW107"/>
      <c r="GIX107"/>
      <c r="GIY107"/>
      <c r="GIZ107"/>
      <c r="GJA107"/>
      <c r="GJB107"/>
      <c r="GJC107"/>
      <c r="GJD107"/>
      <c r="GJE107"/>
      <c r="GJF107"/>
      <c r="GJG107"/>
      <c r="GJH107"/>
      <c r="GJI107"/>
      <c r="GJJ107"/>
      <c r="GJK107"/>
      <c r="GJL107"/>
      <c r="GJM107"/>
      <c r="GJN107"/>
      <c r="GJO107"/>
      <c r="GJP107"/>
      <c r="GJQ107"/>
      <c r="GJR107"/>
      <c r="GJS107"/>
      <c r="GJT107"/>
      <c r="GJU107"/>
      <c r="GJV107"/>
      <c r="GJW107"/>
      <c r="GJX107"/>
      <c r="GJY107"/>
      <c r="GJZ107"/>
      <c r="GKA107"/>
      <c r="GKB107"/>
      <c r="GKC107"/>
      <c r="GKD107"/>
      <c r="GKE107"/>
      <c r="GKF107"/>
      <c r="GKG107"/>
      <c r="GKH107"/>
      <c r="GKI107"/>
      <c r="GKJ107"/>
      <c r="GKK107"/>
      <c r="GKL107"/>
      <c r="GKM107"/>
      <c r="GKN107"/>
      <c r="GKO107"/>
      <c r="GKP107"/>
      <c r="GKQ107"/>
      <c r="GKR107"/>
      <c r="GKS107"/>
      <c r="GKT107"/>
      <c r="GKU107"/>
      <c r="GKV107"/>
      <c r="GKW107"/>
      <c r="GKX107"/>
      <c r="GKY107"/>
      <c r="GKZ107"/>
      <c r="GLA107"/>
      <c r="GLB107"/>
      <c r="GLC107"/>
      <c r="GLD107"/>
      <c r="GLE107"/>
      <c r="GLF107"/>
      <c r="GLG107"/>
      <c r="GLH107"/>
      <c r="GLI107"/>
      <c r="GLJ107"/>
      <c r="GLK107"/>
      <c r="GLL107"/>
      <c r="GLM107"/>
      <c r="GLN107"/>
      <c r="GLO107"/>
      <c r="GLP107"/>
      <c r="GLQ107"/>
      <c r="GLR107"/>
      <c r="GLS107"/>
      <c r="GLT107"/>
      <c r="GLU107"/>
      <c r="GLV107"/>
      <c r="GLW107"/>
      <c r="GLX107"/>
      <c r="GLY107"/>
      <c r="GLZ107"/>
      <c r="GMA107"/>
      <c r="GMB107"/>
      <c r="GMC107"/>
      <c r="GMD107"/>
      <c r="GME107"/>
      <c r="GMF107"/>
      <c r="GMG107"/>
      <c r="GMH107"/>
      <c r="GMI107"/>
      <c r="GMJ107"/>
      <c r="GMK107"/>
      <c r="GML107"/>
      <c r="GMM107"/>
      <c r="GMN107"/>
      <c r="GMO107"/>
      <c r="GMP107"/>
      <c r="GMQ107"/>
      <c r="GMR107"/>
      <c r="GMS107"/>
      <c r="GMT107"/>
      <c r="GMU107"/>
      <c r="GMV107"/>
      <c r="GMW107"/>
      <c r="GMX107"/>
      <c r="GMY107"/>
      <c r="GMZ107"/>
      <c r="GNA107"/>
      <c r="GNB107"/>
      <c r="GNC107"/>
      <c r="GND107"/>
      <c r="GNE107"/>
      <c r="GNF107"/>
      <c r="GNG107"/>
      <c r="GNH107"/>
      <c r="GNI107"/>
      <c r="GNJ107"/>
      <c r="GNK107"/>
      <c r="GNL107"/>
      <c r="GNM107"/>
      <c r="GNN107"/>
      <c r="GNO107"/>
      <c r="GNP107"/>
      <c r="GNQ107"/>
      <c r="GNR107"/>
      <c r="GNS107"/>
      <c r="GNT107"/>
      <c r="GNU107"/>
      <c r="GNV107"/>
      <c r="GNW107"/>
      <c r="GNX107"/>
      <c r="GNY107"/>
      <c r="GNZ107"/>
      <c r="GOA107"/>
      <c r="GOB107"/>
      <c r="GOC107"/>
      <c r="GOD107"/>
      <c r="GOE107"/>
      <c r="GOF107"/>
      <c r="GOG107"/>
      <c r="GOH107"/>
      <c r="GOI107"/>
      <c r="GOJ107"/>
      <c r="GOK107"/>
      <c r="GOL107"/>
      <c r="GOM107"/>
      <c r="GON107"/>
      <c r="GOO107"/>
      <c r="GOP107"/>
      <c r="GOQ107"/>
      <c r="GOR107"/>
      <c r="GOS107"/>
      <c r="GOT107"/>
      <c r="GOU107"/>
      <c r="GOV107"/>
      <c r="GOW107"/>
      <c r="GOX107"/>
      <c r="GOY107"/>
      <c r="GOZ107"/>
      <c r="GPA107"/>
      <c r="GPB107"/>
      <c r="GPC107"/>
      <c r="GPD107"/>
      <c r="GPE107"/>
      <c r="GPF107"/>
      <c r="GPG107"/>
      <c r="GPH107"/>
      <c r="GPI107"/>
      <c r="GPJ107"/>
      <c r="GPK107"/>
      <c r="GPL107"/>
      <c r="GPM107"/>
      <c r="GPN107"/>
      <c r="GPO107"/>
      <c r="GPP107"/>
      <c r="GPQ107"/>
      <c r="GPR107"/>
      <c r="GPS107"/>
      <c r="GPT107"/>
      <c r="GPU107"/>
      <c r="GPV107"/>
      <c r="GPW107"/>
      <c r="GPX107"/>
      <c r="GPY107"/>
      <c r="GPZ107"/>
      <c r="GQA107"/>
      <c r="GQB107"/>
      <c r="GQC107"/>
      <c r="GQD107"/>
      <c r="GQE107"/>
      <c r="GQF107"/>
      <c r="GQG107"/>
      <c r="GQH107"/>
      <c r="GQI107"/>
      <c r="GQJ107"/>
      <c r="GQK107"/>
      <c r="GQL107"/>
      <c r="GQM107"/>
      <c r="GQN107"/>
      <c r="GQO107"/>
      <c r="GQP107"/>
      <c r="GQQ107"/>
      <c r="GQR107"/>
      <c r="GQS107"/>
      <c r="GQT107"/>
      <c r="GQU107"/>
      <c r="GQV107"/>
      <c r="GQW107"/>
      <c r="GQX107"/>
      <c r="GQY107"/>
      <c r="GQZ107"/>
      <c r="GRA107"/>
      <c r="GRB107"/>
      <c r="GRC107"/>
      <c r="GRD107"/>
      <c r="GRE107"/>
      <c r="GRF107"/>
      <c r="GRG107"/>
      <c r="GRH107"/>
      <c r="GRI107"/>
      <c r="GRJ107"/>
      <c r="GRK107"/>
      <c r="GRL107"/>
      <c r="GRM107"/>
      <c r="GRN107"/>
      <c r="GRO107"/>
      <c r="GRP107"/>
      <c r="GRQ107"/>
      <c r="GRR107"/>
      <c r="GRS107"/>
      <c r="GRT107"/>
      <c r="GRU107"/>
      <c r="GRV107"/>
      <c r="GRW107"/>
      <c r="GRX107"/>
      <c r="GRY107"/>
      <c r="GRZ107"/>
      <c r="GSA107"/>
      <c r="GSB107"/>
      <c r="GSC107"/>
      <c r="GSD107"/>
      <c r="GSE107"/>
      <c r="GSF107"/>
      <c r="GSG107"/>
      <c r="GSH107"/>
      <c r="GSI107"/>
      <c r="GSJ107"/>
      <c r="GSK107"/>
      <c r="GSL107"/>
      <c r="GSM107"/>
      <c r="GSN107"/>
      <c r="GSO107"/>
      <c r="GSP107"/>
      <c r="GSQ107"/>
      <c r="GSR107"/>
      <c r="GSS107"/>
      <c r="GST107"/>
      <c r="GSU107"/>
      <c r="GSV107"/>
      <c r="GSW107"/>
      <c r="GSX107"/>
      <c r="GSY107"/>
      <c r="GSZ107"/>
      <c r="GTA107"/>
      <c r="GTB107"/>
      <c r="GTC107"/>
      <c r="GTD107"/>
      <c r="GTE107"/>
      <c r="GTF107"/>
      <c r="GTG107"/>
      <c r="GTH107"/>
      <c r="GTI107"/>
      <c r="GTJ107"/>
      <c r="GTK107"/>
      <c r="GTL107"/>
      <c r="GTM107"/>
      <c r="GTN107"/>
      <c r="GTO107"/>
      <c r="GTP107"/>
      <c r="GTQ107"/>
      <c r="GTR107"/>
      <c r="GTS107"/>
      <c r="GTT107"/>
      <c r="GTU107"/>
      <c r="GTV107"/>
      <c r="GTW107"/>
      <c r="GTX107"/>
      <c r="GTY107"/>
      <c r="GTZ107"/>
      <c r="GUA107"/>
      <c r="GUB107"/>
      <c r="GUC107"/>
      <c r="GUD107"/>
      <c r="GUE107"/>
      <c r="GUF107"/>
      <c r="GUG107"/>
      <c r="GUH107"/>
      <c r="GUI107"/>
      <c r="GUJ107"/>
      <c r="GUK107"/>
      <c r="GUL107"/>
      <c r="GUM107"/>
      <c r="GUN107"/>
      <c r="GUO107"/>
      <c r="GUP107"/>
      <c r="GUQ107"/>
      <c r="GUR107"/>
      <c r="GUS107"/>
      <c r="GUT107"/>
      <c r="GUU107"/>
      <c r="GUV107"/>
      <c r="GUW107"/>
      <c r="GUX107"/>
      <c r="GUY107"/>
      <c r="GUZ107"/>
      <c r="GVA107"/>
      <c r="GVB107"/>
      <c r="GVC107"/>
      <c r="GVD107"/>
      <c r="GVE107"/>
      <c r="GVF107"/>
      <c r="GVG107"/>
      <c r="GVH107"/>
      <c r="GVI107"/>
      <c r="GVJ107"/>
      <c r="GVK107"/>
      <c r="GVL107"/>
      <c r="GVM107"/>
      <c r="GVN107"/>
      <c r="GVO107"/>
      <c r="GVP107"/>
      <c r="GVQ107"/>
      <c r="GVR107"/>
      <c r="GVS107"/>
      <c r="GVT107"/>
      <c r="GVU107"/>
      <c r="GVV107"/>
      <c r="GVW107"/>
      <c r="GVX107"/>
      <c r="GVY107"/>
      <c r="GVZ107"/>
      <c r="GWA107"/>
      <c r="GWB107"/>
      <c r="GWC107"/>
      <c r="GWD107"/>
      <c r="GWE107"/>
      <c r="GWF107"/>
      <c r="GWG107"/>
      <c r="GWH107"/>
      <c r="GWI107"/>
      <c r="GWJ107"/>
      <c r="GWK107"/>
      <c r="GWL107"/>
      <c r="GWM107"/>
      <c r="GWN107"/>
      <c r="GWO107"/>
      <c r="GWP107"/>
      <c r="GWQ107"/>
      <c r="GWR107"/>
      <c r="GWS107"/>
      <c r="GWT107"/>
      <c r="GWU107"/>
      <c r="GWV107"/>
      <c r="GWW107"/>
      <c r="GWX107"/>
      <c r="GWY107"/>
      <c r="GWZ107"/>
      <c r="GXA107"/>
      <c r="GXB107"/>
      <c r="GXC107"/>
      <c r="GXD107"/>
      <c r="GXE107"/>
      <c r="GXF107"/>
      <c r="GXG107"/>
      <c r="GXH107"/>
      <c r="GXI107"/>
      <c r="GXJ107"/>
      <c r="GXK107"/>
      <c r="GXL107"/>
      <c r="GXM107"/>
      <c r="GXN107"/>
      <c r="GXO107"/>
      <c r="GXP107"/>
      <c r="GXQ107"/>
      <c r="GXR107"/>
      <c r="GXS107"/>
      <c r="GXT107"/>
      <c r="GXU107"/>
      <c r="GXV107"/>
      <c r="GXW107"/>
      <c r="GXX107"/>
      <c r="GXY107"/>
      <c r="GXZ107"/>
      <c r="GYA107"/>
      <c r="GYB107"/>
      <c r="GYC107"/>
      <c r="GYD107"/>
      <c r="GYE107"/>
      <c r="GYF107"/>
      <c r="GYG107"/>
      <c r="GYH107"/>
      <c r="GYI107"/>
      <c r="GYJ107"/>
      <c r="GYK107"/>
      <c r="GYL107"/>
      <c r="GYM107"/>
      <c r="GYN107"/>
      <c r="GYO107"/>
      <c r="GYP107"/>
      <c r="GYQ107"/>
      <c r="GYR107"/>
      <c r="GYS107"/>
      <c r="GYT107"/>
      <c r="GYU107"/>
      <c r="GYV107"/>
      <c r="GYW107"/>
      <c r="GYX107"/>
      <c r="GYY107"/>
      <c r="GYZ107"/>
      <c r="GZA107"/>
      <c r="GZB107"/>
      <c r="GZC107"/>
      <c r="GZD107"/>
      <c r="GZE107"/>
      <c r="GZF107"/>
      <c r="GZG107"/>
      <c r="GZH107"/>
      <c r="GZI107"/>
      <c r="GZJ107"/>
      <c r="GZK107"/>
      <c r="GZL107"/>
      <c r="GZM107"/>
      <c r="GZN107"/>
      <c r="GZO107"/>
      <c r="GZP107"/>
      <c r="GZQ107"/>
      <c r="GZR107"/>
      <c r="GZS107"/>
      <c r="GZT107"/>
      <c r="GZU107"/>
      <c r="GZV107"/>
      <c r="GZW107"/>
      <c r="GZX107"/>
      <c r="GZY107"/>
      <c r="GZZ107"/>
      <c r="HAA107"/>
      <c r="HAB107"/>
      <c r="HAC107"/>
      <c r="HAD107"/>
      <c r="HAE107"/>
      <c r="HAF107"/>
      <c r="HAG107"/>
      <c r="HAH107"/>
      <c r="HAI107"/>
      <c r="HAJ107"/>
      <c r="HAK107"/>
      <c r="HAL107"/>
      <c r="HAM107"/>
      <c r="HAN107"/>
      <c r="HAO107"/>
      <c r="HAP107"/>
      <c r="HAQ107"/>
      <c r="HAR107"/>
      <c r="HAS107"/>
      <c r="HAT107"/>
      <c r="HAU107"/>
      <c r="HAV107"/>
      <c r="HAW107"/>
      <c r="HAX107"/>
      <c r="HAY107"/>
      <c r="HAZ107"/>
      <c r="HBA107"/>
      <c r="HBB107"/>
      <c r="HBC107"/>
      <c r="HBD107"/>
      <c r="HBE107"/>
      <c r="HBF107"/>
      <c r="HBG107"/>
      <c r="HBH107"/>
      <c r="HBI107"/>
      <c r="HBJ107"/>
      <c r="HBK107"/>
      <c r="HBL107"/>
      <c r="HBM107"/>
      <c r="HBN107"/>
      <c r="HBO107"/>
      <c r="HBP107"/>
      <c r="HBQ107"/>
      <c r="HBR107"/>
      <c r="HBS107"/>
      <c r="HBT107"/>
      <c r="HBU107"/>
      <c r="HBV107"/>
      <c r="HBW107"/>
      <c r="HBX107"/>
      <c r="HBY107"/>
      <c r="HBZ107"/>
      <c r="HCA107"/>
      <c r="HCB107"/>
      <c r="HCC107"/>
      <c r="HCD107"/>
      <c r="HCE107"/>
      <c r="HCF107"/>
      <c r="HCG107"/>
      <c r="HCH107"/>
      <c r="HCI107"/>
      <c r="HCJ107"/>
      <c r="HCK107"/>
      <c r="HCL107"/>
      <c r="HCM107"/>
      <c r="HCN107"/>
      <c r="HCO107"/>
      <c r="HCP107"/>
      <c r="HCQ107"/>
      <c r="HCR107"/>
      <c r="HCS107"/>
      <c r="HCT107"/>
      <c r="HCU107"/>
      <c r="HCV107"/>
      <c r="HCW107"/>
      <c r="HCX107"/>
      <c r="HCY107"/>
      <c r="HCZ107"/>
      <c r="HDA107"/>
      <c r="HDB107"/>
      <c r="HDC107"/>
      <c r="HDD107"/>
      <c r="HDE107"/>
      <c r="HDF107"/>
      <c r="HDG107"/>
      <c r="HDH107"/>
      <c r="HDI107"/>
      <c r="HDJ107"/>
      <c r="HDK107"/>
      <c r="HDL107"/>
      <c r="HDM107"/>
      <c r="HDN107"/>
      <c r="HDO107"/>
      <c r="HDP107"/>
      <c r="HDQ107"/>
      <c r="HDR107"/>
      <c r="HDS107"/>
      <c r="HDT107"/>
      <c r="HDU107"/>
      <c r="HDV107"/>
      <c r="HDW107"/>
      <c r="HDX107"/>
      <c r="HDY107"/>
      <c r="HDZ107"/>
      <c r="HEA107"/>
      <c r="HEB107"/>
      <c r="HEC107"/>
      <c r="HED107"/>
      <c r="HEE107"/>
      <c r="HEF107"/>
      <c r="HEG107"/>
      <c r="HEH107"/>
      <c r="HEI107"/>
      <c r="HEJ107"/>
      <c r="HEK107"/>
      <c r="HEL107"/>
      <c r="HEM107"/>
      <c r="HEN107"/>
      <c r="HEO107"/>
      <c r="HEP107"/>
      <c r="HEQ107"/>
      <c r="HER107"/>
      <c r="HES107"/>
      <c r="HET107"/>
      <c r="HEU107"/>
      <c r="HEV107"/>
      <c r="HEW107"/>
      <c r="HEX107"/>
      <c r="HEY107"/>
      <c r="HEZ107"/>
      <c r="HFA107"/>
      <c r="HFB107"/>
      <c r="HFC107"/>
      <c r="HFD107"/>
      <c r="HFE107"/>
      <c r="HFF107"/>
      <c r="HFG107"/>
      <c r="HFH107"/>
      <c r="HFI107"/>
      <c r="HFJ107"/>
      <c r="HFK107"/>
      <c r="HFL107"/>
      <c r="HFM107"/>
      <c r="HFN107"/>
      <c r="HFO107"/>
      <c r="HFP107"/>
      <c r="HFQ107"/>
      <c r="HFR107"/>
      <c r="HFS107"/>
      <c r="HFT107"/>
      <c r="HFU107"/>
      <c r="HFV107"/>
      <c r="HFW107"/>
      <c r="HFX107"/>
      <c r="HFY107"/>
      <c r="HFZ107"/>
      <c r="HGA107"/>
      <c r="HGB107"/>
      <c r="HGC107"/>
      <c r="HGD107"/>
      <c r="HGE107"/>
      <c r="HGF107"/>
      <c r="HGG107"/>
      <c r="HGH107"/>
      <c r="HGI107"/>
      <c r="HGJ107"/>
      <c r="HGK107"/>
      <c r="HGL107"/>
      <c r="HGM107"/>
      <c r="HGN107"/>
      <c r="HGO107"/>
      <c r="HGP107"/>
      <c r="HGQ107"/>
      <c r="HGR107"/>
      <c r="HGS107"/>
      <c r="HGT107"/>
      <c r="HGU107"/>
      <c r="HGV107"/>
      <c r="HGW107"/>
      <c r="HGX107"/>
      <c r="HGY107"/>
      <c r="HGZ107"/>
      <c r="HHA107"/>
      <c r="HHB107"/>
      <c r="HHC107"/>
      <c r="HHD107"/>
      <c r="HHE107"/>
      <c r="HHF107"/>
      <c r="HHG107"/>
      <c r="HHH107"/>
      <c r="HHI107"/>
      <c r="HHJ107"/>
      <c r="HHK107"/>
      <c r="HHL107"/>
      <c r="HHM107"/>
      <c r="HHN107"/>
      <c r="HHO107"/>
      <c r="HHP107"/>
      <c r="HHQ107"/>
      <c r="HHR107"/>
      <c r="HHS107"/>
      <c r="HHT107"/>
      <c r="HHU107"/>
      <c r="HHV107"/>
      <c r="HHW107"/>
      <c r="HHX107"/>
      <c r="HHY107"/>
      <c r="HHZ107"/>
      <c r="HIA107"/>
      <c r="HIB107"/>
      <c r="HIC107"/>
      <c r="HID107"/>
      <c r="HIE107"/>
      <c r="HIF107"/>
      <c r="HIG107"/>
      <c r="HIH107"/>
      <c r="HII107"/>
      <c r="HIJ107"/>
      <c r="HIK107"/>
      <c r="HIL107"/>
      <c r="HIM107"/>
      <c r="HIN107"/>
      <c r="HIO107"/>
      <c r="HIP107"/>
      <c r="HIQ107"/>
      <c r="HIR107"/>
      <c r="HIS107"/>
      <c r="HIT107"/>
      <c r="HIU107"/>
      <c r="HIV107"/>
      <c r="HIW107"/>
      <c r="HIX107"/>
      <c r="HIY107"/>
      <c r="HIZ107"/>
      <c r="HJA107"/>
      <c r="HJB107"/>
      <c r="HJC107"/>
      <c r="HJD107"/>
      <c r="HJE107"/>
      <c r="HJF107"/>
      <c r="HJG107"/>
      <c r="HJH107"/>
      <c r="HJI107"/>
      <c r="HJJ107"/>
      <c r="HJK107"/>
      <c r="HJL107"/>
      <c r="HJM107"/>
      <c r="HJN107"/>
      <c r="HJO107"/>
      <c r="HJP107"/>
      <c r="HJQ107"/>
      <c r="HJR107"/>
      <c r="HJS107"/>
      <c r="HJT107"/>
      <c r="HJU107"/>
      <c r="HJV107"/>
      <c r="HJW107"/>
      <c r="HJX107"/>
      <c r="HJY107"/>
      <c r="HJZ107"/>
      <c r="HKA107"/>
      <c r="HKB107"/>
      <c r="HKC107"/>
      <c r="HKD107"/>
      <c r="HKE107"/>
      <c r="HKF107"/>
      <c r="HKG107"/>
      <c r="HKH107"/>
      <c r="HKI107"/>
      <c r="HKJ107"/>
      <c r="HKK107"/>
      <c r="HKL107"/>
      <c r="HKM107"/>
      <c r="HKN107"/>
      <c r="HKO107"/>
      <c r="HKP107"/>
      <c r="HKQ107"/>
      <c r="HKR107"/>
      <c r="HKS107"/>
      <c r="HKT107"/>
      <c r="HKU107"/>
      <c r="HKV107"/>
      <c r="HKW107"/>
      <c r="HKX107"/>
      <c r="HKY107"/>
      <c r="HKZ107"/>
      <c r="HLA107"/>
      <c r="HLB107"/>
      <c r="HLC107"/>
      <c r="HLD107"/>
      <c r="HLE107"/>
      <c r="HLF107"/>
      <c r="HLG107"/>
      <c r="HLH107"/>
      <c r="HLI107"/>
      <c r="HLJ107"/>
      <c r="HLK107"/>
      <c r="HLL107"/>
      <c r="HLM107"/>
      <c r="HLN107"/>
      <c r="HLO107"/>
      <c r="HLP107"/>
      <c r="HLQ107"/>
      <c r="HLR107"/>
      <c r="HLS107"/>
      <c r="HLT107"/>
      <c r="HLU107"/>
      <c r="HLV107"/>
      <c r="HLW107"/>
      <c r="HLX107"/>
      <c r="HLY107"/>
      <c r="HLZ107"/>
      <c r="HMA107"/>
      <c r="HMB107"/>
      <c r="HMC107"/>
      <c r="HMD107"/>
      <c r="HME107"/>
      <c r="HMF107"/>
      <c r="HMG107"/>
      <c r="HMH107"/>
      <c r="HMI107"/>
      <c r="HMJ107"/>
      <c r="HMK107"/>
      <c r="HML107"/>
      <c r="HMM107"/>
      <c r="HMN107"/>
      <c r="HMO107"/>
      <c r="HMP107"/>
      <c r="HMQ107"/>
      <c r="HMR107"/>
      <c r="HMS107"/>
      <c r="HMT107"/>
      <c r="HMU107"/>
      <c r="HMV107"/>
      <c r="HMW107"/>
      <c r="HMX107"/>
      <c r="HMY107"/>
      <c r="HMZ107"/>
      <c r="HNA107"/>
      <c r="HNB107"/>
      <c r="HNC107"/>
      <c r="HND107"/>
      <c r="HNE107"/>
      <c r="HNF107"/>
      <c r="HNG107"/>
      <c r="HNH107"/>
      <c r="HNI107"/>
      <c r="HNJ107"/>
      <c r="HNK107"/>
      <c r="HNL107"/>
      <c r="HNM107"/>
      <c r="HNN107"/>
      <c r="HNO107"/>
      <c r="HNP107"/>
      <c r="HNQ107"/>
      <c r="HNR107"/>
      <c r="HNS107"/>
      <c r="HNT107"/>
      <c r="HNU107"/>
      <c r="HNV107"/>
      <c r="HNW107"/>
      <c r="HNX107"/>
      <c r="HNY107"/>
      <c r="HNZ107"/>
      <c r="HOA107"/>
      <c r="HOB107"/>
      <c r="HOC107"/>
      <c r="HOD107"/>
      <c r="HOE107"/>
      <c r="HOF107"/>
      <c r="HOG107"/>
      <c r="HOH107"/>
      <c r="HOI107"/>
      <c r="HOJ107"/>
      <c r="HOK107"/>
      <c r="HOL107"/>
      <c r="HOM107"/>
      <c r="HON107"/>
      <c r="HOO107"/>
      <c r="HOP107"/>
      <c r="HOQ107"/>
      <c r="HOR107"/>
      <c r="HOS107"/>
      <c r="HOT107"/>
      <c r="HOU107"/>
      <c r="HOV107"/>
      <c r="HOW107"/>
      <c r="HOX107"/>
      <c r="HOY107"/>
      <c r="HOZ107"/>
      <c r="HPA107"/>
      <c r="HPB107"/>
      <c r="HPC107"/>
      <c r="HPD107"/>
      <c r="HPE107"/>
      <c r="HPF107"/>
      <c r="HPG107"/>
      <c r="HPH107"/>
      <c r="HPI107"/>
      <c r="HPJ107"/>
      <c r="HPK107"/>
      <c r="HPL107"/>
      <c r="HPM107"/>
      <c r="HPN107"/>
      <c r="HPO107"/>
      <c r="HPP107"/>
      <c r="HPQ107"/>
      <c r="HPR107"/>
      <c r="HPS107"/>
      <c r="HPT107"/>
      <c r="HPU107"/>
      <c r="HPV107"/>
      <c r="HPW107"/>
      <c r="HPX107"/>
      <c r="HPY107"/>
      <c r="HPZ107"/>
      <c r="HQA107"/>
      <c r="HQB107"/>
      <c r="HQC107"/>
      <c r="HQD107"/>
      <c r="HQE107"/>
      <c r="HQF107"/>
      <c r="HQG107"/>
      <c r="HQH107"/>
      <c r="HQI107"/>
      <c r="HQJ107"/>
      <c r="HQK107"/>
      <c r="HQL107"/>
      <c r="HQM107"/>
      <c r="HQN107"/>
      <c r="HQO107"/>
      <c r="HQP107"/>
      <c r="HQQ107"/>
      <c r="HQR107"/>
      <c r="HQS107"/>
      <c r="HQT107"/>
      <c r="HQU107"/>
      <c r="HQV107"/>
      <c r="HQW107"/>
      <c r="HQX107"/>
      <c r="HQY107"/>
      <c r="HQZ107"/>
      <c r="HRA107"/>
      <c r="HRB107"/>
      <c r="HRC107"/>
      <c r="HRD107"/>
      <c r="HRE107"/>
      <c r="HRF107"/>
      <c r="HRG107"/>
      <c r="HRH107"/>
      <c r="HRI107"/>
      <c r="HRJ107"/>
      <c r="HRK107"/>
      <c r="HRL107"/>
      <c r="HRM107"/>
      <c r="HRN107"/>
      <c r="HRO107"/>
      <c r="HRP107"/>
      <c r="HRQ107"/>
      <c r="HRR107"/>
      <c r="HRS107"/>
      <c r="HRT107"/>
      <c r="HRU107"/>
      <c r="HRV107"/>
      <c r="HRW107"/>
      <c r="HRX107"/>
      <c r="HRY107"/>
      <c r="HRZ107"/>
      <c r="HSA107"/>
      <c r="HSB107"/>
      <c r="HSC107"/>
      <c r="HSD107"/>
      <c r="HSE107"/>
      <c r="HSF107"/>
      <c r="HSG107"/>
      <c r="HSH107"/>
      <c r="HSI107"/>
      <c r="HSJ107"/>
      <c r="HSK107"/>
      <c r="HSL107"/>
      <c r="HSM107"/>
      <c r="HSN107"/>
      <c r="HSO107"/>
      <c r="HSP107"/>
      <c r="HSQ107"/>
      <c r="HSR107"/>
      <c r="HSS107"/>
      <c r="HST107"/>
      <c r="HSU107"/>
      <c r="HSV107"/>
      <c r="HSW107"/>
      <c r="HSX107"/>
      <c r="HSY107"/>
      <c r="HSZ107"/>
      <c r="HTA107"/>
      <c r="HTB107"/>
      <c r="HTC107"/>
      <c r="HTD107"/>
      <c r="HTE107"/>
      <c r="HTF107"/>
      <c r="HTG107"/>
      <c r="HTH107"/>
      <c r="HTI107"/>
      <c r="HTJ107"/>
      <c r="HTK107"/>
      <c r="HTL107"/>
      <c r="HTM107"/>
      <c r="HTN107"/>
      <c r="HTO107"/>
      <c r="HTP107"/>
      <c r="HTQ107"/>
      <c r="HTR107"/>
      <c r="HTS107"/>
      <c r="HTT107"/>
      <c r="HTU107"/>
      <c r="HTV107"/>
      <c r="HTW107"/>
      <c r="HTX107"/>
      <c r="HTY107"/>
      <c r="HTZ107"/>
      <c r="HUA107"/>
      <c r="HUB107"/>
      <c r="HUC107"/>
      <c r="HUD107"/>
      <c r="HUE107"/>
      <c r="HUF107"/>
      <c r="HUG107"/>
      <c r="HUH107"/>
      <c r="HUI107"/>
      <c r="HUJ107"/>
      <c r="HUK107"/>
      <c r="HUL107"/>
      <c r="HUM107"/>
      <c r="HUN107"/>
      <c r="HUO107"/>
      <c r="HUP107"/>
      <c r="HUQ107"/>
      <c r="HUR107"/>
      <c r="HUS107"/>
      <c r="HUT107"/>
      <c r="HUU107"/>
      <c r="HUV107"/>
      <c r="HUW107"/>
      <c r="HUX107"/>
      <c r="HUY107"/>
      <c r="HUZ107"/>
      <c r="HVA107"/>
      <c r="HVB107"/>
      <c r="HVC107"/>
      <c r="HVD107"/>
      <c r="HVE107"/>
      <c r="HVF107"/>
      <c r="HVG107"/>
      <c r="HVH107"/>
      <c r="HVI107"/>
      <c r="HVJ107"/>
      <c r="HVK107"/>
      <c r="HVL107"/>
      <c r="HVM107"/>
      <c r="HVN107"/>
      <c r="HVO107"/>
      <c r="HVP107"/>
      <c r="HVQ107"/>
      <c r="HVR107"/>
      <c r="HVS107"/>
      <c r="HVT107"/>
      <c r="HVU107"/>
      <c r="HVV107"/>
      <c r="HVW107"/>
      <c r="HVX107"/>
      <c r="HVY107"/>
      <c r="HVZ107"/>
      <c r="HWA107"/>
      <c r="HWB107"/>
      <c r="HWC107"/>
      <c r="HWD107"/>
      <c r="HWE107"/>
      <c r="HWF107"/>
      <c r="HWG107"/>
      <c r="HWH107"/>
      <c r="HWI107"/>
      <c r="HWJ107"/>
      <c r="HWK107"/>
      <c r="HWL107"/>
      <c r="HWM107"/>
      <c r="HWN107"/>
      <c r="HWO107"/>
      <c r="HWP107"/>
      <c r="HWQ107"/>
      <c r="HWR107"/>
      <c r="HWS107"/>
      <c r="HWT107"/>
      <c r="HWU107"/>
      <c r="HWV107"/>
      <c r="HWW107"/>
      <c r="HWX107"/>
      <c r="HWY107"/>
      <c r="HWZ107"/>
      <c r="HXA107"/>
      <c r="HXB107"/>
      <c r="HXC107"/>
      <c r="HXD107"/>
      <c r="HXE107"/>
      <c r="HXF107"/>
      <c r="HXG107"/>
      <c r="HXH107"/>
      <c r="HXI107"/>
      <c r="HXJ107"/>
      <c r="HXK107"/>
      <c r="HXL107"/>
      <c r="HXM107"/>
      <c r="HXN107"/>
      <c r="HXO107"/>
      <c r="HXP107"/>
      <c r="HXQ107"/>
      <c r="HXR107"/>
      <c r="HXS107"/>
      <c r="HXT107"/>
      <c r="HXU107"/>
      <c r="HXV107"/>
      <c r="HXW107"/>
      <c r="HXX107"/>
      <c r="HXY107"/>
      <c r="HXZ107"/>
      <c r="HYA107"/>
      <c r="HYB107"/>
      <c r="HYC107"/>
      <c r="HYD107"/>
      <c r="HYE107"/>
      <c r="HYF107"/>
      <c r="HYG107"/>
      <c r="HYH107"/>
      <c r="HYI107"/>
      <c r="HYJ107"/>
      <c r="HYK107"/>
      <c r="HYL107"/>
      <c r="HYM107"/>
      <c r="HYN107"/>
      <c r="HYO107"/>
      <c r="HYP107"/>
      <c r="HYQ107"/>
      <c r="HYR107"/>
      <c r="HYS107"/>
      <c r="HYT107"/>
      <c r="HYU107"/>
      <c r="HYV107"/>
      <c r="HYW107"/>
      <c r="HYX107"/>
      <c r="HYY107"/>
      <c r="HYZ107"/>
      <c r="HZA107"/>
      <c r="HZB107"/>
      <c r="HZC107"/>
      <c r="HZD107"/>
      <c r="HZE107"/>
      <c r="HZF107"/>
      <c r="HZG107"/>
      <c r="HZH107"/>
      <c r="HZI107"/>
      <c r="HZJ107"/>
      <c r="HZK107"/>
      <c r="HZL107"/>
      <c r="HZM107"/>
      <c r="HZN107"/>
      <c r="HZO107"/>
      <c r="HZP107"/>
      <c r="HZQ107"/>
      <c r="HZR107"/>
      <c r="HZS107"/>
      <c r="HZT107"/>
      <c r="HZU107"/>
      <c r="HZV107"/>
      <c r="HZW107"/>
      <c r="HZX107"/>
      <c r="HZY107"/>
      <c r="HZZ107"/>
      <c r="IAA107"/>
      <c r="IAB107"/>
      <c r="IAC107"/>
      <c r="IAD107"/>
      <c r="IAE107"/>
      <c r="IAF107"/>
      <c r="IAG107"/>
      <c r="IAH107"/>
      <c r="IAI107"/>
      <c r="IAJ107"/>
      <c r="IAK107"/>
      <c r="IAL107"/>
      <c r="IAM107"/>
      <c r="IAN107"/>
      <c r="IAO107"/>
      <c r="IAP107"/>
      <c r="IAQ107"/>
      <c r="IAR107"/>
      <c r="IAS107"/>
      <c r="IAT107"/>
      <c r="IAU107"/>
      <c r="IAV107"/>
      <c r="IAW107"/>
      <c r="IAX107"/>
      <c r="IAY107"/>
      <c r="IAZ107"/>
      <c r="IBA107"/>
      <c r="IBB107"/>
      <c r="IBC107"/>
      <c r="IBD107"/>
      <c r="IBE107"/>
      <c r="IBF107"/>
      <c r="IBG107"/>
      <c r="IBH107"/>
      <c r="IBI107"/>
      <c r="IBJ107"/>
      <c r="IBK107"/>
      <c r="IBL107"/>
      <c r="IBM107"/>
      <c r="IBN107"/>
      <c r="IBO107"/>
      <c r="IBP107"/>
      <c r="IBQ107"/>
      <c r="IBR107"/>
      <c r="IBS107"/>
      <c r="IBT107"/>
      <c r="IBU107"/>
      <c r="IBV107"/>
      <c r="IBW107"/>
      <c r="IBX107"/>
      <c r="IBY107"/>
      <c r="IBZ107"/>
      <c r="ICA107"/>
      <c r="ICB107"/>
      <c r="ICC107"/>
      <c r="ICD107"/>
      <c r="ICE107"/>
      <c r="ICF107"/>
      <c r="ICG107"/>
      <c r="ICH107"/>
      <c r="ICI107"/>
      <c r="ICJ107"/>
      <c r="ICK107"/>
      <c r="ICL107"/>
      <c r="ICM107"/>
      <c r="ICN107"/>
      <c r="ICO107"/>
      <c r="ICP107"/>
      <c r="ICQ107"/>
      <c r="ICR107"/>
      <c r="ICS107"/>
      <c r="ICT107"/>
      <c r="ICU107"/>
      <c r="ICV107"/>
      <c r="ICW107"/>
      <c r="ICX107"/>
      <c r="ICY107"/>
      <c r="ICZ107"/>
      <c r="IDA107"/>
      <c r="IDB107"/>
      <c r="IDC107"/>
      <c r="IDD107"/>
      <c r="IDE107"/>
      <c r="IDF107"/>
      <c r="IDG107"/>
      <c r="IDH107"/>
      <c r="IDI107"/>
      <c r="IDJ107"/>
      <c r="IDK107"/>
      <c r="IDL107"/>
      <c r="IDM107"/>
      <c r="IDN107"/>
      <c r="IDO107"/>
      <c r="IDP107"/>
      <c r="IDQ107"/>
      <c r="IDR107"/>
      <c r="IDS107"/>
      <c r="IDT107"/>
      <c r="IDU107"/>
      <c r="IDV107"/>
      <c r="IDW107"/>
      <c r="IDX107"/>
      <c r="IDY107"/>
      <c r="IDZ107"/>
      <c r="IEA107"/>
      <c r="IEB107"/>
      <c r="IEC107"/>
      <c r="IED107"/>
      <c r="IEE107"/>
      <c r="IEF107"/>
      <c r="IEG107"/>
      <c r="IEH107"/>
      <c r="IEI107"/>
      <c r="IEJ107"/>
      <c r="IEK107"/>
      <c r="IEL107"/>
      <c r="IEM107"/>
      <c r="IEN107"/>
      <c r="IEO107"/>
      <c r="IEP107"/>
      <c r="IEQ107"/>
      <c r="IER107"/>
      <c r="IES107"/>
      <c r="IET107"/>
      <c r="IEU107"/>
      <c r="IEV107"/>
      <c r="IEW107"/>
      <c r="IEX107"/>
      <c r="IEY107"/>
      <c r="IEZ107"/>
      <c r="IFA107"/>
      <c r="IFB107"/>
      <c r="IFC107"/>
      <c r="IFD107"/>
      <c r="IFE107"/>
      <c r="IFF107"/>
      <c r="IFG107"/>
      <c r="IFH107"/>
      <c r="IFI107"/>
      <c r="IFJ107"/>
      <c r="IFK107"/>
      <c r="IFL107"/>
      <c r="IFM107"/>
      <c r="IFN107"/>
      <c r="IFO107"/>
      <c r="IFP107"/>
      <c r="IFQ107"/>
      <c r="IFR107"/>
      <c r="IFS107"/>
      <c r="IFT107"/>
      <c r="IFU107"/>
      <c r="IFV107"/>
      <c r="IFW107"/>
      <c r="IFX107"/>
      <c r="IFY107"/>
      <c r="IFZ107"/>
      <c r="IGA107"/>
      <c r="IGB107"/>
      <c r="IGC107"/>
      <c r="IGD107"/>
      <c r="IGE107"/>
      <c r="IGF107"/>
      <c r="IGG107"/>
      <c r="IGH107"/>
      <c r="IGI107"/>
      <c r="IGJ107"/>
      <c r="IGK107"/>
      <c r="IGL107"/>
      <c r="IGM107"/>
      <c r="IGN107"/>
      <c r="IGO107"/>
      <c r="IGP107"/>
      <c r="IGQ107"/>
      <c r="IGR107"/>
      <c r="IGS107"/>
      <c r="IGT107"/>
      <c r="IGU107"/>
      <c r="IGV107"/>
      <c r="IGW107"/>
      <c r="IGX107"/>
      <c r="IGY107"/>
      <c r="IGZ107"/>
      <c r="IHA107"/>
      <c r="IHB107"/>
      <c r="IHC107"/>
      <c r="IHD107"/>
      <c r="IHE107"/>
      <c r="IHF107"/>
      <c r="IHG107"/>
      <c r="IHH107"/>
      <c r="IHI107"/>
      <c r="IHJ107"/>
      <c r="IHK107"/>
      <c r="IHL107"/>
      <c r="IHM107"/>
      <c r="IHN107"/>
      <c r="IHO107"/>
      <c r="IHP107"/>
      <c r="IHQ107"/>
      <c r="IHR107"/>
      <c r="IHS107"/>
      <c r="IHT107"/>
      <c r="IHU107"/>
      <c r="IHV107"/>
      <c r="IHW107"/>
      <c r="IHX107"/>
      <c r="IHY107"/>
      <c r="IHZ107"/>
      <c r="IIA107"/>
      <c r="IIB107"/>
      <c r="IIC107"/>
      <c r="IID107"/>
      <c r="IIE107"/>
      <c r="IIF107"/>
      <c r="IIG107"/>
      <c r="IIH107"/>
      <c r="III107"/>
      <c r="IIJ107"/>
      <c r="IIK107"/>
      <c r="IIL107"/>
      <c r="IIM107"/>
      <c r="IIN107"/>
      <c r="IIO107"/>
      <c r="IIP107"/>
      <c r="IIQ107"/>
      <c r="IIR107"/>
      <c r="IIS107"/>
      <c r="IIT107"/>
      <c r="IIU107"/>
      <c r="IIV107"/>
      <c r="IIW107"/>
      <c r="IIX107"/>
      <c r="IIY107"/>
      <c r="IIZ107"/>
      <c r="IJA107"/>
      <c r="IJB107"/>
      <c r="IJC107"/>
      <c r="IJD107"/>
      <c r="IJE107"/>
      <c r="IJF107"/>
      <c r="IJG107"/>
      <c r="IJH107"/>
      <c r="IJI107"/>
      <c r="IJJ107"/>
      <c r="IJK107"/>
      <c r="IJL107"/>
      <c r="IJM107"/>
      <c r="IJN107"/>
      <c r="IJO107"/>
      <c r="IJP107"/>
      <c r="IJQ107"/>
      <c r="IJR107"/>
      <c r="IJS107"/>
      <c r="IJT107"/>
      <c r="IJU107"/>
      <c r="IJV107"/>
      <c r="IJW107"/>
      <c r="IJX107"/>
      <c r="IJY107"/>
      <c r="IJZ107"/>
      <c r="IKA107"/>
      <c r="IKB107"/>
      <c r="IKC107"/>
      <c r="IKD107"/>
      <c r="IKE107"/>
      <c r="IKF107"/>
      <c r="IKG107"/>
      <c r="IKH107"/>
      <c r="IKI107"/>
      <c r="IKJ107"/>
      <c r="IKK107"/>
      <c r="IKL107"/>
      <c r="IKM107"/>
      <c r="IKN107"/>
      <c r="IKO107"/>
      <c r="IKP107"/>
      <c r="IKQ107"/>
      <c r="IKR107"/>
      <c r="IKS107"/>
      <c r="IKT107"/>
      <c r="IKU107"/>
      <c r="IKV107"/>
      <c r="IKW107"/>
      <c r="IKX107"/>
      <c r="IKY107"/>
      <c r="IKZ107"/>
      <c r="ILA107"/>
      <c r="ILB107"/>
      <c r="ILC107"/>
      <c r="ILD107"/>
      <c r="ILE107"/>
      <c r="ILF107"/>
      <c r="ILG107"/>
      <c r="ILH107"/>
      <c r="ILI107"/>
      <c r="ILJ107"/>
      <c r="ILK107"/>
      <c r="ILL107"/>
      <c r="ILM107"/>
      <c r="ILN107"/>
      <c r="ILO107"/>
      <c r="ILP107"/>
      <c r="ILQ107"/>
      <c r="ILR107"/>
      <c r="ILS107"/>
      <c r="ILT107"/>
      <c r="ILU107"/>
      <c r="ILV107"/>
      <c r="ILW107"/>
      <c r="ILX107"/>
      <c r="ILY107"/>
      <c r="ILZ107"/>
      <c r="IMA107"/>
      <c r="IMB107"/>
      <c r="IMC107"/>
      <c r="IMD107"/>
      <c r="IME107"/>
      <c r="IMF107"/>
      <c r="IMG107"/>
      <c r="IMH107"/>
      <c r="IMI107"/>
      <c r="IMJ107"/>
      <c r="IMK107"/>
      <c r="IML107"/>
      <c r="IMM107"/>
      <c r="IMN107"/>
      <c r="IMO107"/>
      <c r="IMP107"/>
      <c r="IMQ107"/>
      <c r="IMR107"/>
      <c r="IMS107"/>
      <c r="IMT107"/>
      <c r="IMU107"/>
      <c r="IMV107"/>
      <c r="IMW107"/>
      <c r="IMX107"/>
      <c r="IMY107"/>
      <c r="IMZ107"/>
      <c r="INA107"/>
      <c r="INB107"/>
      <c r="INC107"/>
      <c r="IND107"/>
      <c r="INE107"/>
      <c r="INF107"/>
      <c r="ING107"/>
      <c r="INH107"/>
      <c r="INI107"/>
      <c r="INJ107"/>
      <c r="INK107"/>
      <c r="INL107"/>
      <c r="INM107"/>
      <c r="INN107"/>
      <c r="INO107"/>
      <c r="INP107"/>
      <c r="INQ107"/>
      <c r="INR107"/>
      <c r="INS107"/>
      <c r="INT107"/>
      <c r="INU107"/>
      <c r="INV107"/>
      <c r="INW107"/>
      <c r="INX107"/>
      <c r="INY107"/>
      <c r="INZ107"/>
      <c r="IOA107"/>
      <c r="IOB107"/>
      <c r="IOC107"/>
      <c r="IOD107"/>
      <c r="IOE107"/>
      <c r="IOF107"/>
      <c r="IOG107"/>
      <c r="IOH107"/>
      <c r="IOI107"/>
      <c r="IOJ107"/>
      <c r="IOK107"/>
      <c r="IOL107"/>
      <c r="IOM107"/>
      <c r="ION107"/>
      <c r="IOO107"/>
      <c r="IOP107"/>
      <c r="IOQ107"/>
      <c r="IOR107"/>
      <c r="IOS107"/>
      <c r="IOT107"/>
      <c r="IOU107"/>
      <c r="IOV107"/>
      <c r="IOW107"/>
      <c r="IOX107"/>
      <c r="IOY107"/>
      <c r="IOZ107"/>
      <c r="IPA107"/>
      <c r="IPB107"/>
      <c r="IPC107"/>
      <c r="IPD107"/>
      <c r="IPE107"/>
      <c r="IPF107"/>
      <c r="IPG107"/>
      <c r="IPH107"/>
      <c r="IPI107"/>
      <c r="IPJ107"/>
      <c r="IPK107"/>
      <c r="IPL107"/>
      <c r="IPM107"/>
      <c r="IPN107"/>
      <c r="IPO107"/>
      <c r="IPP107"/>
      <c r="IPQ107"/>
      <c r="IPR107"/>
      <c r="IPS107"/>
      <c r="IPT107"/>
      <c r="IPU107"/>
      <c r="IPV107"/>
      <c r="IPW107"/>
      <c r="IPX107"/>
      <c r="IPY107"/>
      <c r="IPZ107"/>
      <c r="IQA107"/>
      <c r="IQB107"/>
      <c r="IQC107"/>
      <c r="IQD107"/>
      <c r="IQE107"/>
      <c r="IQF107"/>
      <c r="IQG107"/>
      <c r="IQH107"/>
      <c r="IQI107"/>
      <c r="IQJ107"/>
      <c r="IQK107"/>
      <c r="IQL107"/>
      <c r="IQM107"/>
      <c r="IQN107"/>
      <c r="IQO107"/>
      <c r="IQP107"/>
      <c r="IQQ107"/>
      <c r="IQR107"/>
      <c r="IQS107"/>
      <c r="IQT107"/>
      <c r="IQU107"/>
      <c r="IQV107"/>
      <c r="IQW107"/>
      <c r="IQX107"/>
      <c r="IQY107"/>
      <c r="IQZ107"/>
      <c r="IRA107"/>
      <c r="IRB107"/>
      <c r="IRC107"/>
      <c r="IRD107"/>
      <c r="IRE107"/>
      <c r="IRF107"/>
      <c r="IRG107"/>
      <c r="IRH107"/>
      <c r="IRI107"/>
      <c r="IRJ107"/>
      <c r="IRK107"/>
      <c r="IRL107"/>
      <c r="IRM107"/>
      <c r="IRN107"/>
      <c r="IRO107"/>
      <c r="IRP107"/>
      <c r="IRQ107"/>
      <c r="IRR107"/>
      <c r="IRS107"/>
      <c r="IRT107"/>
      <c r="IRU107"/>
      <c r="IRV107"/>
      <c r="IRW107"/>
      <c r="IRX107"/>
      <c r="IRY107"/>
      <c r="IRZ107"/>
      <c r="ISA107"/>
      <c r="ISB107"/>
      <c r="ISC107"/>
      <c r="ISD107"/>
      <c r="ISE107"/>
      <c r="ISF107"/>
      <c r="ISG107"/>
      <c r="ISH107"/>
      <c r="ISI107"/>
      <c r="ISJ107"/>
      <c r="ISK107"/>
      <c r="ISL107"/>
      <c r="ISM107"/>
      <c r="ISN107"/>
      <c r="ISO107"/>
      <c r="ISP107"/>
      <c r="ISQ107"/>
      <c r="ISR107"/>
      <c r="ISS107"/>
      <c r="IST107"/>
      <c r="ISU107"/>
      <c r="ISV107"/>
      <c r="ISW107"/>
      <c r="ISX107"/>
      <c r="ISY107"/>
      <c r="ISZ107"/>
      <c r="ITA107"/>
      <c r="ITB107"/>
      <c r="ITC107"/>
      <c r="ITD107"/>
      <c r="ITE107"/>
      <c r="ITF107"/>
      <c r="ITG107"/>
      <c r="ITH107"/>
      <c r="ITI107"/>
      <c r="ITJ107"/>
      <c r="ITK107"/>
      <c r="ITL107"/>
      <c r="ITM107"/>
      <c r="ITN107"/>
      <c r="ITO107"/>
      <c r="ITP107"/>
      <c r="ITQ107"/>
      <c r="ITR107"/>
      <c r="ITS107"/>
      <c r="ITT107"/>
      <c r="ITU107"/>
      <c r="ITV107"/>
      <c r="ITW107"/>
      <c r="ITX107"/>
      <c r="ITY107"/>
      <c r="ITZ107"/>
      <c r="IUA107"/>
      <c r="IUB107"/>
      <c r="IUC107"/>
      <c r="IUD107"/>
      <c r="IUE107"/>
      <c r="IUF107"/>
      <c r="IUG107"/>
      <c r="IUH107"/>
      <c r="IUI107"/>
      <c r="IUJ107"/>
      <c r="IUK107"/>
      <c r="IUL107"/>
      <c r="IUM107"/>
      <c r="IUN107"/>
      <c r="IUO107"/>
      <c r="IUP107"/>
      <c r="IUQ107"/>
      <c r="IUR107"/>
      <c r="IUS107"/>
      <c r="IUT107"/>
      <c r="IUU107"/>
      <c r="IUV107"/>
      <c r="IUW107"/>
      <c r="IUX107"/>
      <c r="IUY107"/>
      <c r="IUZ107"/>
      <c r="IVA107"/>
      <c r="IVB107"/>
      <c r="IVC107"/>
      <c r="IVD107"/>
      <c r="IVE107"/>
      <c r="IVF107"/>
      <c r="IVG107"/>
      <c r="IVH107"/>
      <c r="IVI107"/>
      <c r="IVJ107"/>
      <c r="IVK107"/>
      <c r="IVL107"/>
      <c r="IVM107"/>
      <c r="IVN107"/>
      <c r="IVO107"/>
      <c r="IVP107"/>
      <c r="IVQ107"/>
      <c r="IVR107"/>
      <c r="IVS107"/>
      <c r="IVT107"/>
      <c r="IVU107"/>
      <c r="IVV107"/>
      <c r="IVW107"/>
      <c r="IVX107"/>
      <c r="IVY107"/>
      <c r="IVZ107"/>
      <c r="IWA107"/>
      <c r="IWB107"/>
      <c r="IWC107"/>
      <c r="IWD107"/>
      <c r="IWE107"/>
      <c r="IWF107"/>
      <c r="IWG107"/>
      <c r="IWH107"/>
      <c r="IWI107"/>
      <c r="IWJ107"/>
      <c r="IWK107"/>
      <c r="IWL107"/>
      <c r="IWM107"/>
      <c r="IWN107"/>
      <c r="IWO107"/>
      <c r="IWP107"/>
      <c r="IWQ107"/>
      <c r="IWR107"/>
      <c r="IWS107"/>
      <c r="IWT107"/>
      <c r="IWU107"/>
      <c r="IWV107"/>
      <c r="IWW107"/>
      <c r="IWX107"/>
      <c r="IWY107"/>
      <c r="IWZ107"/>
      <c r="IXA107"/>
      <c r="IXB107"/>
      <c r="IXC107"/>
      <c r="IXD107"/>
      <c r="IXE107"/>
      <c r="IXF107"/>
      <c r="IXG107"/>
      <c r="IXH107"/>
      <c r="IXI107"/>
      <c r="IXJ107"/>
      <c r="IXK107"/>
      <c r="IXL107"/>
      <c r="IXM107"/>
      <c r="IXN107"/>
      <c r="IXO107"/>
      <c r="IXP107"/>
      <c r="IXQ107"/>
      <c r="IXR107"/>
      <c r="IXS107"/>
      <c r="IXT107"/>
      <c r="IXU107"/>
      <c r="IXV107"/>
      <c r="IXW107"/>
      <c r="IXX107"/>
      <c r="IXY107"/>
      <c r="IXZ107"/>
      <c r="IYA107"/>
      <c r="IYB107"/>
      <c r="IYC107"/>
      <c r="IYD107"/>
      <c r="IYE107"/>
      <c r="IYF107"/>
      <c r="IYG107"/>
      <c r="IYH107"/>
      <c r="IYI107"/>
      <c r="IYJ107"/>
      <c r="IYK107"/>
      <c r="IYL107"/>
      <c r="IYM107"/>
      <c r="IYN107"/>
      <c r="IYO107"/>
      <c r="IYP107"/>
      <c r="IYQ107"/>
      <c r="IYR107"/>
      <c r="IYS107"/>
      <c r="IYT107"/>
      <c r="IYU107"/>
      <c r="IYV107"/>
      <c r="IYW107"/>
      <c r="IYX107"/>
      <c r="IYY107"/>
      <c r="IYZ107"/>
      <c r="IZA107"/>
      <c r="IZB107"/>
      <c r="IZC107"/>
      <c r="IZD107"/>
      <c r="IZE107"/>
      <c r="IZF107"/>
      <c r="IZG107"/>
      <c r="IZH107"/>
      <c r="IZI107"/>
      <c r="IZJ107"/>
      <c r="IZK107"/>
      <c r="IZL107"/>
      <c r="IZM107"/>
      <c r="IZN107"/>
      <c r="IZO107"/>
      <c r="IZP107"/>
      <c r="IZQ107"/>
      <c r="IZR107"/>
      <c r="IZS107"/>
      <c r="IZT107"/>
      <c r="IZU107"/>
      <c r="IZV107"/>
      <c r="IZW107"/>
      <c r="IZX107"/>
      <c r="IZY107"/>
      <c r="IZZ107"/>
      <c r="JAA107"/>
      <c r="JAB107"/>
      <c r="JAC107"/>
      <c r="JAD107"/>
      <c r="JAE107"/>
      <c r="JAF107"/>
      <c r="JAG107"/>
      <c r="JAH107"/>
      <c r="JAI107"/>
      <c r="JAJ107"/>
      <c r="JAK107"/>
      <c r="JAL107"/>
      <c r="JAM107"/>
      <c r="JAN107"/>
      <c r="JAO107"/>
      <c r="JAP107"/>
      <c r="JAQ107"/>
      <c r="JAR107"/>
      <c r="JAS107"/>
      <c r="JAT107"/>
      <c r="JAU107"/>
      <c r="JAV107"/>
      <c r="JAW107"/>
      <c r="JAX107"/>
      <c r="JAY107"/>
      <c r="JAZ107"/>
      <c r="JBA107"/>
      <c r="JBB107"/>
      <c r="JBC107"/>
      <c r="JBD107"/>
      <c r="JBE107"/>
      <c r="JBF107"/>
      <c r="JBG107"/>
      <c r="JBH107"/>
      <c r="JBI107"/>
      <c r="JBJ107"/>
      <c r="JBK107"/>
      <c r="JBL107"/>
      <c r="JBM107"/>
      <c r="JBN107"/>
      <c r="JBO107"/>
      <c r="JBP107"/>
      <c r="JBQ107"/>
      <c r="JBR107"/>
      <c r="JBS107"/>
      <c r="JBT107"/>
      <c r="JBU107"/>
      <c r="JBV107"/>
      <c r="JBW107"/>
      <c r="JBX107"/>
      <c r="JBY107"/>
      <c r="JBZ107"/>
      <c r="JCA107"/>
      <c r="JCB107"/>
      <c r="JCC107"/>
      <c r="JCD107"/>
      <c r="JCE107"/>
      <c r="JCF107"/>
      <c r="JCG107"/>
      <c r="JCH107"/>
      <c r="JCI107"/>
      <c r="JCJ107"/>
      <c r="JCK107"/>
      <c r="JCL107"/>
      <c r="JCM107"/>
      <c r="JCN107"/>
      <c r="JCO107"/>
      <c r="JCP107"/>
      <c r="JCQ107"/>
      <c r="JCR107"/>
      <c r="JCS107"/>
      <c r="JCT107"/>
      <c r="JCU107"/>
      <c r="JCV107"/>
      <c r="JCW107"/>
      <c r="JCX107"/>
      <c r="JCY107"/>
      <c r="JCZ107"/>
      <c r="JDA107"/>
      <c r="JDB107"/>
      <c r="JDC107"/>
      <c r="JDD107"/>
      <c r="JDE107"/>
      <c r="JDF107"/>
      <c r="JDG107"/>
      <c r="JDH107"/>
      <c r="JDI107"/>
      <c r="JDJ107"/>
      <c r="JDK107"/>
      <c r="JDL107"/>
      <c r="JDM107"/>
      <c r="JDN107"/>
      <c r="JDO107"/>
      <c r="JDP107"/>
      <c r="JDQ107"/>
      <c r="JDR107"/>
      <c r="JDS107"/>
      <c r="JDT107"/>
      <c r="JDU107"/>
      <c r="JDV107"/>
      <c r="JDW107"/>
      <c r="JDX107"/>
      <c r="JDY107"/>
      <c r="JDZ107"/>
      <c r="JEA107"/>
      <c r="JEB107"/>
      <c r="JEC107"/>
      <c r="JED107"/>
      <c r="JEE107"/>
      <c r="JEF107"/>
      <c r="JEG107"/>
      <c r="JEH107"/>
      <c r="JEI107"/>
      <c r="JEJ107"/>
      <c r="JEK107"/>
      <c r="JEL107"/>
      <c r="JEM107"/>
      <c r="JEN107"/>
      <c r="JEO107"/>
      <c r="JEP107"/>
      <c r="JEQ107"/>
      <c r="JER107"/>
      <c r="JES107"/>
      <c r="JET107"/>
      <c r="JEU107"/>
      <c r="JEV107"/>
      <c r="JEW107"/>
      <c r="JEX107"/>
      <c r="JEY107"/>
      <c r="JEZ107"/>
      <c r="JFA107"/>
      <c r="JFB107"/>
      <c r="JFC107"/>
      <c r="JFD107"/>
      <c r="JFE107"/>
      <c r="JFF107"/>
      <c r="JFG107"/>
      <c r="JFH107"/>
      <c r="JFI107"/>
      <c r="JFJ107"/>
      <c r="JFK107"/>
      <c r="JFL107"/>
      <c r="JFM107"/>
      <c r="JFN107"/>
      <c r="JFO107"/>
      <c r="JFP107"/>
      <c r="JFQ107"/>
      <c r="JFR107"/>
      <c r="JFS107"/>
      <c r="JFT107"/>
      <c r="JFU107"/>
      <c r="JFV107"/>
      <c r="JFW107"/>
      <c r="JFX107"/>
      <c r="JFY107"/>
      <c r="JFZ107"/>
      <c r="JGA107"/>
      <c r="JGB107"/>
      <c r="JGC107"/>
      <c r="JGD107"/>
      <c r="JGE107"/>
      <c r="JGF107"/>
      <c r="JGG107"/>
      <c r="JGH107"/>
      <c r="JGI107"/>
      <c r="JGJ107"/>
      <c r="JGK107"/>
      <c r="JGL107"/>
      <c r="JGM107"/>
      <c r="JGN107"/>
      <c r="JGO107"/>
      <c r="JGP107"/>
      <c r="JGQ107"/>
      <c r="JGR107"/>
      <c r="JGS107"/>
      <c r="JGT107"/>
      <c r="JGU107"/>
      <c r="JGV107"/>
      <c r="JGW107"/>
      <c r="JGX107"/>
      <c r="JGY107"/>
      <c r="JGZ107"/>
      <c r="JHA107"/>
      <c r="JHB107"/>
      <c r="JHC107"/>
      <c r="JHD107"/>
      <c r="JHE107"/>
      <c r="JHF107"/>
      <c r="JHG107"/>
      <c r="JHH107"/>
      <c r="JHI107"/>
      <c r="JHJ107"/>
      <c r="JHK107"/>
      <c r="JHL107"/>
      <c r="JHM107"/>
      <c r="JHN107"/>
      <c r="JHO107"/>
      <c r="JHP107"/>
      <c r="JHQ107"/>
      <c r="JHR107"/>
      <c r="JHS107"/>
      <c r="JHT107"/>
      <c r="JHU107"/>
      <c r="JHV107"/>
      <c r="JHW107"/>
      <c r="JHX107"/>
      <c r="JHY107"/>
      <c r="JHZ107"/>
      <c r="JIA107"/>
      <c r="JIB107"/>
      <c r="JIC107"/>
      <c r="JID107"/>
      <c r="JIE107"/>
      <c r="JIF107"/>
      <c r="JIG107"/>
      <c r="JIH107"/>
      <c r="JII107"/>
      <c r="JIJ107"/>
      <c r="JIK107"/>
      <c r="JIL107"/>
      <c r="JIM107"/>
      <c r="JIN107"/>
      <c r="JIO107"/>
      <c r="JIP107"/>
      <c r="JIQ107"/>
      <c r="JIR107"/>
      <c r="JIS107"/>
      <c r="JIT107"/>
      <c r="JIU107"/>
      <c r="JIV107"/>
      <c r="JIW107"/>
      <c r="JIX107"/>
      <c r="JIY107"/>
      <c r="JIZ107"/>
      <c r="JJA107"/>
      <c r="JJB107"/>
      <c r="JJC107"/>
      <c r="JJD107"/>
      <c r="JJE107"/>
      <c r="JJF107"/>
      <c r="JJG107"/>
      <c r="JJH107"/>
      <c r="JJI107"/>
      <c r="JJJ107"/>
      <c r="JJK107"/>
      <c r="JJL107"/>
      <c r="JJM107"/>
      <c r="JJN107"/>
      <c r="JJO107"/>
      <c r="JJP107"/>
      <c r="JJQ107"/>
      <c r="JJR107"/>
      <c r="JJS107"/>
      <c r="JJT107"/>
      <c r="JJU107"/>
      <c r="JJV107"/>
      <c r="JJW107"/>
      <c r="JJX107"/>
      <c r="JJY107"/>
      <c r="JJZ107"/>
      <c r="JKA107"/>
      <c r="JKB107"/>
      <c r="JKC107"/>
      <c r="JKD107"/>
      <c r="JKE107"/>
      <c r="JKF107"/>
      <c r="JKG107"/>
      <c r="JKH107"/>
      <c r="JKI107"/>
      <c r="JKJ107"/>
      <c r="JKK107"/>
      <c r="JKL107"/>
      <c r="JKM107"/>
      <c r="JKN107"/>
      <c r="JKO107"/>
      <c r="JKP107"/>
      <c r="JKQ107"/>
      <c r="JKR107"/>
      <c r="JKS107"/>
      <c r="JKT107"/>
      <c r="JKU107"/>
      <c r="JKV107"/>
      <c r="JKW107"/>
      <c r="JKX107"/>
      <c r="JKY107"/>
      <c r="JKZ107"/>
      <c r="JLA107"/>
      <c r="JLB107"/>
      <c r="JLC107"/>
      <c r="JLD107"/>
      <c r="JLE107"/>
      <c r="JLF107"/>
      <c r="JLG107"/>
      <c r="JLH107"/>
      <c r="JLI107"/>
      <c r="JLJ107"/>
      <c r="JLK107"/>
      <c r="JLL107"/>
      <c r="JLM107"/>
      <c r="JLN107"/>
      <c r="JLO107"/>
      <c r="JLP107"/>
      <c r="JLQ107"/>
      <c r="JLR107"/>
      <c r="JLS107"/>
      <c r="JLT107"/>
      <c r="JLU107"/>
      <c r="JLV107"/>
      <c r="JLW107"/>
      <c r="JLX107"/>
      <c r="JLY107"/>
      <c r="JLZ107"/>
      <c r="JMA107"/>
      <c r="JMB107"/>
      <c r="JMC107"/>
      <c r="JMD107"/>
      <c r="JME107"/>
      <c r="JMF107"/>
      <c r="JMG107"/>
      <c r="JMH107"/>
      <c r="JMI107"/>
      <c r="JMJ107"/>
      <c r="JMK107"/>
      <c r="JML107"/>
      <c r="JMM107"/>
      <c r="JMN107"/>
      <c r="JMO107"/>
      <c r="JMP107"/>
      <c r="JMQ107"/>
      <c r="JMR107"/>
      <c r="JMS107"/>
      <c r="JMT107"/>
      <c r="JMU107"/>
      <c r="JMV107"/>
      <c r="JMW107"/>
      <c r="JMX107"/>
      <c r="JMY107"/>
      <c r="JMZ107"/>
      <c r="JNA107"/>
      <c r="JNB107"/>
      <c r="JNC107"/>
      <c r="JND107"/>
      <c r="JNE107"/>
      <c r="JNF107"/>
      <c r="JNG107"/>
      <c r="JNH107"/>
      <c r="JNI107"/>
      <c r="JNJ107"/>
      <c r="JNK107"/>
      <c r="JNL107"/>
      <c r="JNM107"/>
      <c r="JNN107"/>
      <c r="JNO107"/>
      <c r="JNP107"/>
      <c r="JNQ107"/>
      <c r="JNR107"/>
      <c r="JNS107"/>
      <c r="JNT107"/>
      <c r="JNU107"/>
      <c r="JNV107"/>
      <c r="JNW107"/>
      <c r="JNX107"/>
      <c r="JNY107"/>
      <c r="JNZ107"/>
      <c r="JOA107"/>
      <c r="JOB107"/>
      <c r="JOC107"/>
      <c r="JOD107"/>
      <c r="JOE107"/>
      <c r="JOF107"/>
      <c r="JOG107"/>
      <c r="JOH107"/>
      <c r="JOI107"/>
      <c r="JOJ107"/>
      <c r="JOK107"/>
      <c r="JOL107"/>
      <c r="JOM107"/>
      <c r="JON107"/>
      <c r="JOO107"/>
      <c r="JOP107"/>
      <c r="JOQ107"/>
      <c r="JOR107"/>
      <c r="JOS107"/>
      <c r="JOT107"/>
      <c r="JOU107"/>
      <c r="JOV107"/>
      <c r="JOW107"/>
      <c r="JOX107"/>
      <c r="JOY107"/>
      <c r="JOZ107"/>
      <c r="JPA107"/>
      <c r="JPB107"/>
      <c r="JPC107"/>
      <c r="JPD107"/>
      <c r="JPE107"/>
      <c r="JPF107"/>
      <c r="JPG107"/>
      <c r="JPH107"/>
      <c r="JPI107"/>
      <c r="JPJ107"/>
      <c r="JPK107"/>
      <c r="JPL107"/>
      <c r="JPM107"/>
      <c r="JPN107"/>
      <c r="JPO107"/>
      <c r="JPP107"/>
      <c r="JPQ107"/>
      <c r="JPR107"/>
      <c r="JPS107"/>
      <c r="JPT107"/>
      <c r="JPU107"/>
      <c r="JPV107"/>
      <c r="JPW107"/>
      <c r="JPX107"/>
      <c r="JPY107"/>
      <c r="JPZ107"/>
      <c r="JQA107"/>
      <c r="JQB107"/>
      <c r="JQC107"/>
      <c r="JQD107"/>
      <c r="JQE107"/>
      <c r="JQF107"/>
      <c r="JQG107"/>
      <c r="JQH107"/>
      <c r="JQI107"/>
      <c r="JQJ107"/>
      <c r="JQK107"/>
      <c r="JQL107"/>
      <c r="JQM107"/>
      <c r="JQN107"/>
      <c r="JQO107"/>
      <c r="JQP107"/>
      <c r="JQQ107"/>
      <c r="JQR107"/>
      <c r="JQS107"/>
      <c r="JQT107"/>
      <c r="JQU107"/>
      <c r="JQV107"/>
      <c r="JQW107"/>
      <c r="JQX107"/>
      <c r="JQY107"/>
      <c r="JQZ107"/>
      <c r="JRA107"/>
      <c r="JRB107"/>
      <c r="JRC107"/>
      <c r="JRD107"/>
      <c r="JRE107"/>
      <c r="JRF107"/>
      <c r="JRG107"/>
      <c r="JRH107"/>
      <c r="JRI107"/>
      <c r="JRJ107"/>
      <c r="JRK107"/>
      <c r="JRL107"/>
      <c r="JRM107"/>
      <c r="JRN107"/>
      <c r="JRO107"/>
      <c r="JRP107"/>
      <c r="JRQ107"/>
      <c r="JRR107"/>
      <c r="JRS107"/>
      <c r="JRT107"/>
      <c r="JRU107"/>
      <c r="JRV107"/>
      <c r="JRW107"/>
      <c r="JRX107"/>
      <c r="JRY107"/>
      <c r="JRZ107"/>
      <c r="JSA107"/>
      <c r="JSB107"/>
      <c r="JSC107"/>
      <c r="JSD107"/>
      <c r="JSE107"/>
      <c r="JSF107"/>
      <c r="JSG107"/>
      <c r="JSH107"/>
      <c r="JSI107"/>
      <c r="JSJ107"/>
      <c r="JSK107"/>
      <c r="JSL107"/>
      <c r="JSM107"/>
      <c r="JSN107"/>
      <c r="JSO107"/>
      <c r="JSP107"/>
      <c r="JSQ107"/>
      <c r="JSR107"/>
      <c r="JSS107"/>
      <c r="JST107"/>
      <c r="JSU107"/>
      <c r="JSV107"/>
      <c r="JSW107"/>
      <c r="JSX107"/>
      <c r="JSY107"/>
      <c r="JSZ107"/>
      <c r="JTA107"/>
      <c r="JTB107"/>
      <c r="JTC107"/>
      <c r="JTD107"/>
      <c r="JTE107"/>
      <c r="JTF107"/>
      <c r="JTG107"/>
      <c r="JTH107"/>
      <c r="JTI107"/>
      <c r="JTJ107"/>
      <c r="JTK107"/>
      <c r="JTL107"/>
      <c r="JTM107"/>
      <c r="JTN107"/>
      <c r="JTO107"/>
      <c r="JTP107"/>
      <c r="JTQ107"/>
      <c r="JTR107"/>
      <c r="JTS107"/>
      <c r="JTT107"/>
      <c r="JTU107"/>
      <c r="JTV107"/>
      <c r="JTW107"/>
      <c r="JTX107"/>
      <c r="JTY107"/>
      <c r="JTZ107"/>
      <c r="JUA107"/>
      <c r="JUB107"/>
      <c r="JUC107"/>
      <c r="JUD107"/>
      <c r="JUE107"/>
      <c r="JUF107"/>
      <c r="JUG107"/>
      <c r="JUH107"/>
      <c r="JUI107"/>
      <c r="JUJ107"/>
      <c r="JUK107"/>
      <c r="JUL107"/>
      <c r="JUM107"/>
      <c r="JUN107"/>
      <c r="JUO107"/>
      <c r="JUP107"/>
      <c r="JUQ107"/>
      <c r="JUR107"/>
      <c r="JUS107"/>
      <c r="JUT107"/>
      <c r="JUU107"/>
      <c r="JUV107"/>
      <c r="JUW107"/>
      <c r="JUX107"/>
      <c r="JUY107"/>
      <c r="JUZ107"/>
      <c r="JVA107"/>
      <c r="JVB107"/>
      <c r="JVC107"/>
      <c r="JVD107"/>
      <c r="JVE107"/>
      <c r="JVF107"/>
      <c r="JVG107"/>
      <c r="JVH107"/>
      <c r="JVI107"/>
      <c r="JVJ107"/>
      <c r="JVK107"/>
      <c r="JVL107"/>
      <c r="JVM107"/>
      <c r="JVN107"/>
      <c r="JVO107"/>
      <c r="JVP107"/>
      <c r="JVQ107"/>
      <c r="JVR107"/>
      <c r="JVS107"/>
      <c r="JVT107"/>
      <c r="JVU107"/>
      <c r="JVV107"/>
      <c r="JVW107"/>
      <c r="JVX107"/>
      <c r="JVY107"/>
      <c r="JVZ107"/>
      <c r="JWA107"/>
      <c r="JWB107"/>
      <c r="JWC107"/>
      <c r="JWD107"/>
      <c r="JWE107"/>
      <c r="JWF107"/>
      <c r="JWG107"/>
      <c r="JWH107"/>
      <c r="JWI107"/>
      <c r="JWJ107"/>
      <c r="JWK107"/>
      <c r="JWL107"/>
      <c r="JWM107"/>
      <c r="JWN107"/>
      <c r="JWO107"/>
      <c r="JWP107"/>
      <c r="JWQ107"/>
      <c r="JWR107"/>
      <c r="JWS107"/>
      <c r="JWT107"/>
      <c r="JWU107"/>
      <c r="JWV107"/>
      <c r="JWW107"/>
      <c r="JWX107"/>
      <c r="JWY107"/>
      <c r="JWZ107"/>
      <c r="JXA107"/>
      <c r="JXB107"/>
      <c r="JXC107"/>
      <c r="JXD107"/>
      <c r="JXE107"/>
      <c r="JXF107"/>
      <c r="JXG107"/>
      <c r="JXH107"/>
      <c r="JXI107"/>
      <c r="JXJ107"/>
      <c r="JXK107"/>
      <c r="JXL107"/>
      <c r="JXM107"/>
      <c r="JXN107"/>
      <c r="JXO107"/>
      <c r="JXP107"/>
      <c r="JXQ107"/>
      <c r="JXR107"/>
      <c r="JXS107"/>
      <c r="JXT107"/>
      <c r="JXU107"/>
      <c r="JXV107"/>
      <c r="JXW107"/>
      <c r="JXX107"/>
      <c r="JXY107"/>
      <c r="JXZ107"/>
      <c r="JYA107"/>
      <c r="JYB107"/>
      <c r="JYC107"/>
      <c r="JYD107"/>
      <c r="JYE107"/>
      <c r="JYF107"/>
      <c r="JYG107"/>
      <c r="JYH107"/>
      <c r="JYI107"/>
      <c r="JYJ107"/>
      <c r="JYK107"/>
      <c r="JYL107"/>
      <c r="JYM107"/>
      <c r="JYN107"/>
      <c r="JYO107"/>
      <c r="JYP107"/>
      <c r="JYQ107"/>
      <c r="JYR107"/>
      <c r="JYS107"/>
      <c r="JYT107"/>
      <c r="JYU107"/>
      <c r="JYV107"/>
      <c r="JYW107"/>
      <c r="JYX107"/>
      <c r="JYY107"/>
      <c r="JYZ107"/>
      <c r="JZA107"/>
      <c r="JZB107"/>
      <c r="JZC107"/>
      <c r="JZD107"/>
      <c r="JZE107"/>
      <c r="JZF107"/>
      <c r="JZG107"/>
      <c r="JZH107"/>
      <c r="JZI107"/>
      <c r="JZJ107"/>
      <c r="JZK107"/>
      <c r="JZL107"/>
      <c r="JZM107"/>
      <c r="JZN107"/>
      <c r="JZO107"/>
      <c r="JZP107"/>
      <c r="JZQ107"/>
      <c r="JZR107"/>
      <c r="JZS107"/>
      <c r="JZT107"/>
      <c r="JZU107"/>
      <c r="JZV107"/>
      <c r="JZW107"/>
      <c r="JZX107"/>
      <c r="JZY107"/>
      <c r="JZZ107"/>
      <c r="KAA107"/>
      <c r="KAB107"/>
      <c r="KAC107"/>
      <c r="KAD107"/>
      <c r="KAE107"/>
      <c r="KAF107"/>
      <c r="KAG107"/>
      <c r="KAH107"/>
      <c r="KAI107"/>
      <c r="KAJ107"/>
      <c r="KAK107"/>
      <c r="KAL107"/>
      <c r="KAM107"/>
      <c r="KAN107"/>
      <c r="KAO107"/>
      <c r="KAP107"/>
      <c r="KAQ107"/>
      <c r="KAR107"/>
      <c r="KAS107"/>
      <c r="KAT107"/>
      <c r="KAU107"/>
      <c r="KAV107"/>
      <c r="KAW107"/>
      <c r="KAX107"/>
      <c r="KAY107"/>
      <c r="KAZ107"/>
      <c r="KBA107"/>
      <c r="KBB107"/>
      <c r="KBC107"/>
      <c r="KBD107"/>
      <c r="KBE107"/>
      <c r="KBF107"/>
      <c r="KBG107"/>
      <c r="KBH107"/>
      <c r="KBI107"/>
      <c r="KBJ107"/>
      <c r="KBK107"/>
      <c r="KBL107"/>
      <c r="KBM107"/>
      <c r="KBN107"/>
      <c r="KBO107"/>
      <c r="KBP107"/>
      <c r="KBQ107"/>
      <c r="KBR107"/>
      <c r="KBS107"/>
      <c r="KBT107"/>
      <c r="KBU107"/>
      <c r="KBV107"/>
      <c r="KBW107"/>
      <c r="KBX107"/>
      <c r="KBY107"/>
      <c r="KBZ107"/>
      <c r="KCA107"/>
      <c r="KCB107"/>
      <c r="KCC107"/>
      <c r="KCD107"/>
      <c r="KCE107"/>
      <c r="KCF107"/>
      <c r="KCG107"/>
      <c r="KCH107"/>
      <c r="KCI107"/>
      <c r="KCJ107"/>
      <c r="KCK107"/>
      <c r="KCL107"/>
      <c r="KCM107"/>
      <c r="KCN107"/>
      <c r="KCO107"/>
      <c r="KCP107"/>
      <c r="KCQ107"/>
      <c r="KCR107"/>
      <c r="KCS107"/>
      <c r="KCT107"/>
      <c r="KCU107"/>
      <c r="KCV107"/>
      <c r="KCW107"/>
      <c r="KCX107"/>
      <c r="KCY107"/>
      <c r="KCZ107"/>
      <c r="KDA107"/>
      <c r="KDB107"/>
      <c r="KDC107"/>
      <c r="KDD107"/>
      <c r="KDE107"/>
      <c r="KDF107"/>
      <c r="KDG107"/>
      <c r="KDH107"/>
      <c r="KDI107"/>
      <c r="KDJ107"/>
      <c r="KDK107"/>
      <c r="KDL107"/>
      <c r="KDM107"/>
      <c r="KDN107"/>
      <c r="KDO107"/>
      <c r="KDP107"/>
      <c r="KDQ107"/>
      <c r="KDR107"/>
      <c r="KDS107"/>
      <c r="KDT107"/>
      <c r="KDU107"/>
      <c r="KDV107"/>
      <c r="KDW107"/>
      <c r="KDX107"/>
      <c r="KDY107"/>
      <c r="KDZ107"/>
      <c r="KEA107"/>
      <c r="KEB107"/>
      <c r="KEC107"/>
      <c r="KED107"/>
      <c r="KEE107"/>
      <c r="KEF107"/>
      <c r="KEG107"/>
      <c r="KEH107"/>
      <c r="KEI107"/>
      <c r="KEJ107"/>
      <c r="KEK107"/>
      <c r="KEL107"/>
      <c r="KEM107"/>
      <c r="KEN107"/>
      <c r="KEO107"/>
      <c r="KEP107"/>
      <c r="KEQ107"/>
      <c r="KER107"/>
      <c r="KES107"/>
      <c r="KET107"/>
      <c r="KEU107"/>
      <c r="KEV107"/>
      <c r="KEW107"/>
      <c r="KEX107"/>
      <c r="KEY107"/>
      <c r="KEZ107"/>
      <c r="KFA107"/>
      <c r="KFB107"/>
      <c r="KFC107"/>
      <c r="KFD107"/>
      <c r="KFE107"/>
      <c r="KFF107"/>
      <c r="KFG107"/>
      <c r="KFH107"/>
      <c r="KFI107"/>
      <c r="KFJ107"/>
      <c r="KFK107"/>
      <c r="KFL107"/>
      <c r="KFM107"/>
      <c r="KFN107"/>
      <c r="KFO107"/>
      <c r="KFP107"/>
      <c r="KFQ107"/>
      <c r="KFR107"/>
      <c r="KFS107"/>
      <c r="KFT107"/>
      <c r="KFU107"/>
      <c r="KFV107"/>
      <c r="KFW107"/>
      <c r="KFX107"/>
      <c r="KFY107"/>
      <c r="KFZ107"/>
      <c r="KGA107"/>
      <c r="KGB107"/>
      <c r="KGC107"/>
      <c r="KGD107"/>
      <c r="KGE107"/>
      <c r="KGF107"/>
      <c r="KGG107"/>
      <c r="KGH107"/>
      <c r="KGI107"/>
      <c r="KGJ107"/>
      <c r="KGK107"/>
      <c r="KGL107"/>
      <c r="KGM107"/>
      <c r="KGN107"/>
      <c r="KGO107"/>
      <c r="KGP107"/>
      <c r="KGQ107"/>
      <c r="KGR107"/>
      <c r="KGS107"/>
      <c r="KGT107"/>
      <c r="KGU107"/>
      <c r="KGV107"/>
      <c r="KGW107"/>
      <c r="KGX107"/>
      <c r="KGY107"/>
      <c r="KGZ107"/>
      <c r="KHA107"/>
      <c r="KHB107"/>
      <c r="KHC107"/>
      <c r="KHD107"/>
      <c r="KHE107"/>
      <c r="KHF107"/>
      <c r="KHG107"/>
      <c r="KHH107"/>
      <c r="KHI107"/>
      <c r="KHJ107"/>
      <c r="KHK107"/>
      <c r="KHL107"/>
      <c r="KHM107"/>
      <c r="KHN107"/>
      <c r="KHO107"/>
      <c r="KHP107"/>
      <c r="KHQ107"/>
      <c r="KHR107"/>
      <c r="KHS107"/>
      <c r="KHT107"/>
      <c r="KHU107"/>
      <c r="KHV107"/>
      <c r="KHW107"/>
      <c r="KHX107"/>
      <c r="KHY107"/>
      <c r="KHZ107"/>
      <c r="KIA107"/>
      <c r="KIB107"/>
      <c r="KIC107"/>
      <c r="KID107"/>
      <c r="KIE107"/>
      <c r="KIF107"/>
      <c r="KIG107"/>
      <c r="KIH107"/>
      <c r="KII107"/>
      <c r="KIJ107"/>
      <c r="KIK107"/>
      <c r="KIL107"/>
      <c r="KIM107"/>
      <c r="KIN107"/>
      <c r="KIO107"/>
      <c r="KIP107"/>
      <c r="KIQ107"/>
      <c r="KIR107"/>
      <c r="KIS107"/>
      <c r="KIT107"/>
      <c r="KIU107"/>
      <c r="KIV107"/>
      <c r="KIW107"/>
      <c r="KIX107"/>
      <c r="KIY107"/>
      <c r="KIZ107"/>
      <c r="KJA107"/>
      <c r="KJB107"/>
      <c r="KJC107"/>
      <c r="KJD107"/>
      <c r="KJE107"/>
      <c r="KJF107"/>
      <c r="KJG107"/>
      <c r="KJH107"/>
      <c r="KJI107"/>
      <c r="KJJ107"/>
      <c r="KJK107"/>
      <c r="KJL107"/>
      <c r="KJM107"/>
      <c r="KJN107"/>
      <c r="KJO107"/>
      <c r="KJP107"/>
      <c r="KJQ107"/>
      <c r="KJR107"/>
      <c r="KJS107"/>
      <c r="KJT107"/>
      <c r="KJU107"/>
      <c r="KJV107"/>
      <c r="KJW107"/>
      <c r="KJX107"/>
      <c r="KJY107"/>
      <c r="KJZ107"/>
      <c r="KKA107"/>
      <c r="KKB107"/>
      <c r="KKC107"/>
      <c r="KKD107"/>
      <c r="KKE107"/>
      <c r="KKF107"/>
      <c r="KKG107"/>
      <c r="KKH107"/>
      <c r="KKI107"/>
      <c r="KKJ107"/>
      <c r="KKK107"/>
      <c r="KKL107"/>
      <c r="KKM107"/>
      <c r="KKN107"/>
      <c r="KKO107"/>
      <c r="KKP107"/>
      <c r="KKQ107"/>
      <c r="KKR107"/>
      <c r="KKS107"/>
      <c r="KKT107"/>
      <c r="KKU107"/>
      <c r="KKV107"/>
      <c r="KKW107"/>
      <c r="KKX107"/>
      <c r="KKY107"/>
      <c r="KKZ107"/>
      <c r="KLA107"/>
      <c r="KLB107"/>
      <c r="KLC107"/>
      <c r="KLD107"/>
      <c r="KLE107"/>
      <c r="KLF107"/>
      <c r="KLG107"/>
      <c r="KLH107"/>
      <c r="KLI107"/>
      <c r="KLJ107"/>
      <c r="KLK107"/>
      <c r="KLL107"/>
      <c r="KLM107"/>
      <c r="KLN107"/>
      <c r="KLO107"/>
      <c r="KLP107"/>
      <c r="KLQ107"/>
      <c r="KLR107"/>
      <c r="KLS107"/>
      <c r="KLT107"/>
      <c r="KLU107"/>
      <c r="KLV107"/>
      <c r="KLW107"/>
      <c r="KLX107"/>
      <c r="KLY107"/>
      <c r="KLZ107"/>
      <c r="KMA107"/>
      <c r="KMB107"/>
      <c r="KMC107"/>
      <c r="KMD107"/>
      <c r="KME107"/>
      <c r="KMF107"/>
      <c r="KMG107"/>
      <c r="KMH107"/>
      <c r="KMI107"/>
      <c r="KMJ107"/>
      <c r="KMK107"/>
      <c r="KML107"/>
      <c r="KMM107"/>
      <c r="KMN107"/>
      <c r="KMO107"/>
      <c r="KMP107"/>
      <c r="KMQ107"/>
      <c r="KMR107"/>
      <c r="KMS107"/>
      <c r="KMT107"/>
      <c r="KMU107"/>
      <c r="KMV107"/>
      <c r="KMW107"/>
      <c r="KMX107"/>
      <c r="KMY107"/>
      <c r="KMZ107"/>
      <c r="KNA107"/>
      <c r="KNB107"/>
      <c r="KNC107"/>
      <c r="KND107"/>
      <c r="KNE107"/>
      <c r="KNF107"/>
      <c r="KNG107"/>
      <c r="KNH107"/>
      <c r="KNI107"/>
      <c r="KNJ107"/>
      <c r="KNK107"/>
      <c r="KNL107"/>
      <c r="KNM107"/>
      <c r="KNN107"/>
      <c r="KNO107"/>
      <c r="KNP107"/>
      <c r="KNQ107"/>
      <c r="KNR107"/>
      <c r="KNS107"/>
      <c r="KNT107"/>
      <c r="KNU107"/>
      <c r="KNV107"/>
      <c r="KNW107"/>
      <c r="KNX107"/>
      <c r="KNY107"/>
      <c r="KNZ107"/>
      <c r="KOA107"/>
      <c r="KOB107"/>
      <c r="KOC107"/>
      <c r="KOD107"/>
      <c r="KOE107"/>
      <c r="KOF107"/>
      <c r="KOG107"/>
      <c r="KOH107"/>
      <c r="KOI107"/>
      <c r="KOJ107"/>
      <c r="KOK107"/>
      <c r="KOL107"/>
      <c r="KOM107"/>
      <c r="KON107"/>
      <c r="KOO107"/>
      <c r="KOP107"/>
      <c r="KOQ107"/>
      <c r="KOR107"/>
      <c r="KOS107"/>
      <c r="KOT107"/>
      <c r="KOU107"/>
      <c r="KOV107"/>
      <c r="KOW107"/>
      <c r="KOX107"/>
      <c r="KOY107"/>
      <c r="KOZ107"/>
      <c r="KPA107"/>
      <c r="KPB107"/>
      <c r="KPC107"/>
      <c r="KPD107"/>
      <c r="KPE107"/>
      <c r="KPF107"/>
      <c r="KPG107"/>
      <c r="KPH107"/>
      <c r="KPI107"/>
      <c r="KPJ107"/>
      <c r="KPK107"/>
      <c r="KPL107"/>
      <c r="KPM107"/>
      <c r="KPN107"/>
      <c r="KPO107"/>
      <c r="KPP107"/>
      <c r="KPQ107"/>
      <c r="KPR107"/>
      <c r="KPS107"/>
      <c r="KPT107"/>
      <c r="KPU107"/>
      <c r="KPV107"/>
      <c r="KPW107"/>
      <c r="KPX107"/>
      <c r="KPY107"/>
      <c r="KPZ107"/>
      <c r="KQA107"/>
      <c r="KQB107"/>
      <c r="KQC107"/>
      <c r="KQD107"/>
      <c r="KQE107"/>
      <c r="KQF107"/>
      <c r="KQG107"/>
      <c r="KQH107"/>
      <c r="KQI107"/>
      <c r="KQJ107"/>
      <c r="KQK107"/>
      <c r="KQL107"/>
      <c r="KQM107"/>
      <c r="KQN107"/>
      <c r="KQO107"/>
      <c r="KQP107"/>
      <c r="KQQ107"/>
      <c r="KQR107"/>
      <c r="KQS107"/>
      <c r="KQT107"/>
      <c r="KQU107"/>
      <c r="KQV107"/>
      <c r="KQW107"/>
      <c r="KQX107"/>
      <c r="KQY107"/>
      <c r="KQZ107"/>
      <c r="KRA107"/>
      <c r="KRB107"/>
      <c r="KRC107"/>
      <c r="KRD107"/>
      <c r="KRE107"/>
      <c r="KRF107"/>
      <c r="KRG107"/>
      <c r="KRH107"/>
      <c r="KRI107"/>
      <c r="KRJ107"/>
      <c r="KRK107"/>
      <c r="KRL107"/>
      <c r="KRM107"/>
      <c r="KRN107"/>
      <c r="KRO107"/>
      <c r="KRP107"/>
      <c r="KRQ107"/>
      <c r="KRR107"/>
      <c r="KRS107"/>
      <c r="KRT107"/>
      <c r="KRU107"/>
      <c r="KRV107"/>
      <c r="KRW107"/>
      <c r="KRX107"/>
      <c r="KRY107"/>
      <c r="KRZ107"/>
      <c r="KSA107"/>
      <c r="KSB107"/>
      <c r="KSC107"/>
      <c r="KSD107"/>
      <c r="KSE107"/>
      <c r="KSF107"/>
      <c r="KSG107"/>
      <c r="KSH107"/>
      <c r="KSI107"/>
      <c r="KSJ107"/>
      <c r="KSK107"/>
      <c r="KSL107"/>
      <c r="KSM107"/>
      <c r="KSN107"/>
      <c r="KSO107"/>
      <c r="KSP107"/>
      <c r="KSQ107"/>
      <c r="KSR107"/>
      <c r="KSS107"/>
      <c r="KST107"/>
      <c r="KSU107"/>
      <c r="KSV107"/>
      <c r="KSW107"/>
      <c r="KSX107"/>
      <c r="KSY107"/>
      <c r="KSZ107"/>
      <c r="KTA107"/>
      <c r="KTB107"/>
      <c r="KTC107"/>
      <c r="KTD107"/>
      <c r="KTE107"/>
      <c r="KTF107"/>
      <c r="KTG107"/>
      <c r="KTH107"/>
      <c r="KTI107"/>
      <c r="KTJ107"/>
      <c r="KTK107"/>
      <c r="KTL107"/>
      <c r="KTM107"/>
      <c r="KTN107"/>
      <c r="KTO107"/>
      <c r="KTP107"/>
      <c r="KTQ107"/>
      <c r="KTR107"/>
      <c r="KTS107"/>
      <c r="KTT107"/>
      <c r="KTU107"/>
      <c r="KTV107"/>
      <c r="KTW107"/>
      <c r="KTX107"/>
      <c r="KTY107"/>
      <c r="KTZ107"/>
      <c r="KUA107"/>
      <c r="KUB107"/>
      <c r="KUC107"/>
      <c r="KUD107"/>
      <c r="KUE107"/>
      <c r="KUF107"/>
      <c r="KUG107"/>
      <c r="KUH107"/>
      <c r="KUI107"/>
      <c r="KUJ107"/>
      <c r="KUK107"/>
      <c r="KUL107"/>
      <c r="KUM107"/>
      <c r="KUN107"/>
      <c r="KUO107"/>
      <c r="KUP107"/>
      <c r="KUQ107"/>
      <c r="KUR107"/>
      <c r="KUS107"/>
      <c r="KUT107"/>
      <c r="KUU107"/>
      <c r="KUV107"/>
      <c r="KUW107"/>
      <c r="KUX107"/>
      <c r="KUY107"/>
      <c r="KUZ107"/>
      <c r="KVA107"/>
      <c r="KVB107"/>
      <c r="KVC107"/>
      <c r="KVD107"/>
      <c r="KVE107"/>
      <c r="KVF107"/>
      <c r="KVG107"/>
      <c r="KVH107"/>
      <c r="KVI107"/>
      <c r="KVJ107"/>
      <c r="KVK107"/>
      <c r="KVL107"/>
      <c r="KVM107"/>
      <c r="KVN107"/>
      <c r="KVO107"/>
      <c r="KVP107"/>
      <c r="KVQ107"/>
      <c r="KVR107"/>
      <c r="KVS107"/>
      <c r="KVT107"/>
      <c r="KVU107"/>
      <c r="KVV107"/>
      <c r="KVW107"/>
      <c r="KVX107"/>
      <c r="KVY107"/>
      <c r="KVZ107"/>
      <c r="KWA107"/>
      <c r="KWB107"/>
      <c r="KWC107"/>
      <c r="KWD107"/>
      <c r="KWE107"/>
      <c r="KWF107"/>
      <c r="KWG107"/>
      <c r="KWH107"/>
      <c r="KWI107"/>
      <c r="KWJ107"/>
      <c r="KWK107"/>
      <c r="KWL107"/>
      <c r="KWM107"/>
      <c r="KWN107"/>
      <c r="KWO107"/>
      <c r="KWP107"/>
      <c r="KWQ107"/>
      <c r="KWR107"/>
      <c r="KWS107"/>
      <c r="KWT107"/>
      <c r="KWU107"/>
      <c r="KWV107"/>
      <c r="KWW107"/>
      <c r="KWX107"/>
      <c r="KWY107"/>
      <c r="KWZ107"/>
      <c r="KXA107"/>
      <c r="KXB107"/>
      <c r="KXC107"/>
      <c r="KXD107"/>
      <c r="KXE107"/>
      <c r="KXF107"/>
      <c r="KXG107"/>
      <c r="KXH107"/>
      <c r="KXI107"/>
      <c r="KXJ107"/>
      <c r="KXK107"/>
      <c r="KXL107"/>
      <c r="KXM107"/>
      <c r="KXN107"/>
      <c r="KXO107"/>
      <c r="KXP107"/>
      <c r="KXQ107"/>
      <c r="KXR107"/>
      <c r="KXS107"/>
      <c r="KXT107"/>
      <c r="KXU107"/>
      <c r="KXV107"/>
      <c r="KXW107"/>
      <c r="KXX107"/>
      <c r="KXY107"/>
      <c r="KXZ107"/>
      <c r="KYA107"/>
      <c r="KYB107"/>
      <c r="KYC107"/>
      <c r="KYD107"/>
      <c r="KYE107"/>
      <c r="KYF107"/>
      <c r="KYG107"/>
      <c r="KYH107"/>
      <c r="KYI107"/>
      <c r="KYJ107"/>
      <c r="KYK107"/>
      <c r="KYL107"/>
      <c r="KYM107"/>
      <c r="KYN107"/>
      <c r="KYO107"/>
      <c r="KYP107"/>
      <c r="KYQ107"/>
      <c r="KYR107"/>
      <c r="KYS107"/>
      <c r="KYT107"/>
      <c r="KYU107"/>
      <c r="KYV107"/>
      <c r="KYW107"/>
      <c r="KYX107"/>
      <c r="KYY107"/>
      <c r="KYZ107"/>
      <c r="KZA107"/>
      <c r="KZB107"/>
      <c r="KZC107"/>
      <c r="KZD107"/>
      <c r="KZE107"/>
      <c r="KZF107"/>
      <c r="KZG107"/>
      <c r="KZH107"/>
      <c r="KZI107"/>
      <c r="KZJ107"/>
      <c r="KZK107"/>
      <c r="KZL107"/>
      <c r="KZM107"/>
      <c r="KZN107"/>
      <c r="KZO107"/>
      <c r="KZP107"/>
      <c r="KZQ107"/>
      <c r="KZR107"/>
      <c r="KZS107"/>
      <c r="KZT107"/>
      <c r="KZU107"/>
      <c r="KZV107"/>
      <c r="KZW107"/>
      <c r="KZX107"/>
      <c r="KZY107"/>
      <c r="KZZ107"/>
      <c r="LAA107"/>
      <c r="LAB107"/>
      <c r="LAC107"/>
      <c r="LAD107"/>
      <c r="LAE107"/>
      <c r="LAF107"/>
      <c r="LAG107"/>
      <c r="LAH107"/>
      <c r="LAI107"/>
      <c r="LAJ107"/>
      <c r="LAK107"/>
      <c r="LAL107"/>
      <c r="LAM107"/>
      <c r="LAN107"/>
      <c r="LAO107"/>
      <c r="LAP107"/>
      <c r="LAQ107"/>
      <c r="LAR107"/>
      <c r="LAS107"/>
      <c r="LAT107"/>
      <c r="LAU107"/>
      <c r="LAV107"/>
      <c r="LAW107"/>
      <c r="LAX107"/>
      <c r="LAY107"/>
      <c r="LAZ107"/>
      <c r="LBA107"/>
      <c r="LBB107"/>
      <c r="LBC107"/>
      <c r="LBD107"/>
      <c r="LBE107"/>
      <c r="LBF107"/>
      <c r="LBG107"/>
      <c r="LBH107"/>
      <c r="LBI107"/>
      <c r="LBJ107"/>
      <c r="LBK107"/>
      <c r="LBL107"/>
      <c r="LBM107"/>
      <c r="LBN107"/>
      <c r="LBO107"/>
      <c r="LBP107"/>
      <c r="LBQ107"/>
      <c r="LBR107"/>
      <c r="LBS107"/>
      <c r="LBT107"/>
      <c r="LBU107"/>
      <c r="LBV107"/>
      <c r="LBW107"/>
      <c r="LBX107"/>
      <c r="LBY107"/>
      <c r="LBZ107"/>
      <c r="LCA107"/>
      <c r="LCB107"/>
      <c r="LCC107"/>
      <c r="LCD107"/>
      <c r="LCE107"/>
      <c r="LCF107"/>
      <c r="LCG107"/>
      <c r="LCH107"/>
      <c r="LCI107"/>
      <c r="LCJ107"/>
      <c r="LCK107"/>
      <c r="LCL107"/>
      <c r="LCM107"/>
      <c r="LCN107"/>
      <c r="LCO107"/>
      <c r="LCP107"/>
      <c r="LCQ107"/>
      <c r="LCR107"/>
      <c r="LCS107"/>
      <c r="LCT107"/>
      <c r="LCU107"/>
      <c r="LCV107"/>
      <c r="LCW107"/>
      <c r="LCX107"/>
      <c r="LCY107"/>
      <c r="LCZ107"/>
      <c r="LDA107"/>
      <c r="LDB107"/>
      <c r="LDC107"/>
      <c r="LDD107"/>
      <c r="LDE107"/>
      <c r="LDF107"/>
      <c r="LDG107"/>
      <c r="LDH107"/>
      <c r="LDI107"/>
      <c r="LDJ107"/>
      <c r="LDK107"/>
      <c r="LDL107"/>
      <c r="LDM107"/>
      <c r="LDN107"/>
      <c r="LDO107"/>
      <c r="LDP107"/>
      <c r="LDQ107"/>
      <c r="LDR107"/>
      <c r="LDS107"/>
      <c r="LDT107"/>
      <c r="LDU107"/>
      <c r="LDV107"/>
      <c r="LDW107"/>
      <c r="LDX107"/>
      <c r="LDY107"/>
      <c r="LDZ107"/>
      <c r="LEA107"/>
      <c r="LEB107"/>
      <c r="LEC107"/>
      <c r="LED107"/>
      <c r="LEE107"/>
      <c r="LEF107"/>
      <c r="LEG107"/>
      <c r="LEH107"/>
      <c r="LEI107"/>
      <c r="LEJ107"/>
      <c r="LEK107"/>
      <c r="LEL107"/>
      <c r="LEM107"/>
      <c r="LEN107"/>
      <c r="LEO107"/>
      <c r="LEP107"/>
      <c r="LEQ107"/>
      <c r="LER107"/>
      <c r="LES107"/>
      <c r="LET107"/>
      <c r="LEU107"/>
      <c r="LEV107"/>
      <c r="LEW107"/>
      <c r="LEX107"/>
      <c r="LEY107"/>
      <c r="LEZ107"/>
      <c r="LFA107"/>
      <c r="LFB107"/>
      <c r="LFC107"/>
      <c r="LFD107"/>
      <c r="LFE107"/>
      <c r="LFF107"/>
      <c r="LFG107"/>
      <c r="LFH107"/>
      <c r="LFI107"/>
      <c r="LFJ107"/>
      <c r="LFK107"/>
      <c r="LFL107"/>
      <c r="LFM107"/>
      <c r="LFN107"/>
      <c r="LFO107"/>
      <c r="LFP107"/>
      <c r="LFQ107"/>
      <c r="LFR107"/>
      <c r="LFS107"/>
      <c r="LFT107"/>
      <c r="LFU107"/>
      <c r="LFV107"/>
      <c r="LFW107"/>
      <c r="LFX107"/>
      <c r="LFY107"/>
      <c r="LFZ107"/>
      <c r="LGA107"/>
      <c r="LGB107"/>
      <c r="LGC107"/>
      <c r="LGD107"/>
      <c r="LGE107"/>
      <c r="LGF107"/>
      <c r="LGG107"/>
      <c r="LGH107"/>
      <c r="LGI107"/>
      <c r="LGJ107"/>
      <c r="LGK107"/>
      <c r="LGL107"/>
      <c r="LGM107"/>
      <c r="LGN107"/>
      <c r="LGO107"/>
      <c r="LGP107"/>
      <c r="LGQ107"/>
      <c r="LGR107"/>
      <c r="LGS107"/>
      <c r="LGT107"/>
      <c r="LGU107"/>
      <c r="LGV107"/>
      <c r="LGW107"/>
      <c r="LGX107"/>
      <c r="LGY107"/>
      <c r="LGZ107"/>
      <c r="LHA107"/>
      <c r="LHB107"/>
      <c r="LHC107"/>
      <c r="LHD107"/>
      <c r="LHE107"/>
      <c r="LHF107"/>
      <c r="LHG107"/>
      <c r="LHH107"/>
      <c r="LHI107"/>
      <c r="LHJ107"/>
      <c r="LHK107"/>
      <c r="LHL107"/>
      <c r="LHM107"/>
      <c r="LHN107"/>
      <c r="LHO107"/>
      <c r="LHP107"/>
      <c r="LHQ107"/>
      <c r="LHR107"/>
      <c r="LHS107"/>
      <c r="LHT107"/>
      <c r="LHU107"/>
      <c r="LHV107"/>
      <c r="LHW107"/>
      <c r="LHX107"/>
      <c r="LHY107"/>
      <c r="LHZ107"/>
      <c r="LIA107"/>
      <c r="LIB107"/>
      <c r="LIC107"/>
      <c r="LID107"/>
      <c r="LIE107"/>
      <c r="LIF107"/>
      <c r="LIG107"/>
      <c r="LIH107"/>
      <c r="LII107"/>
      <c r="LIJ107"/>
      <c r="LIK107"/>
      <c r="LIL107"/>
      <c r="LIM107"/>
      <c r="LIN107"/>
      <c r="LIO107"/>
      <c r="LIP107"/>
      <c r="LIQ107"/>
      <c r="LIR107"/>
      <c r="LIS107"/>
      <c r="LIT107"/>
      <c r="LIU107"/>
      <c r="LIV107"/>
      <c r="LIW107"/>
      <c r="LIX107"/>
      <c r="LIY107"/>
      <c r="LIZ107"/>
      <c r="LJA107"/>
      <c r="LJB107"/>
      <c r="LJC107"/>
      <c r="LJD107"/>
      <c r="LJE107"/>
      <c r="LJF107"/>
      <c r="LJG107"/>
      <c r="LJH107"/>
      <c r="LJI107"/>
      <c r="LJJ107"/>
      <c r="LJK107"/>
      <c r="LJL107"/>
      <c r="LJM107"/>
      <c r="LJN107"/>
      <c r="LJO107"/>
      <c r="LJP107"/>
      <c r="LJQ107"/>
      <c r="LJR107"/>
      <c r="LJS107"/>
      <c r="LJT107"/>
      <c r="LJU107"/>
      <c r="LJV107"/>
      <c r="LJW107"/>
      <c r="LJX107"/>
      <c r="LJY107"/>
      <c r="LJZ107"/>
      <c r="LKA107"/>
      <c r="LKB107"/>
      <c r="LKC107"/>
      <c r="LKD107"/>
      <c r="LKE107"/>
      <c r="LKF107"/>
      <c r="LKG107"/>
      <c r="LKH107"/>
      <c r="LKI107"/>
      <c r="LKJ107"/>
      <c r="LKK107"/>
      <c r="LKL107"/>
      <c r="LKM107"/>
      <c r="LKN107"/>
      <c r="LKO107"/>
      <c r="LKP107"/>
      <c r="LKQ107"/>
      <c r="LKR107"/>
      <c r="LKS107"/>
      <c r="LKT107"/>
      <c r="LKU107"/>
      <c r="LKV107"/>
      <c r="LKW107"/>
      <c r="LKX107"/>
      <c r="LKY107"/>
      <c r="LKZ107"/>
      <c r="LLA107"/>
      <c r="LLB107"/>
      <c r="LLC107"/>
      <c r="LLD107"/>
      <c r="LLE107"/>
      <c r="LLF107"/>
      <c r="LLG107"/>
      <c r="LLH107"/>
      <c r="LLI107"/>
      <c r="LLJ107"/>
      <c r="LLK107"/>
      <c r="LLL107"/>
      <c r="LLM107"/>
      <c r="LLN107"/>
      <c r="LLO107"/>
      <c r="LLP107"/>
      <c r="LLQ107"/>
      <c r="LLR107"/>
      <c r="LLS107"/>
      <c r="LLT107"/>
      <c r="LLU107"/>
      <c r="LLV107"/>
      <c r="LLW107"/>
      <c r="LLX107"/>
      <c r="LLY107"/>
      <c r="LLZ107"/>
      <c r="LMA107"/>
      <c r="LMB107"/>
      <c r="LMC107"/>
      <c r="LMD107"/>
      <c r="LME107"/>
      <c r="LMF107"/>
      <c r="LMG107"/>
      <c r="LMH107"/>
      <c r="LMI107"/>
      <c r="LMJ107"/>
      <c r="LMK107"/>
      <c r="LML107"/>
      <c r="LMM107"/>
      <c r="LMN107"/>
      <c r="LMO107"/>
      <c r="LMP107"/>
      <c r="LMQ107"/>
      <c r="LMR107"/>
      <c r="LMS107"/>
      <c r="LMT107"/>
      <c r="LMU107"/>
      <c r="LMV107"/>
      <c r="LMW107"/>
      <c r="LMX107"/>
      <c r="LMY107"/>
      <c r="LMZ107"/>
      <c r="LNA107"/>
      <c r="LNB107"/>
      <c r="LNC107"/>
      <c r="LND107"/>
      <c r="LNE107"/>
      <c r="LNF107"/>
      <c r="LNG107"/>
      <c r="LNH107"/>
      <c r="LNI107"/>
      <c r="LNJ107"/>
      <c r="LNK107"/>
      <c r="LNL107"/>
      <c r="LNM107"/>
      <c r="LNN107"/>
      <c r="LNO107"/>
      <c r="LNP107"/>
      <c r="LNQ107"/>
      <c r="LNR107"/>
      <c r="LNS107"/>
      <c r="LNT107"/>
      <c r="LNU107"/>
      <c r="LNV107"/>
      <c r="LNW107"/>
      <c r="LNX107"/>
      <c r="LNY107"/>
      <c r="LNZ107"/>
      <c r="LOA107"/>
      <c r="LOB107"/>
      <c r="LOC107"/>
      <c r="LOD107"/>
      <c r="LOE107"/>
      <c r="LOF107"/>
      <c r="LOG107"/>
      <c r="LOH107"/>
      <c r="LOI107"/>
      <c r="LOJ107"/>
      <c r="LOK107"/>
      <c r="LOL107"/>
      <c r="LOM107"/>
      <c r="LON107"/>
      <c r="LOO107"/>
      <c r="LOP107"/>
      <c r="LOQ107"/>
      <c r="LOR107"/>
      <c r="LOS107"/>
      <c r="LOT107"/>
      <c r="LOU107"/>
      <c r="LOV107"/>
      <c r="LOW107"/>
      <c r="LOX107"/>
      <c r="LOY107"/>
      <c r="LOZ107"/>
      <c r="LPA107"/>
      <c r="LPB107"/>
      <c r="LPC107"/>
      <c r="LPD107"/>
      <c r="LPE107"/>
      <c r="LPF107"/>
      <c r="LPG107"/>
      <c r="LPH107"/>
      <c r="LPI107"/>
      <c r="LPJ107"/>
      <c r="LPK107"/>
      <c r="LPL107"/>
      <c r="LPM107"/>
      <c r="LPN107"/>
      <c r="LPO107"/>
      <c r="LPP107"/>
      <c r="LPQ107"/>
      <c r="LPR107"/>
      <c r="LPS107"/>
      <c r="LPT107"/>
      <c r="LPU107"/>
      <c r="LPV107"/>
      <c r="LPW107"/>
      <c r="LPX107"/>
      <c r="LPY107"/>
      <c r="LPZ107"/>
      <c r="LQA107"/>
      <c r="LQB107"/>
      <c r="LQC107"/>
      <c r="LQD107"/>
      <c r="LQE107"/>
      <c r="LQF107"/>
      <c r="LQG107"/>
      <c r="LQH107"/>
      <c r="LQI107"/>
      <c r="LQJ107"/>
      <c r="LQK107"/>
      <c r="LQL107"/>
      <c r="LQM107"/>
      <c r="LQN107"/>
      <c r="LQO107"/>
      <c r="LQP107"/>
      <c r="LQQ107"/>
      <c r="LQR107"/>
      <c r="LQS107"/>
      <c r="LQT107"/>
      <c r="LQU107"/>
      <c r="LQV107"/>
      <c r="LQW107"/>
      <c r="LQX107"/>
      <c r="LQY107"/>
      <c r="LQZ107"/>
      <c r="LRA107"/>
      <c r="LRB107"/>
      <c r="LRC107"/>
      <c r="LRD107"/>
      <c r="LRE107"/>
      <c r="LRF107"/>
      <c r="LRG107"/>
      <c r="LRH107"/>
      <c r="LRI107"/>
      <c r="LRJ107"/>
      <c r="LRK107"/>
      <c r="LRL107"/>
      <c r="LRM107"/>
      <c r="LRN107"/>
      <c r="LRO107"/>
      <c r="LRP107"/>
      <c r="LRQ107"/>
      <c r="LRR107"/>
      <c r="LRS107"/>
      <c r="LRT107"/>
      <c r="LRU107"/>
      <c r="LRV107"/>
      <c r="LRW107"/>
      <c r="LRX107"/>
      <c r="LRY107"/>
      <c r="LRZ107"/>
      <c r="LSA107"/>
      <c r="LSB107"/>
      <c r="LSC107"/>
      <c r="LSD107"/>
      <c r="LSE107"/>
      <c r="LSF107"/>
      <c r="LSG107"/>
      <c r="LSH107"/>
      <c r="LSI107"/>
      <c r="LSJ107"/>
      <c r="LSK107"/>
      <c r="LSL107"/>
      <c r="LSM107"/>
      <c r="LSN107"/>
      <c r="LSO107"/>
      <c r="LSP107"/>
      <c r="LSQ107"/>
      <c r="LSR107"/>
      <c r="LSS107"/>
      <c r="LST107"/>
      <c r="LSU107"/>
      <c r="LSV107"/>
      <c r="LSW107"/>
      <c r="LSX107"/>
      <c r="LSY107"/>
      <c r="LSZ107"/>
      <c r="LTA107"/>
      <c r="LTB107"/>
      <c r="LTC107"/>
      <c r="LTD107"/>
      <c r="LTE107"/>
      <c r="LTF107"/>
      <c r="LTG107"/>
      <c r="LTH107"/>
      <c r="LTI107"/>
      <c r="LTJ107"/>
      <c r="LTK107"/>
      <c r="LTL107"/>
      <c r="LTM107"/>
      <c r="LTN107"/>
      <c r="LTO107"/>
      <c r="LTP107"/>
      <c r="LTQ107"/>
      <c r="LTR107"/>
      <c r="LTS107"/>
      <c r="LTT107"/>
      <c r="LTU107"/>
      <c r="LTV107"/>
      <c r="LTW107"/>
      <c r="LTX107"/>
      <c r="LTY107"/>
      <c r="LTZ107"/>
      <c r="LUA107"/>
      <c r="LUB107"/>
      <c r="LUC107"/>
      <c r="LUD107"/>
      <c r="LUE107"/>
      <c r="LUF107"/>
      <c r="LUG107"/>
      <c r="LUH107"/>
      <c r="LUI107"/>
      <c r="LUJ107"/>
      <c r="LUK107"/>
      <c r="LUL107"/>
      <c r="LUM107"/>
      <c r="LUN107"/>
      <c r="LUO107"/>
      <c r="LUP107"/>
      <c r="LUQ107"/>
      <c r="LUR107"/>
      <c r="LUS107"/>
      <c r="LUT107"/>
      <c r="LUU107"/>
      <c r="LUV107"/>
      <c r="LUW107"/>
      <c r="LUX107"/>
      <c r="LUY107"/>
      <c r="LUZ107"/>
      <c r="LVA107"/>
      <c r="LVB107"/>
      <c r="LVC107"/>
      <c r="LVD107"/>
      <c r="LVE107"/>
      <c r="LVF107"/>
      <c r="LVG107"/>
      <c r="LVH107"/>
      <c r="LVI107"/>
      <c r="LVJ107"/>
      <c r="LVK107"/>
      <c r="LVL107"/>
      <c r="LVM107"/>
      <c r="LVN107"/>
      <c r="LVO107"/>
      <c r="LVP107"/>
      <c r="LVQ107"/>
      <c r="LVR107"/>
      <c r="LVS107"/>
      <c r="LVT107"/>
      <c r="LVU107"/>
      <c r="LVV107"/>
      <c r="LVW107"/>
      <c r="LVX107"/>
      <c r="LVY107"/>
      <c r="LVZ107"/>
      <c r="LWA107"/>
      <c r="LWB107"/>
      <c r="LWC107"/>
      <c r="LWD107"/>
      <c r="LWE107"/>
      <c r="LWF107"/>
      <c r="LWG107"/>
      <c r="LWH107"/>
      <c r="LWI107"/>
      <c r="LWJ107"/>
      <c r="LWK107"/>
      <c r="LWL107"/>
      <c r="LWM107"/>
      <c r="LWN107"/>
      <c r="LWO107"/>
      <c r="LWP107"/>
      <c r="LWQ107"/>
      <c r="LWR107"/>
      <c r="LWS107"/>
      <c r="LWT107"/>
      <c r="LWU107"/>
      <c r="LWV107"/>
      <c r="LWW107"/>
      <c r="LWX107"/>
      <c r="LWY107"/>
      <c r="LWZ107"/>
      <c r="LXA107"/>
      <c r="LXB107"/>
      <c r="LXC107"/>
      <c r="LXD107"/>
      <c r="LXE107"/>
      <c r="LXF107"/>
      <c r="LXG107"/>
      <c r="LXH107"/>
      <c r="LXI107"/>
      <c r="LXJ107"/>
      <c r="LXK107"/>
      <c r="LXL107"/>
      <c r="LXM107"/>
      <c r="LXN107"/>
      <c r="LXO107"/>
      <c r="LXP107"/>
      <c r="LXQ107"/>
      <c r="LXR107"/>
      <c r="LXS107"/>
      <c r="LXT107"/>
      <c r="LXU107"/>
      <c r="LXV107"/>
      <c r="LXW107"/>
      <c r="LXX107"/>
      <c r="LXY107"/>
      <c r="LXZ107"/>
      <c r="LYA107"/>
      <c r="LYB107"/>
      <c r="LYC107"/>
      <c r="LYD107"/>
      <c r="LYE107"/>
      <c r="LYF107"/>
      <c r="LYG107"/>
      <c r="LYH107"/>
      <c r="LYI107"/>
      <c r="LYJ107"/>
      <c r="LYK107"/>
      <c r="LYL107"/>
      <c r="LYM107"/>
      <c r="LYN107"/>
      <c r="LYO107"/>
      <c r="LYP107"/>
      <c r="LYQ107"/>
      <c r="LYR107"/>
      <c r="LYS107"/>
      <c r="LYT107"/>
      <c r="LYU107"/>
      <c r="LYV107"/>
      <c r="LYW107"/>
      <c r="LYX107"/>
      <c r="LYY107"/>
      <c r="LYZ107"/>
      <c r="LZA107"/>
      <c r="LZB107"/>
      <c r="LZC107"/>
      <c r="LZD107"/>
      <c r="LZE107"/>
      <c r="LZF107"/>
      <c r="LZG107"/>
      <c r="LZH107"/>
      <c r="LZI107"/>
      <c r="LZJ107"/>
      <c r="LZK107"/>
      <c r="LZL107"/>
      <c r="LZM107"/>
      <c r="LZN107"/>
      <c r="LZO107"/>
      <c r="LZP107"/>
      <c r="LZQ107"/>
      <c r="LZR107"/>
      <c r="LZS107"/>
      <c r="LZT107"/>
      <c r="LZU107"/>
      <c r="LZV107"/>
      <c r="LZW107"/>
      <c r="LZX107"/>
      <c r="LZY107"/>
      <c r="LZZ107"/>
      <c r="MAA107"/>
      <c r="MAB107"/>
      <c r="MAC107"/>
      <c r="MAD107"/>
      <c r="MAE107"/>
      <c r="MAF107"/>
      <c r="MAG107"/>
      <c r="MAH107"/>
      <c r="MAI107"/>
      <c r="MAJ107"/>
      <c r="MAK107"/>
      <c r="MAL107"/>
      <c r="MAM107"/>
      <c r="MAN107"/>
      <c r="MAO107"/>
      <c r="MAP107"/>
      <c r="MAQ107"/>
      <c r="MAR107"/>
      <c r="MAS107"/>
      <c r="MAT107"/>
      <c r="MAU107"/>
      <c r="MAV107"/>
      <c r="MAW107"/>
      <c r="MAX107"/>
      <c r="MAY107"/>
      <c r="MAZ107"/>
      <c r="MBA107"/>
      <c r="MBB107"/>
      <c r="MBC107"/>
      <c r="MBD107"/>
      <c r="MBE107"/>
      <c r="MBF107"/>
      <c r="MBG107"/>
      <c r="MBH107"/>
      <c r="MBI107"/>
      <c r="MBJ107"/>
      <c r="MBK107"/>
      <c r="MBL107"/>
      <c r="MBM107"/>
      <c r="MBN107"/>
      <c r="MBO107"/>
      <c r="MBP107"/>
      <c r="MBQ107"/>
      <c r="MBR107"/>
      <c r="MBS107"/>
      <c r="MBT107"/>
      <c r="MBU107"/>
      <c r="MBV107"/>
      <c r="MBW107"/>
      <c r="MBX107"/>
      <c r="MBY107"/>
      <c r="MBZ107"/>
      <c r="MCA107"/>
      <c r="MCB107"/>
      <c r="MCC107"/>
      <c r="MCD107"/>
      <c r="MCE107"/>
      <c r="MCF107"/>
      <c r="MCG107"/>
      <c r="MCH107"/>
      <c r="MCI107"/>
      <c r="MCJ107"/>
      <c r="MCK107"/>
      <c r="MCL107"/>
      <c r="MCM107"/>
      <c r="MCN107"/>
      <c r="MCO107"/>
      <c r="MCP107"/>
      <c r="MCQ107"/>
      <c r="MCR107"/>
      <c r="MCS107"/>
      <c r="MCT107"/>
      <c r="MCU107"/>
      <c r="MCV107"/>
      <c r="MCW107"/>
      <c r="MCX107"/>
      <c r="MCY107"/>
      <c r="MCZ107"/>
      <c r="MDA107"/>
      <c r="MDB107"/>
      <c r="MDC107"/>
      <c r="MDD107"/>
      <c r="MDE107"/>
      <c r="MDF107"/>
      <c r="MDG107"/>
      <c r="MDH107"/>
      <c r="MDI107"/>
      <c r="MDJ107"/>
      <c r="MDK107"/>
      <c r="MDL107"/>
      <c r="MDM107"/>
      <c r="MDN107"/>
      <c r="MDO107"/>
      <c r="MDP107"/>
      <c r="MDQ107"/>
      <c r="MDR107"/>
      <c r="MDS107"/>
      <c r="MDT107"/>
      <c r="MDU107"/>
      <c r="MDV107"/>
      <c r="MDW107"/>
      <c r="MDX107"/>
      <c r="MDY107"/>
      <c r="MDZ107"/>
      <c r="MEA107"/>
      <c r="MEB107"/>
      <c r="MEC107"/>
      <c r="MED107"/>
      <c r="MEE107"/>
      <c r="MEF107"/>
      <c r="MEG107"/>
      <c r="MEH107"/>
      <c r="MEI107"/>
      <c r="MEJ107"/>
      <c r="MEK107"/>
      <c r="MEL107"/>
      <c r="MEM107"/>
      <c r="MEN107"/>
      <c r="MEO107"/>
      <c r="MEP107"/>
      <c r="MEQ107"/>
      <c r="MER107"/>
      <c r="MES107"/>
      <c r="MET107"/>
      <c r="MEU107"/>
      <c r="MEV107"/>
      <c r="MEW107"/>
      <c r="MEX107"/>
      <c r="MEY107"/>
      <c r="MEZ107"/>
      <c r="MFA107"/>
      <c r="MFB107"/>
      <c r="MFC107"/>
      <c r="MFD107"/>
      <c r="MFE107"/>
      <c r="MFF107"/>
      <c r="MFG107"/>
      <c r="MFH107"/>
      <c r="MFI107"/>
      <c r="MFJ107"/>
      <c r="MFK107"/>
      <c r="MFL107"/>
      <c r="MFM107"/>
      <c r="MFN107"/>
      <c r="MFO107"/>
      <c r="MFP107"/>
      <c r="MFQ107"/>
      <c r="MFR107"/>
      <c r="MFS107"/>
      <c r="MFT107"/>
      <c r="MFU107"/>
      <c r="MFV107"/>
      <c r="MFW107"/>
      <c r="MFX107"/>
      <c r="MFY107"/>
      <c r="MFZ107"/>
      <c r="MGA107"/>
      <c r="MGB107"/>
      <c r="MGC107"/>
      <c r="MGD107"/>
      <c r="MGE107"/>
      <c r="MGF107"/>
      <c r="MGG107"/>
      <c r="MGH107"/>
      <c r="MGI107"/>
      <c r="MGJ107"/>
      <c r="MGK107"/>
      <c r="MGL107"/>
      <c r="MGM107"/>
      <c r="MGN107"/>
      <c r="MGO107"/>
      <c r="MGP107"/>
      <c r="MGQ107"/>
      <c r="MGR107"/>
      <c r="MGS107"/>
      <c r="MGT107"/>
      <c r="MGU107"/>
      <c r="MGV107"/>
      <c r="MGW107"/>
      <c r="MGX107"/>
      <c r="MGY107"/>
      <c r="MGZ107"/>
      <c r="MHA107"/>
      <c r="MHB107"/>
      <c r="MHC107"/>
      <c r="MHD107"/>
      <c r="MHE107"/>
      <c r="MHF107"/>
      <c r="MHG107"/>
      <c r="MHH107"/>
      <c r="MHI107"/>
      <c r="MHJ107"/>
      <c r="MHK107"/>
      <c r="MHL107"/>
      <c r="MHM107"/>
      <c r="MHN107"/>
      <c r="MHO107"/>
      <c r="MHP107"/>
      <c r="MHQ107"/>
      <c r="MHR107"/>
      <c r="MHS107"/>
      <c r="MHT107"/>
      <c r="MHU107"/>
      <c r="MHV107"/>
      <c r="MHW107"/>
      <c r="MHX107"/>
      <c r="MHY107"/>
      <c r="MHZ107"/>
      <c r="MIA107"/>
      <c r="MIB107"/>
      <c r="MIC107"/>
      <c r="MID107"/>
      <c r="MIE107"/>
      <c r="MIF107"/>
      <c r="MIG107"/>
      <c r="MIH107"/>
      <c r="MII107"/>
      <c r="MIJ107"/>
      <c r="MIK107"/>
      <c r="MIL107"/>
      <c r="MIM107"/>
      <c r="MIN107"/>
      <c r="MIO107"/>
      <c r="MIP107"/>
      <c r="MIQ107"/>
      <c r="MIR107"/>
      <c r="MIS107"/>
      <c r="MIT107"/>
      <c r="MIU107"/>
      <c r="MIV107"/>
      <c r="MIW107"/>
      <c r="MIX107"/>
      <c r="MIY107"/>
      <c r="MIZ107"/>
      <c r="MJA107"/>
      <c r="MJB107"/>
      <c r="MJC107"/>
      <c r="MJD107"/>
      <c r="MJE107"/>
      <c r="MJF107"/>
      <c r="MJG107"/>
      <c r="MJH107"/>
      <c r="MJI107"/>
      <c r="MJJ107"/>
      <c r="MJK107"/>
      <c r="MJL107"/>
      <c r="MJM107"/>
      <c r="MJN107"/>
      <c r="MJO107"/>
      <c r="MJP107"/>
      <c r="MJQ107"/>
      <c r="MJR107"/>
      <c r="MJS107"/>
      <c r="MJT107"/>
      <c r="MJU107"/>
      <c r="MJV107"/>
      <c r="MJW107"/>
      <c r="MJX107"/>
      <c r="MJY107"/>
      <c r="MJZ107"/>
      <c r="MKA107"/>
      <c r="MKB107"/>
      <c r="MKC107"/>
      <c r="MKD107"/>
      <c r="MKE107"/>
      <c r="MKF107"/>
      <c r="MKG107"/>
      <c r="MKH107"/>
      <c r="MKI107"/>
      <c r="MKJ107"/>
      <c r="MKK107"/>
      <c r="MKL107"/>
      <c r="MKM107"/>
      <c r="MKN107"/>
      <c r="MKO107"/>
      <c r="MKP107"/>
      <c r="MKQ107"/>
      <c r="MKR107"/>
      <c r="MKS107"/>
      <c r="MKT107"/>
      <c r="MKU107"/>
      <c r="MKV107"/>
      <c r="MKW107"/>
      <c r="MKX107"/>
      <c r="MKY107"/>
      <c r="MKZ107"/>
      <c r="MLA107"/>
      <c r="MLB107"/>
      <c r="MLC107"/>
      <c r="MLD107"/>
      <c r="MLE107"/>
      <c r="MLF107"/>
      <c r="MLG107"/>
      <c r="MLH107"/>
      <c r="MLI107"/>
      <c r="MLJ107"/>
      <c r="MLK107"/>
      <c r="MLL107"/>
      <c r="MLM107"/>
      <c r="MLN107"/>
      <c r="MLO107"/>
      <c r="MLP107"/>
      <c r="MLQ107"/>
      <c r="MLR107"/>
      <c r="MLS107"/>
      <c r="MLT107"/>
      <c r="MLU107"/>
      <c r="MLV107"/>
      <c r="MLW107"/>
      <c r="MLX107"/>
      <c r="MLY107"/>
      <c r="MLZ107"/>
      <c r="MMA107"/>
      <c r="MMB107"/>
      <c r="MMC107"/>
      <c r="MMD107"/>
      <c r="MME107"/>
      <c r="MMF107"/>
      <c r="MMG107"/>
      <c r="MMH107"/>
      <c r="MMI107"/>
      <c r="MMJ107"/>
      <c r="MMK107"/>
      <c r="MML107"/>
      <c r="MMM107"/>
      <c r="MMN107"/>
      <c r="MMO107"/>
      <c r="MMP107"/>
      <c r="MMQ107"/>
      <c r="MMR107"/>
      <c r="MMS107"/>
      <c r="MMT107"/>
      <c r="MMU107"/>
      <c r="MMV107"/>
      <c r="MMW107"/>
      <c r="MMX107"/>
      <c r="MMY107"/>
      <c r="MMZ107"/>
      <c r="MNA107"/>
      <c r="MNB107"/>
      <c r="MNC107"/>
      <c r="MND107"/>
      <c r="MNE107"/>
      <c r="MNF107"/>
      <c r="MNG107"/>
      <c r="MNH107"/>
      <c r="MNI107"/>
      <c r="MNJ107"/>
      <c r="MNK107"/>
      <c r="MNL107"/>
      <c r="MNM107"/>
      <c r="MNN107"/>
      <c r="MNO107"/>
      <c r="MNP107"/>
      <c r="MNQ107"/>
      <c r="MNR107"/>
      <c r="MNS107"/>
      <c r="MNT107"/>
      <c r="MNU107"/>
      <c r="MNV107"/>
      <c r="MNW107"/>
      <c r="MNX107"/>
      <c r="MNY107"/>
      <c r="MNZ107"/>
      <c r="MOA107"/>
      <c r="MOB107"/>
      <c r="MOC107"/>
      <c r="MOD107"/>
      <c r="MOE107"/>
      <c r="MOF107"/>
      <c r="MOG107"/>
      <c r="MOH107"/>
      <c r="MOI107"/>
      <c r="MOJ107"/>
      <c r="MOK107"/>
      <c r="MOL107"/>
      <c r="MOM107"/>
      <c r="MON107"/>
      <c r="MOO107"/>
      <c r="MOP107"/>
      <c r="MOQ107"/>
      <c r="MOR107"/>
      <c r="MOS107"/>
      <c r="MOT107"/>
      <c r="MOU107"/>
      <c r="MOV107"/>
      <c r="MOW107"/>
      <c r="MOX107"/>
      <c r="MOY107"/>
      <c r="MOZ107"/>
      <c r="MPA107"/>
      <c r="MPB107"/>
      <c r="MPC107"/>
      <c r="MPD107"/>
      <c r="MPE107"/>
      <c r="MPF107"/>
      <c r="MPG107"/>
      <c r="MPH107"/>
      <c r="MPI107"/>
      <c r="MPJ107"/>
      <c r="MPK107"/>
      <c r="MPL107"/>
      <c r="MPM107"/>
      <c r="MPN107"/>
      <c r="MPO107"/>
      <c r="MPP107"/>
      <c r="MPQ107"/>
      <c r="MPR107"/>
      <c r="MPS107"/>
      <c r="MPT107"/>
      <c r="MPU107"/>
      <c r="MPV107"/>
      <c r="MPW107"/>
      <c r="MPX107"/>
      <c r="MPY107"/>
      <c r="MPZ107"/>
      <c r="MQA107"/>
      <c r="MQB107"/>
      <c r="MQC107"/>
      <c r="MQD107"/>
      <c r="MQE107"/>
      <c r="MQF107"/>
      <c r="MQG107"/>
      <c r="MQH107"/>
      <c r="MQI107"/>
      <c r="MQJ107"/>
      <c r="MQK107"/>
      <c r="MQL107"/>
      <c r="MQM107"/>
      <c r="MQN107"/>
      <c r="MQO107"/>
      <c r="MQP107"/>
      <c r="MQQ107"/>
      <c r="MQR107"/>
      <c r="MQS107"/>
      <c r="MQT107"/>
      <c r="MQU107"/>
      <c r="MQV107"/>
      <c r="MQW107"/>
      <c r="MQX107"/>
      <c r="MQY107"/>
      <c r="MQZ107"/>
      <c r="MRA107"/>
      <c r="MRB107"/>
      <c r="MRC107"/>
      <c r="MRD107"/>
      <c r="MRE107"/>
      <c r="MRF107"/>
      <c r="MRG107"/>
      <c r="MRH107"/>
      <c r="MRI107"/>
      <c r="MRJ107"/>
      <c r="MRK107"/>
      <c r="MRL107"/>
      <c r="MRM107"/>
      <c r="MRN107"/>
      <c r="MRO107"/>
      <c r="MRP107"/>
      <c r="MRQ107"/>
      <c r="MRR107"/>
      <c r="MRS107"/>
      <c r="MRT107"/>
      <c r="MRU107"/>
      <c r="MRV107"/>
      <c r="MRW107"/>
      <c r="MRX107"/>
      <c r="MRY107"/>
      <c r="MRZ107"/>
      <c r="MSA107"/>
      <c r="MSB107"/>
      <c r="MSC107"/>
      <c r="MSD107"/>
      <c r="MSE107"/>
      <c r="MSF107"/>
      <c r="MSG107"/>
      <c r="MSH107"/>
      <c r="MSI107"/>
      <c r="MSJ107"/>
      <c r="MSK107"/>
      <c r="MSL107"/>
      <c r="MSM107"/>
      <c r="MSN107"/>
      <c r="MSO107"/>
      <c r="MSP107"/>
      <c r="MSQ107"/>
      <c r="MSR107"/>
      <c r="MSS107"/>
      <c r="MST107"/>
      <c r="MSU107"/>
      <c r="MSV107"/>
      <c r="MSW107"/>
      <c r="MSX107"/>
      <c r="MSY107"/>
      <c r="MSZ107"/>
      <c r="MTA107"/>
      <c r="MTB107"/>
      <c r="MTC107"/>
      <c r="MTD107"/>
      <c r="MTE107"/>
      <c r="MTF107"/>
      <c r="MTG107"/>
      <c r="MTH107"/>
      <c r="MTI107"/>
      <c r="MTJ107"/>
      <c r="MTK107"/>
      <c r="MTL107"/>
      <c r="MTM107"/>
      <c r="MTN107"/>
      <c r="MTO107"/>
      <c r="MTP107"/>
      <c r="MTQ107"/>
      <c r="MTR107"/>
      <c r="MTS107"/>
      <c r="MTT107"/>
      <c r="MTU107"/>
      <c r="MTV107"/>
      <c r="MTW107"/>
      <c r="MTX107"/>
      <c r="MTY107"/>
      <c r="MTZ107"/>
      <c r="MUA107"/>
      <c r="MUB107"/>
      <c r="MUC107"/>
      <c r="MUD107"/>
      <c r="MUE107"/>
      <c r="MUF107"/>
      <c r="MUG107"/>
      <c r="MUH107"/>
      <c r="MUI107"/>
      <c r="MUJ107"/>
      <c r="MUK107"/>
      <c r="MUL107"/>
      <c r="MUM107"/>
      <c r="MUN107"/>
      <c r="MUO107"/>
      <c r="MUP107"/>
      <c r="MUQ107"/>
      <c r="MUR107"/>
      <c r="MUS107"/>
      <c r="MUT107"/>
      <c r="MUU107"/>
      <c r="MUV107"/>
      <c r="MUW107"/>
      <c r="MUX107"/>
      <c r="MUY107"/>
      <c r="MUZ107"/>
      <c r="MVA107"/>
      <c r="MVB107"/>
      <c r="MVC107"/>
      <c r="MVD107"/>
      <c r="MVE107"/>
      <c r="MVF107"/>
      <c r="MVG107"/>
      <c r="MVH107"/>
      <c r="MVI107"/>
      <c r="MVJ107"/>
      <c r="MVK107"/>
      <c r="MVL107"/>
      <c r="MVM107"/>
      <c r="MVN107"/>
      <c r="MVO107"/>
      <c r="MVP107"/>
      <c r="MVQ107"/>
      <c r="MVR107"/>
      <c r="MVS107"/>
      <c r="MVT107"/>
      <c r="MVU107"/>
      <c r="MVV107"/>
      <c r="MVW107"/>
      <c r="MVX107"/>
      <c r="MVY107"/>
      <c r="MVZ107"/>
      <c r="MWA107"/>
      <c r="MWB107"/>
      <c r="MWC107"/>
      <c r="MWD107"/>
      <c r="MWE107"/>
      <c r="MWF107"/>
      <c r="MWG107"/>
      <c r="MWH107"/>
      <c r="MWI107"/>
      <c r="MWJ107"/>
      <c r="MWK107"/>
      <c r="MWL107"/>
      <c r="MWM107"/>
      <c r="MWN107"/>
      <c r="MWO107"/>
      <c r="MWP107"/>
      <c r="MWQ107"/>
      <c r="MWR107"/>
      <c r="MWS107"/>
      <c r="MWT107"/>
      <c r="MWU107"/>
      <c r="MWV107"/>
      <c r="MWW107"/>
      <c r="MWX107"/>
      <c r="MWY107"/>
      <c r="MWZ107"/>
      <c r="MXA107"/>
      <c r="MXB107"/>
      <c r="MXC107"/>
      <c r="MXD107"/>
      <c r="MXE107"/>
      <c r="MXF107"/>
      <c r="MXG107"/>
      <c r="MXH107"/>
      <c r="MXI107"/>
      <c r="MXJ107"/>
      <c r="MXK107"/>
      <c r="MXL107"/>
      <c r="MXM107"/>
      <c r="MXN107"/>
      <c r="MXO107"/>
      <c r="MXP107"/>
      <c r="MXQ107"/>
      <c r="MXR107"/>
      <c r="MXS107"/>
      <c r="MXT107"/>
      <c r="MXU107"/>
      <c r="MXV107"/>
      <c r="MXW107"/>
      <c r="MXX107"/>
      <c r="MXY107"/>
      <c r="MXZ107"/>
      <c r="MYA107"/>
      <c r="MYB107"/>
      <c r="MYC107"/>
      <c r="MYD107"/>
      <c r="MYE107"/>
      <c r="MYF107"/>
      <c r="MYG107"/>
      <c r="MYH107"/>
      <c r="MYI107"/>
      <c r="MYJ107"/>
      <c r="MYK107"/>
      <c r="MYL107"/>
      <c r="MYM107"/>
      <c r="MYN107"/>
      <c r="MYO107"/>
      <c r="MYP107"/>
      <c r="MYQ107"/>
      <c r="MYR107"/>
      <c r="MYS107"/>
      <c r="MYT107"/>
      <c r="MYU107"/>
      <c r="MYV107"/>
      <c r="MYW107"/>
      <c r="MYX107"/>
      <c r="MYY107"/>
      <c r="MYZ107"/>
      <c r="MZA107"/>
      <c r="MZB107"/>
      <c r="MZC107"/>
      <c r="MZD107"/>
      <c r="MZE107"/>
      <c r="MZF107"/>
      <c r="MZG107"/>
      <c r="MZH107"/>
      <c r="MZI107"/>
      <c r="MZJ107"/>
      <c r="MZK107"/>
      <c r="MZL107"/>
      <c r="MZM107"/>
      <c r="MZN107"/>
      <c r="MZO107"/>
      <c r="MZP107"/>
      <c r="MZQ107"/>
      <c r="MZR107"/>
      <c r="MZS107"/>
      <c r="MZT107"/>
      <c r="MZU107"/>
      <c r="MZV107"/>
      <c r="MZW107"/>
      <c r="MZX107"/>
      <c r="MZY107"/>
      <c r="MZZ107"/>
      <c r="NAA107"/>
      <c r="NAB107"/>
      <c r="NAC107"/>
      <c r="NAD107"/>
      <c r="NAE107"/>
      <c r="NAF107"/>
      <c r="NAG107"/>
      <c r="NAH107"/>
      <c r="NAI107"/>
      <c r="NAJ107"/>
      <c r="NAK107"/>
      <c r="NAL107"/>
      <c r="NAM107"/>
      <c r="NAN107"/>
      <c r="NAO107"/>
      <c r="NAP107"/>
      <c r="NAQ107"/>
      <c r="NAR107"/>
      <c r="NAS107"/>
      <c r="NAT107"/>
      <c r="NAU107"/>
      <c r="NAV107"/>
      <c r="NAW107"/>
      <c r="NAX107"/>
      <c r="NAY107"/>
      <c r="NAZ107"/>
      <c r="NBA107"/>
      <c r="NBB107"/>
      <c r="NBC107"/>
      <c r="NBD107"/>
      <c r="NBE107"/>
      <c r="NBF107"/>
      <c r="NBG107"/>
      <c r="NBH107"/>
      <c r="NBI107"/>
      <c r="NBJ107"/>
      <c r="NBK107"/>
      <c r="NBL107"/>
      <c r="NBM107"/>
      <c r="NBN107"/>
      <c r="NBO107"/>
      <c r="NBP107"/>
      <c r="NBQ107"/>
      <c r="NBR107"/>
      <c r="NBS107"/>
      <c r="NBT107"/>
      <c r="NBU107"/>
      <c r="NBV107"/>
      <c r="NBW107"/>
      <c r="NBX107"/>
      <c r="NBY107"/>
      <c r="NBZ107"/>
      <c r="NCA107"/>
      <c r="NCB107"/>
      <c r="NCC107"/>
      <c r="NCD107"/>
      <c r="NCE107"/>
      <c r="NCF107"/>
      <c r="NCG107"/>
      <c r="NCH107"/>
      <c r="NCI107"/>
      <c r="NCJ107"/>
      <c r="NCK107"/>
      <c r="NCL107"/>
      <c r="NCM107"/>
      <c r="NCN107"/>
      <c r="NCO107"/>
      <c r="NCP107"/>
      <c r="NCQ107"/>
      <c r="NCR107"/>
      <c r="NCS107"/>
      <c r="NCT107"/>
      <c r="NCU107"/>
      <c r="NCV107"/>
      <c r="NCW107"/>
      <c r="NCX107"/>
      <c r="NCY107"/>
      <c r="NCZ107"/>
      <c r="NDA107"/>
      <c r="NDB107"/>
      <c r="NDC107"/>
      <c r="NDD107"/>
      <c r="NDE107"/>
      <c r="NDF107"/>
      <c r="NDG107"/>
      <c r="NDH107"/>
      <c r="NDI107"/>
      <c r="NDJ107"/>
      <c r="NDK107"/>
      <c r="NDL107"/>
      <c r="NDM107"/>
      <c r="NDN107"/>
      <c r="NDO107"/>
      <c r="NDP107"/>
      <c r="NDQ107"/>
      <c r="NDR107"/>
      <c r="NDS107"/>
      <c r="NDT107"/>
      <c r="NDU107"/>
      <c r="NDV107"/>
      <c r="NDW107"/>
      <c r="NDX107"/>
      <c r="NDY107"/>
      <c r="NDZ107"/>
      <c r="NEA107"/>
      <c r="NEB107"/>
      <c r="NEC107"/>
      <c r="NED107"/>
      <c r="NEE107"/>
      <c r="NEF107"/>
      <c r="NEG107"/>
      <c r="NEH107"/>
      <c r="NEI107"/>
      <c r="NEJ107"/>
      <c r="NEK107"/>
      <c r="NEL107"/>
      <c r="NEM107"/>
      <c r="NEN107"/>
      <c r="NEO107"/>
      <c r="NEP107"/>
      <c r="NEQ107"/>
      <c r="NER107"/>
      <c r="NES107"/>
      <c r="NET107"/>
      <c r="NEU107"/>
      <c r="NEV107"/>
      <c r="NEW107"/>
      <c r="NEX107"/>
      <c r="NEY107"/>
      <c r="NEZ107"/>
      <c r="NFA107"/>
      <c r="NFB107"/>
      <c r="NFC107"/>
      <c r="NFD107"/>
      <c r="NFE107"/>
      <c r="NFF107"/>
      <c r="NFG107"/>
      <c r="NFH107"/>
      <c r="NFI107"/>
      <c r="NFJ107"/>
      <c r="NFK107"/>
      <c r="NFL107"/>
      <c r="NFM107"/>
      <c r="NFN107"/>
      <c r="NFO107"/>
      <c r="NFP107"/>
      <c r="NFQ107"/>
      <c r="NFR107"/>
      <c r="NFS107"/>
      <c r="NFT107"/>
      <c r="NFU107"/>
      <c r="NFV107"/>
      <c r="NFW107"/>
      <c r="NFX107"/>
      <c r="NFY107"/>
      <c r="NFZ107"/>
      <c r="NGA107"/>
      <c r="NGB107"/>
      <c r="NGC107"/>
      <c r="NGD107"/>
      <c r="NGE107"/>
      <c r="NGF107"/>
      <c r="NGG107"/>
      <c r="NGH107"/>
      <c r="NGI107"/>
      <c r="NGJ107"/>
      <c r="NGK107"/>
      <c r="NGL107"/>
      <c r="NGM107"/>
      <c r="NGN107"/>
      <c r="NGO107"/>
      <c r="NGP107"/>
      <c r="NGQ107"/>
      <c r="NGR107"/>
      <c r="NGS107"/>
      <c r="NGT107"/>
      <c r="NGU107"/>
      <c r="NGV107"/>
      <c r="NGW107"/>
      <c r="NGX107"/>
      <c r="NGY107"/>
      <c r="NGZ107"/>
      <c r="NHA107"/>
      <c r="NHB107"/>
      <c r="NHC107"/>
      <c r="NHD107"/>
      <c r="NHE107"/>
      <c r="NHF107"/>
      <c r="NHG107"/>
      <c r="NHH107"/>
      <c r="NHI107"/>
      <c r="NHJ107"/>
      <c r="NHK107"/>
      <c r="NHL107"/>
      <c r="NHM107"/>
      <c r="NHN107"/>
      <c r="NHO107"/>
      <c r="NHP107"/>
      <c r="NHQ107"/>
      <c r="NHR107"/>
      <c r="NHS107"/>
      <c r="NHT107"/>
      <c r="NHU107"/>
      <c r="NHV107"/>
      <c r="NHW107"/>
      <c r="NHX107"/>
      <c r="NHY107"/>
      <c r="NHZ107"/>
      <c r="NIA107"/>
      <c r="NIB107"/>
      <c r="NIC107"/>
      <c r="NID107"/>
      <c r="NIE107"/>
      <c r="NIF107"/>
      <c r="NIG107"/>
      <c r="NIH107"/>
      <c r="NII107"/>
      <c r="NIJ107"/>
      <c r="NIK107"/>
      <c r="NIL107"/>
      <c r="NIM107"/>
      <c r="NIN107"/>
      <c r="NIO107"/>
      <c r="NIP107"/>
      <c r="NIQ107"/>
      <c r="NIR107"/>
      <c r="NIS107"/>
      <c r="NIT107"/>
      <c r="NIU107"/>
      <c r="NIV107"/>
      <c r="NIW107"/>
      <c r="NIX107"/>
      <c r="NIY107"/>
      <c r="NIZ107"/>
      <c r="NJA107"/>
      <c r="NJB107"/>
      <c r="NJC107"/>
      <c r="NJD107"/>
      <c r="NJE107"/>
      <c r="NJF107"/>
      <c r="NJG107"/>
      <c r="NJH107"/>
      <c r="NJI107"/>
      <c r="NJJ107"/>
      <c r="NJK107"/>
      <c r="NJL107"/>
      <c r="NJM107"/>
      <c r="NJN107"/>
      <c r="NJO107"/>
      <c r="NJP107"/>
      <c r="NJQ107"/>
      <c r="NJR107"/>
      <c r="NJS107"/>
      <c r="NJT107"/>
      <c r="NJU107"/>
      <c r="NJV107"/>
      <c r="NJW107"/>
      <c r="NJX107"/>
      <c r="NJY107"/>
      <c r="NJZ107"/>
      <c r="NKA107"/>
      <c r="NKB107"/>
      <c r="NKC107"/>
      <c r="NKD107"/>
      <c r="NKE107"/>
      <c r="NKF107"/>
      <c r="NKG107"/>
      <c r="NKH107"/>
      <c r="NKI107"/>
      <c r="NKJ107"/>
      <c r="NKK107"/>
      <c r="NKL107"/>
      <c r="NKM107"/>
      <c r="NKN107"/>
      <c r="NKO107"/>
      <c r="NKP107"/>
      <c r="NKQ107"/>
      <c r="NKR107"/>
      <c r="NKS107"/>
      <c r="NKT107"/>
      <c r="NKU107"/>
      <c r="NKV107"/>
      <c r="NKW107"/>
      <c r="NKX107"/>
      <c r="NKY107"/>
      <c r="NKZ107"/>
      <c r="NLA107"/>
      <c r="NLB107"/>
      <c r="NLC107"/>
      <c r="NLD107"/>
      <c r="NLE107"/>
      <c r="NLF107"/>
      <c r="NLG107"/>
      <c r="NLH107"/>
      <c r="NLI107"/>
      <c r="NLJ107"/>
      <c r="NLK107"/>
      <c r="NLL107"/>
      <c r="NLM107"/>
      <c r="NLN107"/>
      <c r="NLO107"/>
      <c r="NLP107"/>
      <c r="NLQ107"/>
      <c r="NLR107"/>
      <c r="NLS107"/>
      <c r="NLT107"/>
      <c r="NLU107"/>
      <c r="NLV107"/>
      <c r="NLW107"/>
      <c r="NLX107"/>
      <c r="NLY107"/>
      <c r="NLZ107"/>
      <c r="NMA107"/>
      <c r="NMB107"/>
      <c r="NMC107"/>
      <c r="NMD107"/>
      <c r="NME107"/>
      <c r="NMF107"/>
      <c r="NMG107"/>
      <c r="NMH107"/>
      <c r="NMI107"/>
      <c r="NMJ107"/>
      <c r="NMK107"/>
      <c r="NML107"/>
      <c r="NMM107"/>
      <c r="NMN107"/>
      <c r="NMO107"/>
      <c r="NMP107"/>
      <c r="NMQ107"/>
      <c r="NMR107"/>
      <c r="NMS107"/>
      <c r="NMT107"/>
      <c r="NMU107"/>
      <c r="NMV107"/>
      <c r="NMW107"/>
      <c r="NMX107"/>
      <c r="NMY107"/>
      <c r="NMZ107"/>
      <c r="NNA107"/>
      <c r="NNB107"/>
      <c r="NNC107"/>
      <c r="NND107"/>
      <c r="NNE107"/>
      <c r="NNF107"/>
      <c r="NNG107"/>
      <c r="NNH107"/>
      <c r="NNI107"/>
      <c r="NNJ107"/>
      <c r="NNK107"/>
      <c r="NNL107"/>
      <c r="NNM107"/>
      <c r="NNN107"/>
      <c r="NNO107"/>
      <c r="NNP107"/>
      <c r="NNQ107"/>
      <c r="NNR107"/>
      <c r="NNS107"/>
      <c r="NNT107"/>
      <c r="NNU107"/>
      <c r="NNV107"/>
      <c r="NNW107"/>
      <c r="NNX107"/>
      <c r="NNY107"/>
      <c r="NNZ107"/>
      <c r="NOA107"/>
      <c r="NOB107"/>
      <c r="NOC107"/>
      <c r="NOD107"/>
      <c r="NOE107"/>
      <c r="NOF107"/>
      <c r="NOG107"/>
      <c r="NOH107"/>
      <c r="NOI107"/>
      <c r="NOJ107"/>
      <c r="NOK107"/>
      <c r="NOL107"/>
      <c r="NOM107"/>
      <c r="NON107"/>
      <c r="NOO107"/>
      <c r="NOP107"/>
      <c r="NOQ107"/>
      <c r="NOR107"/>
      <c r="NOS107"/>
      <c r="NOT107"/>
      <c r="NOU107"/>
      <c r="NOV107"/>
      <c r="NOW107"/>
      <c r="NOX107"/>
      <c r="NOY107"/>
      <c r="NOZ107"/>
      <c r="NPA107"/>
      <c r="NPB107"/>
      <c r="NPC107"/>
      <c r="NPD107"/>
      <c r="NPE107"/>
      <c r="NPF107"/>
      <c r="NPG107"/>
      <c r="NPH107"/>
      <c r="NPI107"/>
      <c r="NPJ107"/>
      <c r="NPK107"/>
      <c r="NPL107"/>
      <c r="NPM107"/>
      <c r="NPN107"/>
      <c r="NPO107"/>
      <c r="NPP107"/>
      <c r="NPQ107"/>
      <c r="NPR107"/>
      <c r="NPS107"/>
      <c r="NPT107"/>
      <c r="NPU107"/>
      <c r="NPV107"/>
      <c r="NPW107"/>
      <c r="NPX107"/>
      <c r="NPY107"/>
      <c r="NPZ107"/>
      <c r="NQA107"/>
      <c r="NQB107"/>
      <c r="NQC107"/>
      <c r="NQD107"/>
      <c r="NQE107"/>
      <c r="NQF107"/>
      <c r="NQG107"/>
      <c r="NQH107"/>
      <c r="NQI107"/>
      <c r="NQJ107"/>
      <c r="NQK107"/>
      <c r="NQL107"/>
      <c r="NQM107"/>
      <c r="NQN107"/>
      <c r="NQO107"/>
      <c r="NQP107"/>
      <c r="NQQ107"/>
      <c r="NQR107"/>
      <c r="NQS107"/>
      <c r="NQT107"/>
      <c r="NQU107"/>
      <c r="NQV107"/>
      <c r="NQW107"/>
      <c r="NQX107"/>
      <c r="NQY107"/>
      <c r="NQZ107"/>
      <c r="NRA107"/>
      <c r="NRB107"/>
      <c r="NRC107"/>
      <c r="NRD107"/>
      <c r="NRE107"/>
      <c r="NRF107"/>
      <c r="NRG107"/>
      <c r="NRH107"/>
      <c r="NRI107"/>
      <c r="NRJ107"/>
      <c r="NRK107"/>
      <c r="NRL107"/>
      <c r="NRM107"/>
      <c r="NRN107"/>
      <c r="NRO107"/>
      <c r="NRP107"/>
      <c r="NRQ107"/>
      <c r="NRR107"/>
      <c r="NRS107"/>
      <c r="NRT107"/>
      <c r="NRU107"/>
      <c r="NRV107"/>
      <c r="NRW107"/>
      <c r="NRX107"/>
      <c r="NRY107"/>
      <c r="NRZ107"/>
      <c r="NSA107"/>
      <c r="NSB107"/>
      <c r="NSC107"/>
      <c r="NSD107"/>
      <c r="NSE107"/>
      <c r="NSF107"/>
      <c r="NSG107"/>
      <c r="NSH107"/>
      <c r="NSI107"/>
      <c r="NSJ107"/>
      <c r="NSK107"/>
      <c r="NSL107"/>
      <c r="NSM107"/>
      <c r="NSN107"/>
      <c r="NSO107"/>
      <c r="NSP107"/>
      <c r="NSQ107"/>
      <c r="NSR107"/>
      <c r="NSS107"/>
      <c r="NST107"/>
      <c r="NSU107"/>
      <c r="NSV107"/>
      <c r="NSW107"/>
      <c r="NSX107"/>
      <c r="NSY107"/>
      <c r="NSZ107"/>
      <c r="NTA107"/>
      <c r="NTB107"/>
      <c r="NTC107"/>
      <c r="NTD107"/>
      <c r="NTE107"/>
      <c r="NTF107"/>
      <c r="NTG107"/>
      <c r="NTH107"/>
      <c r="NTI107"/>
      <c r="NTJ107"/>
      <c r="NTK107"/>
      <c r="NTL107"/>
      <c r="NTM107"/>
      <c r="NTN107"/>
      <c r="NTO107"/>
      <c r="NTP107"/>
      <c r="NTQ107"/>
      <c r="NTR107"/>
      <c r="NTS107"/>
      <c r="NTT107"/>
      <c r="NTU107"/>
      <c r="NTV107"/>
      <c r="NTW107"/>
      <c r="NTX107"/>
      <c r="NTY107"/>
      <c r="NTZ107"/>
      <c r="NUA107"/>
      <c r="NUB107"/>
      <c r="NUC107"/>
      <c r="NUD107"/>
      <c r="NUE107"/>
      <c r="NUF107"/>
      <c r="NUG107"/>
      <c r="NUH107"/>
      <c r="NUI107"/>
      <c r="NUJ107"/>
      <c r="NUK107"/>
      <c r="NUL107"/>
      <c r="NUM107"/>
      <c r="NUN107"/>
      <c r="NUO107"/>
      <c r="NUP107"/>
      <c r="NUQ107"/>
      <c r="NUR107"/>
      <c r="NUS107"/>
      <c r="NUT107"/>
      <c r="NUU107"/>
      <c r="NUV107"/>
      <c r="NUW107"/>
      <c r="NUX107"/>
      <c r="NUY107"/>
      <c r="NUZ107"/>
      <c r="NVA107"/>
      <c r="NVB107"/>
      <c r="NVC107"/>
      <c r="NVD107"/>
      <c r="NVE107"/>
      <c r="NVF107"/>
      <c r="NVG107"/>
      <c r="NVH107"/>
      <c r="NVI107"/>
      <c r="NVJ107"/>
      <c r="NVK107"/>
      <c r="NVL107"/>
      <c r="NVM107"/>
      <c r="NVN107"/>
      <c r="NVO107"/>
      <c r="NVP107"/>
      <c r="NVQ107"/>
      <c r="NVR107"/>
      <c r="NVS107"/>
      <c r="NVT107"/>
      <c r="NVU107"/>
      <c r="NVV107"/>
      <c r="NVW107"/>
      <c r="NVX107"/>
      <c r="NVY107"/>
      <c r="NVZ107"/>
      <c r="NWA107"/>
      <c r="NWB107"/>
      <c r="NWC107"/>
      <c r="NWD107"/>
      <c r="NWE107"/>
      <c r="NWF107"/>
      <c r="NWG107"/>
      <c r="NWH107"/>
      <c r="NWI107"/>
      <c r="NWJ107"/>
      <c r="NWK107"/>
      <c r="NWL107"/>
      <c r="NWM107"/>
      <c r="NWN107"/>
      <c r="NWO107"/>
      <c r="NWP107"/>
      <c r="NWQ107"/>
      <c r="NWR107"/>
      <c r="NWS107"/>
      <c r="NWT107"/>
      <c r="NWU107"/>
      <c r="NWV107"/>
      <c r="NWW107"/>
      <c r="NWX107"/>
      <c r="NWY107"/>
      <c r="NWZ107"/>
      <c r="NXA107"/>
      <c r="NXB107"/>
      <c r="NXC107"/>
      <c r="NXD107"/>
      <c r="NXE107"/>
      <c r="NXF107"/>
      <c r="NXG107"/>
      <c r="NXH107"/>
      <c r="NXI107"/>
      <c r="NXJ107"/>
      <c r="NXK107"/>
      <c r="NXL107"/>
      <c r="NXM107"/>
      <c r="NXN107"/>
      <c r="NXO107"/>
      <c r="NXP107"/>
      <c r="NXQ107"/>
      <c r="NXR107"/>
      <c r="NXS107"/>
      <c r="NXT107"/>
      <c r="NXU107"/>
      <c r="NXV107"/>
      <c r="NXW107"/>
      <c r="NXX107"/>
      <c r="NXY107"/>
      <c r="NXZ107"/>
      <c r="NYA107"/>
      <c r="NYB107"/>
      <c r="NYC107"/>
      <c r="NYD107"/>
      <c r="NYE107"/>
      <c r="NYF107"/>
      <c r="NYG107"/>
      <c r="NYH107"/>
      <c r="NYI107"/>
      <c r="NYJ107"/>
      <c r="NYK107"/>
      <c r="NYL107"/>
      <c r="NYM107"/>
      <c r="NYN107"/>
      <c r="NYO107"/>
      <c r="NYP107"/>
      <c r="NYQ107"/>
      <c r="NYR107"/>
      <c r="NYS107"/>
      <c r="NYT107"/>
      <c r="NYU107"/>
      <c r="NYV107"/>
      <c r="NYW107"/>
      <c r="NYX107"/>
      <c r="NYY107"/>
      <c r="NYZ107"/>
      <c r="NZA107"/>
      <c r="NZB107"/>
      <c r="NZC107"/>
      <c r="NZD107"/>
      <c r="NZE107"/>
      <c r="NZF107"/>
      <c r="NZG107"/>
      <c r="NZH107"/>
      <c r="NZI107"/>
      <c r="NZJ107"/>
      <c r="NZK107"/>
      <c r="NZL107"/>
      <c r="NZM107"/>
      <c r="NZN107"/>
      <c r="NZO107"/>
      <c r="NZP107"/>
      <c r="NZQ107"/>
      <c r="NZR107"/>
      <c r="NZS107"/>
      <c r="NZT107"/>
      <c r="NZU107"/>
      <c r="NZV107"/>
      <c r="NZW107"/>
      <c r="NZX107"/>
      <c r="NZY107"/>
      <c r="NZZ107"/>
      <c r="OAA107"/>
      <c r="OAB107"/>
      <c r="OAC107"/>
      <c r="OAD107"/>
      <c r="OAE107"/>
      <c r="OAF107"/>
      <c r="OAG107"/>
      <c r="OAH107"/>
      <c r="OAI107"/>
      <c r="OAJ107"/>
      <c r="OAK107"/>
      <c r="OAL107"/>
      <c r="OAM107"/>
      <c r="OAN107"/>
      <c r="OAO107"/>
      <c r="OAP107"/>
      <c r="OAQ107"/>
      <c r="OAR107"/>
      <c r="OAS107"/>
      <c r="OAT107"/>
      <c r="OAU107"/>
      <c r="OAV107"/>
      <c r="OAW107"/>
      <c r="OAX107"/>
      <c r="OAY107"/>
      <c r="OAZ107"/>
      <c r="OBA107"/>
      <c r="OBB107"/>
      <c r="OBC107"/>
      <c r="OBD107"/>
      <c r="OBE107"/>
      <c r="OBF107"/>
      <c r="OBG107"/>
      <c r="OBH107"/>
      <c r="OBI107"/>
      <c r="OBJ107"/>
      <c r="OBK107"/>
      <c r="OBL107"/>
      <c r="OBM107"/>
      <c r="OBN107"/>
      <c r="OBO107"/>
      <c r="OBP107"/>
      <c r="OBQ107"/>
      <c r="OBR107"/>
      <c r="OBS107"/>
      <c r="OBT107"/>
      <c r="OBU107"/>
      <c r="OBV107"/>
      <c r="OBW107"/>
      <c r="OBX107"/>
      <c r="OBY107"/>
      <c r="OBZ107"/>
      <c r="OCA107"/>
      <c r="OCB107"/>
      <c r="OCC107"/>
      <c r="OCD107"/>
      <c r="OCE107"/>
      <c r="OCF107"/>
      <c r="OCG107"/>
      <c r="OCH107"/>
      <c r="OCI107"/>
      <c r="OCJ107"/>
      <c r="OCK107"/>
      <c r="OCL107"/>
      <c r="OCM107"/>
      <c r="OCN107"/>
      <c r="OCO107"/>
      <c r="OCP107"/>
      <c r="OCQ107"/>
      <c r="OCR107"/>
      <c r="OCS107"/>
      <c r="OCT107"/>
      <c r="OCU107"/>
      <c r="OCV107"/>
      <c r="OCW107"/>
      <c r="OCX107"/>
      <c r="OCY107"/>
      <c r="OCZ107"/>
      <c r="ODA107"/>
      <c r="ODB107"/>
      <c r="ODC107"/>
      <c r="ODD107"/>
      <c r="ODE107"/>
      <c r="ODF107"/>
      <c r="ODG107"/>
      <c r="ODH107"/>
      <c r="ODI107"/>
      <c r="ODJ107"/>
      <c r="ODK107"/>
      <c r="ODL107"/>
      <c r="ODM107"/>
      <c r="ODN107"/>
      <c r="ODO107"/>
      <c r="ODP107"/>
      <c r="ODQ107"/>
      <c r="ODR107"/>
      <c r="ODS107"/>
      <c r="ODT107"/>
      <c r="ODU107"/>
      <c r="ODV107"/>
      <c r="ODW107"/>
      <c r="ODX107"/>
      <c r="ODY107"/>
      <c r="ODZ107"/>
      <c r="OEA107"/>
      <c r="OEB107"/>
      <c r="OEC107"/>
      <c r="OED107"/>
      <c r="OEE107"/>
      <c r="OEF107"/>
      <c r="OEG107"/>
      <c r="OEH107"/>
      <c r="OEI107"/>
      <c r="OEJ107"/>
      <c r="OEK107"/>
      <c r="OEL107"/>
      <c r="OEM107"/>
      <c r="OEN107"/>
      <c r="OEO107"/>
      <c r="OEP107"/>
      <c r="OEQ107"/>
      <c r="OER107"/>
      <c r="OES107"/>
      <c r="OET107"/>
      <c r="OEU107"/>
      <c r="OEV107"/>
      <c r="OEW107"/>
      <c r="OEX107"/>
      <c r="OEY107"/>
      <c r="OEZ107"/>
      <c r="OFA107"/>
      <c r="OFB107"/>
      <c r="OFC107"/>
      <c r="OFD107"/>
      <c r="OFE107"/>
      <c r="OFF107"/>
      <c r="OFG107"/>
      <c r="OFH107"/>
      <c r="OFI107"/>
      <c r="OFJ107"/>
      <c r="OFK107"/>
      <c r="OFL107"/>
      <c r="OFM107"/>
      <c r="OFN107"/>
      <c r="OFO107"/>
      <c r="OFP107"/>
      <c r="OFQ107"/>
      <c r="OFR107"/>
      <c r="OFS107"/>
      <c r="OFT107"/>
      <c r="OFU107"/>
      <c r="OFV107"/>
      <c r="OFW107"/>
      <c r="OFX107"/>
      <c r="OFY107"/>
      <c r="OFZ107"/>
      <c r="OGA107"/>
      <c r="OGB107"/>
      <c r="OGC107"/>
      <c r="OGD107"/>
      <c r="OGE107"/>
      <c r="OGF107"/>
      <c r="OGG107"/>
      <c r="OGH107"/>
      <c r="OGI107"/>
      <c r="OGJ107"/>
      <c r="OGK107"/>
      <c r="OGL107"/>
      <c r="OGM107"/>
      <c r="OGN107"/>
      <c r="OGO107"/>
      <c r="OGP107"/>
      <c r="OGQ107"/>
      <c r="OGR107"/>
      <c r="OGS107"/>
      <c r="OGT107"/>
      <c r="OGU107"/>
      <c r="OGV107"/>
      <c r="OGW107"/>
      <c r="OGX107"/>
      <c r="OGY107"/>
      <c r="OGZ107"/>
      <c r="OHA107"/>
      <c r="OHB107"/>
      <c r="OHC107"/>
      <c r="OHD107"/>
      <c r="OHE107"/>
      <c r="OHF107"/>
      <c r="OHG107"/>
      <c r="OHH107"/>
      <c r="OHI107"/>
      <c r="OHJ107"/>
      <c r="OHK107"/>
      <c r="OHL107"/>
      <c r="OHM107"/>
      <c r="OHN107"/>
      <c r="OHO107"/>
      <c r="OHP107"/>
      <c r="OHQ107"/>
      <c r="OHR107"/>
      <c r="OHS107"/>
      <c r="OHT107"/>
      <c r="OHU107"/>
      <c r="OHV107"/>
      <c r="OHW107"/>
      <c r="OHX107"/>
      <c r="OHY107"/>
      <c r="OHZ107"/>
      <c r="OIA107"/>
      <c r="OIB107"/>
      <c r="OIC107"/>
      <c r="OID107"/>
      <c r="OIE107"/>
      <c r="OIF107"/>
      <c r="OIG107"/>
      <c r="OIH107"/>
      <c r="OII107"/>
      <c r="OIJ107"/>
      <c r="OIK107"/>
      <c r="OIL107"/>
      <c r="OIM107"/>
      <c r="OIN107"/>
      <c r="OIO107"/>
      <c r="OIP107"/>
      <c r="OIQ107"/>
      <c r="OIR107"/>
      <c r="OIS107"/>
      <c r="OIT107"/>
      <c r="OIU107"/>
      <c r="OIV107"/>
      <c r="OIW107"/>
      <c r="OIX107"/>
      <c r="OIY107"/>
      <c r="OIZ107"/>
      <c r="OJA107"/>
      <c r="OJB107"/>
      <c r="OJC107"/>
      <c r="OJD107"/>
      <c r="OJE107"/>
      <c r="OJF107"/>
      <c r="OJG107"/>
      <c r="OJH107"/>
      <c r="OJI107"/>
      <c r="OJJ107"/>
      <c r="OJK107"/>
      <c r="OJL107"/>
      <c r="OJM107"/>
      <c r="OJN107"/>
      <c r="OJO107"/>
      <c r="OJP107"/>
      <c r="OJQ107"/>
      <c r="OJR107"/>
      <c r="OJS107"/>
      <c r="OJT107"/>
      <c r="OJU107"/>
      <c r="OJV107"/>
      <c r="OJW107"/>
      <c r="OJX107"/>
      <c r="OJY107"/>
      <c r="OJZ107"/>
      <c r="OKA107"/>
      <c r="OKB107"/>
      <c r="OKC107"/>
      <c r="OKD107"/>
      <c r="OKE107"/>
      <c r="OKF107"/>
      <c r="OKG107"/>
      <c r="OKH107"/>
      <c r="OKI107"/>
      <c r="OKJ107"/>
      <c r="OKK107"/>
      <c r="OKL107"/>
      <c r="OKM107"/>
      <c r="OKN107"/>
      <c r="OKO107"/>
      <c r="OKP107"/>
      <c r="OKQ107"/>
      <c r="OKR107"/>
      <c r="OKS107"/>
      <c r="OKT107"/>
      <c r="OKU107"/>
      <c r="OKV107"/>
      <c r="OKW107"/>
      <c r="OKX107"/>
      <c r="OKY107"/>
      <c r="OKZ107"/>
      <c r="OLA107"/>
      <c r="OLB107"/>
      <c r="OLC107"/>
      <c r="OLD107"/>
      <c r="OLE107"/>
      <c r="OLF107"/>
      <c r="OLG107"/>
      <c r="OLH107"/>
      <c r="OLI107"/>
      <c r="OLJ107"/>
      <c r="OLK107"/>
      <c r="OLL107"/>
      <c r="OLM107"/>
      <c r="OLN107"/>
      <c r="OLO107"/>
      <c r="OLP107"/>
      <c r="OLQ107"/>
      <c r="OLR107"/>
      <c r="OLS107"/>
      <c r="OLT107"/>
      <c r="OLU107"/>
      <c r="OLV107"/>
      <c r="OLW107"/>
      <c r="OLX107"/>
      <c r="OLY107"/>
      <c r="OLZ107"/>
      <c r="OMA107"/>
      <c r="OMB107"/>
      <c r="OMC107"/>
      <c r="OMD107"/>
      <c r="OME107"/>
      <c r="OMF107"/>
      <c r="OMG107"/>
      <c r="OMH107"/>
      <c r="OMI107"/>
      <c r="OMJ107"/>
      <c r="OMK107"/>
      <c r="OML107"/>
      <c r="OMM107"/>
      <c r="OMN107"/>
      <c r="OMO107"/>
      <c r="OMP107"/>
      <c r="OMQ107"/>
      <c r="OMR107"/>
      <c r="OMS107"/>
      <c r="OMT107"/>
      <c r="OMU107"/>
      <c r="OMV107"/>
      <c r="OMW107"/>
      <c r="OMX107"/>
      <c r="OMY107"/>
      <c r="OMZ107"/>
      <c r="ONA107"/>
      <c r="ONB107"/>
      <c r="ONC107"/>
      <c r="OND107"/>
      <c r="ONE107"/>
      <c r="ONF107"/>
      <c r="ONG107"/>
      <c r="ONH107"/>
      <c r="ONI107"/>
      <c r="ONJ107"/>
      <c r="ONK107"/>
      <c r="ONL107"/>
      <c r="ONM107"/>
      <c r="ONN107"/>
      <c r="ONO107"/>
      <c r="ONP107"/>
      <c r="ONQ107"/>
      <c r="ONR107"/>
      <c r="ONS107"/>
      <c r="ONT107"/>
      <c r="ONU107"/>
      <c r="ONV107"/>
      <c r="ONW107"/>
      <c r="ONX107"/>
      <c r="ONY107"/>
      <c r="ONZ107"/>
      <c r="OOA107"/>
      <c r="OOB107"/>
      <c r="OOC107"/>
      <c r="OOD107"/>
      <c r="OOE107"/>
      <c r="OOF107"/>
      <c r="OOG107"/>
      <c r="OOH107"/>
      <c r="OOI107"/>
      <c r="OOJ107"/>
      <c r="OOK107"/>
      <c r="OOL107"/>
      <c r="OOM107"/>
      <c r="OON107"/>
      <c r="OOO107"/>
      <c r="OOP107"/>
      <c r="OOQ107"/>
      <c r="OOR107"/>
      <c r="OOS107"/>
      <c r="OOT107"/>
      <c r="OOU107"/>
      <c r="OOV107"/>
      <c r="OOW107"/>
      <c r="OOX107"/>
      <c r="OOY107"/>
      <c r="OOZ107"/>
      <c r="OPA107"/>
      <c r="OPB107"/>
      <c r="OPC107"/>
      <c r="OPD107"/>
      <c r="OPE107"/>
      <c r="OPF107"/>
      <c r="OPG107"/>
      <c r="OPH107"/>
      <c r="OPI107"/>
      <c r="OPJ107"/>
      <c r="OPK107"/>
      <c r="OPL107"/>
      <c r="OPM107"/>
      <c r="OPN107"/>
      <c r="OPO107"/>
      <c r="OPP107"/>
      <c r="OPQ107"/>
      <c r="OPR107"/>
      <c r="OPS107"/>
      <c r="OPT107"/>
      <c r="OPU107"/>
      <c r="OPV107"/>
      <c r="OPW107"/>
      <c r="OPX107"/>
      <c r="OPY107"/>
      <c r="OPZ107"/>
      <c r="OQA107"/>
      <c r="OQB107"/>
      <c r="OQC107"/>
      <c r="OQD107"/>
      <c r="OQE107"/>
      <c r="OQF107"/>
      <c r="OQG107"/>
      <c r="OQH107"/>
      <c r="OQI107"/>
      <c r="OQJ107"/>
      <c r="OQK107"/>
      <c r="OQL107"/>
      <c r="OQM107"/>
      <c r="OQN107"/>
      <c r="OQO107"/>
      <c r="OQP107"/>
      <c r="OQQ107"/>
      <c r="OQR107"/>
      <c r="OQS107"/>
      <c r="OQT107"/>
      <c r="OQU107"/>
      <c r="OQV107"/>
      <c r="OQW107"/>
      <c r="OQX107"/>
      <c r="OQY107"/>
      <c r="OQZ107"/>
      <c r="ORA107"/>
      <c r="ORB107"/>
      <c r="ORC107"/>
      <c r="ORD107"/>
      <c r="ORE107"/>
      <c r="ORF107"/>
      <c r="ORG107"/>
      <c r="ORH107"/>
      <c r="ORI107"/>
      <c r="ORJ107"/>
      <c r="ORK107"/>
      <c r="ORL107"/>
      <c r="ORM107"/>
      <c r="ORN107"/>
      <c r="ORO107"/>
      <c r="ORP107"/>
      <c r="ORQ107"/>
      <c r="ORR107"/>
      <c r="ORS107"/>
      <c r="ORT107"/>
      <c r="ORU107"/>
      <c r="ORV107"/>
      <c r="ORW107"/>
      <c r="ORX107"/>
      <c r="ORY107"/>
      <c r="ORZ107"/>
      <c r="OSA107"/>
      <c r="OSB107"/>
      <c r="OSC107"/>
      <c r="OSD107"/>
      <c r="OSE107"/>
      <c r="OSF107"/>
      <c r="OSG107"/>
      <c r="OSH107"/>
      <c r="OSI107"/>
      <c r="OSJ107"/>
      <c r="OSK107"/>
      <c r="OSL107"/>
      <c r="OSM107"/>
      <c r="OSN107"/>
      <c r="OSO107"/>
      <c r="OSP107"/>
      <c r="OSQ107"/>
      <c r="OSR107"/>
      <c r="OSS107"/>
      <c r="OST107"/>
      <c r="OSU107"/>
      <c r="OSV107"/>
      <c r="OSW107"/>
      <c r="OSX107"/>
      <c r="OSY107"/>
      <c r="OSZ107"/>
      <c r="OTA107"/>
      <c r="OTB107"/>
      <c r="OTC107"/>
      <c r="OTD107"/>
      <c r="OTE107"/>
      <c r="OTF107"/>
      <c r="OTG107"/>
      <c r="OTH107"/>
      <c r="OTI107"/>
      <c r="OTJ107"/>
      <c r="OTK107"/>
      <c r="OTL107"/>
      <c r="OTM107"/>
      <c r="OTN107"/>
      <c r="OTO107"/>
      <c r="OTP107"/>
      <c r="OTQ107"/>
      <c r="OTR107"/>
      <c r="OTS107"/>
      <c r="OTT107"/>
      <c r="OTU107"/>
      <c r="OTV107"/>
      <c r="OTW107"/>
      <c r="OTX107"/>
      <c r="OTY107"/>
      <c r="OTZ107"/>
      <c r="OUA107"/>
      <c r="OUB107"/>
      <c r="OUC107"/>
      <c r="OUD107"/>
      <c r="OUE107"/>
      <c r="OUF107"/>
      <c r="OUG107"/>
      <c r="OUH107"/>
      <c r="OUI107"/>
      <c r="OUJ107"/>
      <c r="OUK107"/>
      <c r="OUL107"/>
      <c r="OUM107"/>
      <c r="OUN107"/>
      <c r="OUO107"/>
      <c r="OUP107"/>
      <c r="OUQ107"/>
      <c r="OUR107"/>
      <c r="OUS107"/>
      <c r="OUT107"/>
      <c r="OUU107"/>
      <c r="OUV107"/>
      <c r="OUW107"/>
      <c r="OUX107"/>
      <c r="OUY107"/>
      <c r="OUZ107"/>
      <c r="OVA107"/>
      <c r="OVB107"/>
      <c r="OVC107"/>
      <c r="OVD107"/>
      <c r="OVE107"/>
      <c r="OVF107"/>
      <c r="OVG107"/>
      <c r="OVH107"/>
      <c r="OVI107"/>
      <c r="OVJ107"/>
      <c r="OVK107"/>
      <c r="OVL107"/>
      <c r="OVM107"/>
      <c r="OVN107"/>
      <c r="OVO107"/>
      <c r="OVP107"/>
      <c r="OVQ107"/>
      <c r="OVR107"/>
      <c r="OVS107"/>
      <c r="OVT107"/>
      <c r="OVU107"/>
      <c r="OVV107"/>
      <c r="OVW107"/>
      <c r="OVX107"/>
      <c r="OVY107"/>
      <c r="OVZ107"/>
      <c r="OWA107"/>
      <c r="OWB107"/>
      <c r="OWC107"/>
      <c r="OWD107"/>
      <c r="OWE107"/>
      <c r="OWF107"/>
      <c r="OWG107"/>
      <c r="OWH107"/>
      <c r="OWI107"/>
      <c r="OWJ107"/>
      <c r="OWK107"/>
      <c r="OWL107"/>
      <c r="OWM107"/>
      <c r="OWN107"/>
      <c r="OWO107"/>
      <c r="OWP107"/>
      <c r="OWQ107"/>
      <c r="OWR107"/>
      <c r="OWS107"/>
      <c r="OWT107"/>
      <c r="OWU107"/>
      <c r="OWV107"/>
      <c r="OWW107"/>
      <c r="OWX107"/>
      <c r="OWY107"/>
      <c r="OWZ107"/>
      <c r="OXA107"/>
      <c r="OXB107"/>
      <c r="OXC107"/>
      <c r="OXD107"/>
      <c r="OXE107"/>
      <c r="OXF107"/>
      <c r="OXG107"/>
      <c r="OXH107"/>
      <c r="OXI107"/>
      <c r="OXJ107"/>
      <c r="OXK107"/>
      <c r="OXL107"/>
      <c r="OXM107"/>
      <c r="OXN107"/>
      <c r="OXO107"/>
      <c r="OXP107"/>
      <c r="OXQ107"/>
      <c r="OXR107"/>
      <c r="OXS107"/>
      <c r="OXT107"/>
      <c r="OXU107"/>
      <c r="OXV107"/>
      <c r="OXW107"/>
      <c r="OXX107"/>
      <c r="OXY107"/>
      <c r="OXZ107"/>
      <c r="OYA107"/>
      <c r="OYB107"/>
      <c r="OYC107"/>
      <c r="OYD107"/>
      <c r="OYE107"/>
      <c r="OYF107"/>
      <c r="OYG107"/>
      <c r="OYH107"/>
      <c r="OYI107"/>
      <c r="OYJ107"/>
      <c r="OYK107"/>
      <c r="OYL107"/>
      <c r="OYM107"/>
      <c r="OYN107"/>
      <c r="OYO107"/>
      <c r="OYP107"/>
      <c r="OYQ107"/>
      <c r="OYR107"/>
      <c r="OYS107"/>
      <c r="OYT107"/>
      <c r="OYU107"/>
      <c r="OYV107"/>
      <c r="OYW107"/>
      <c r="OYX107"/>
      <c r="OYY107"/>
      <c r="OYZ107"/>
      <c r="OZA107"/>
      <c r="OZB107"/>
      <c r="OZC107"/>
      <c r="OZD107"/>
      <c r="OZE107"/>
      <c r="OZF107"/>
      <c r="OZG107"/>
      <c r="OZH107"/>
      <c r="OZI107"/>
      <c r="OZJ107"/>
      <c r="OZK107"/>
      <c r="OZL107"/>
      <c r="OZM107"/>
      <c r="OZN107"/>
      <c r="OZO107"/>
      <c r="OZP107"/>
      <c r="OZQ107"/>
      <c r="OZR107"/>
      <c r="OZS107"/>
      <c r="OZT107"/>
      <c r="OZU107"/>
      <c r="OZV107"/>
      <c r="OZW107"/>
      <c r="OZX107"/>
      <c r="OZY107"/>
      <c r="OZZ107"/>
      <c r="PAA107"/>
      <c r="PAB107"/>
      <c r="PAC107"/>
      <c r="PAD107"/>
      <c r="PAE107"/>
      <c r="PAF107"/>
      <c r="PAG107"/>
      <c r="PAH107"/>
      <c r="PAI107"/>
      <c r="PAJ107"/>
      <c r="PAK107"/>
      <c r="PAL107"/>
      <c r="PAM107"/>
      <c r="PAN107"/>
      <c r="PAO107"/>
      <c r="PAP107"/>
      <c r="PAQ107"/>
      <c r="PAR107"/>
      <c r="PAS107"/>
      <c r="PAT107"/>
      <c r="PAU107"/>
      <c r="PAV107"/>
      <c r="PAW107"/>
      <c r="PAX107"/>
      <c r="PAY107"/>
      <c r="PAZ107"/>
      <c r="PBA107"/>
      <c r="PBB107"/>
      <c r="PBC107"/>
      <c r="PBD107"/>
      <c r="PBE107"/>
      <c r="PBF107"/>
      <c r="PBG107"/>
      <c r="PBH107"/>
      <c r="PBI107"/>
      <c r="PBJ107"/>
      <c r="PBK107"/>
      <c r="PBL107"/>
      <c r="PBM107"/>
      <c r="PBN107"/>
      <c r="PBO107"/>
      <c r="PBP107"/>
      <c r="PBQ107"/>
      <c r="PBR107"/>
      <c r="PBS107"/>
      <c r="PBT107"/>
      <c r="PBU107"/>
      <c r="PBV107"/>
      <c r="PBW107"/>
      <c r="PBX107"/>
      <c r="PBY107"/>
      <c r="PBZ107"/>
      <c r="PCA107"/>
      <c r="PCB107"/>
      <c r="PCC107"/>
      <c r="PCD107"/>
      <c r="PCE107"/>
      <c r="PCF107"/>
      <c r="PCG107"/>
      <c r="PCH107"/>
      <c r="PCI107"/>
      <c r="PCJ107"/>
      <c r="PCK107"/>
      <c r="PCL107"/>
      <c r="PCM107"/>
      <c r="PCN107"/>
      <c r="PCO107"/>
      <c r="PCP107"/>
      <c r="PCQ107"/>
      <c r="PCR107"/>
      <c r="PCS107"/>
      <c r="PCT107"/>
      <c r="PCU107"/>
      <c r="PCV107"/>
      <c r="PCW107"/>
      <c r="PCX107"/>
      <c r="PCY107"/>
      <c r="PCZ107"/>
      <c r="PDA107"/>
      <c r="PDB107"/>
      <c r="PDC107"/>
      <c r="PDD107"/>
      <c r="PDE107"/>
      <c r="PDF107"/>
      <c r="PDG107"/>
      <c r="PDH107"/>
      <c r="PDI107"/>
      <c r="PDJ107"/>
      <c r="PDK107"/>
      <c r="PDL107"/>
      <c r="PDM107"/>
      <c r="PDN107"/>
      <c r="PDO107"/>
      <c r="PDP107"/>
      <c r="PDQ107"/>
      <c r="PDR107"/>
      <c r="PDS107"/>
      <c r="PDT107"/>
      <c r="PDU107"/>
      <c r="PDV107"/>
      <c r="PDW107"/>
      <c r="PDX107"/>
      <c r="PDY107"/>
      <c r="PDZ107"/>
      <c r="PEA107"/>
      <c r="PEB107"/>
      <c r="PEC107"/>
      <c r="PED107"/>
      <c r="PEE107"/>
      <c r="PEF107"/>
      <c r="PEG107"/>
      <c r="PEH107"/>
      <c r="PEI107"/>
      <c r="PEJ107"/>
      <c r="PEK107"/>
      <c r="PEL107"/>
      <c r="PEM107"/>
      <c r="PEN107"/>
      <c r="PEO107"/>
      <c r="PEP107"/>
      <c r="PEQ107"/>
      <c r="PER107"/>
      <c r="PES107"/>
      <c r="PET107"/>
      <c r="PEU107"/>
      <c r="PEV107"/>
      <c r="PEW107"/>
      <c r="PEX107"/>
      <c r="PEY107"/>
      <c r="PEZ107"/>
      <c r="PFA107"/>
      <c r="PFB107"/>
      <c r="PFC107"/>
      <c r="PFD107"/>
      <c r="PFE107"/>
      <c r="PFF107"/>
      <c r="PFG107"/>
      <c r="PFH107"/>
      <c r="PFI107"/>
      <c r="PFJ107"/>
      <c r="PFK107"/>
      <c r="PFL107"/>
      <c r="PFM107"/>
      <c r="PFN107"/>
      <c r="PFO107"/>
      <c r="PFP107"/>
      <c r="PFQ107"/>
      <c r="PFR107"/>
      <c r="PFS107"/>
      <c r="PFT107"/>
      <c r="PFU107"/>
      <c r="PFV107"/>
      <c r="PFW107"/>
      <c r="PFX107"/>
      <c r="PFY107"/>
      <c r="PFZ107"/>
      <c r="PGA107"/>
      <c r="PGB107"/>
      <c r="PGC107"/>
      <c r="PGD107"/>
      <c r="PGE107"/>
      <c r="PGF107"/>
      <c r="PGG107"/>
      <c r="PGH107"/>
      <c r="PGI107"/>
      <c r="PGJ107"/>
      <c r="PGK107"/>
      <c r="PGL107"/>
      <c r="PGM107"/>
      <c r="PGN107"/>
      <c r="PGO107"/>
      <c r="PGP107"/>
      <c r="PGQ107"/>
      <c r="PGR107"/>
      <c r="PGS107"/>
      <c r="PGT107"/>
      <c r="PGU107"/>
      <c r="PGV107"/>
      <c r="PGW107"/>
      <c r="PGX107"/>
      <c r="PGY107"/>
      <c r="PGZ107"/>
      <c r="PHA107"/>
      <c r="PHB107"/>
      <c r="PHC107"/>
      <c r="PHD107"/>
      <c r="PHE107"/>
      <c r="PHF107"/>
      <c r="PHG107"/>
      <c r="PHH107"/>
      <c r="PHI107"/>
      <c r="PHJ107"/>
      <c r="PHK107"/>
      <c r="PHL107"/>
      <c r="PHM107"/>
      <c r="PHN107"/>
      <c r="PHO107"/>
      <c r="PHP107"/>
      <c r="PHQ107"/>
      <c r="PHR107"/>
      <c r="PHS107"/>
      <c r="PHT107"/>
      <c r="PHU107"/>
      <c r="PHV107"/>
      <c r="PHW107"/>
      <c r="PHX107"/>
      <c r="PHY107"/>
      <c r="PHZ107"/>
      <c r="PIA107"/>
      <c r="PIB107"/>
      <c r="PIC107"/>
      <c r="PID107"/>
      <c r="PIE107"/>
      <c r="PIF107"/>
      <c r="PIG107"/>
      <c r="PIH107"/>
      <c r="PII107"/>
      <c r="PIJ107"/>
      <c r="PIK107"/>
      <c r="PIL107"/>
      <c r="PIM107"/>
      <c r="PIN107"/>
      <c r="PIO107"/>
      <c r="PIP107"/>
      <c r="PIQ107"/>
      <c r="PIR107"/>
      <c r="PIS107"/>
      <c r="PIT107"/>
      <c r="PIU107"/>
      <c r="PIV107"/>
      <c r="PIW107"/>
      <c r="PIX107"/>
      <c r="PIY107"/>
      <c r="PIZ107"/>
      <c r="PJA107"/>
      <c r="PJB107"/>
      <c r="PJC107"/>
      <c r="PJD107"/>
      <c r="PJE107"/>
      <c r="PJF107"/>
      <c r="PJG107"/>
      <c r="PJH107"/>
      <c r="PJI107"/>
      <c r="PJJ107"/>
      <c r="PJK107"/>
      <c r="PJL107"/>
      <c r="PJM107"/>
      <c r="PJN107"/>
      <c r="PJO107"/>
      <c r="PJP107"/>
      <c r="PJQ107"/>
      <c r="PJR107"/>
      <c r="PJS107"/>
      <c r="PJT107"/>
      <c r="PJU107"/>
      <c r="PJV107"/>
      <c r="PJW107"/>
      <c r="PJX107"/>
      <c r="PJY107"/>
      <c r="PJZ107"/>
      <c r="PKA107"/>
      <c r="PKB107"/>
      <c r="PKC107"/>
      <c r="PKD107"/>
      <c r="PKE107"/>
      <c r="PKF107"/>
      <c r="PKG107"/>
      <c r="PKH107"/>
      <c r="PKI107"/>
      <c r="PKJ107"/>
      <c r="PKK107"/>
      <c r="PKL107"/>
      <c r="PKM107"/>
      <c r="PKN107"/>
      <c r="PKO107"/>
      <c r="PKP107"/>
      <c r="PKQ107"/>
      <c r="PKR107"/>
      <c r="PKS107"/>
      <c r="PKT107"/>
      <c r="PKU107"/>
      <c r="PKV107"/>
      <c r="PKW107"/>
      <c r="PKX107"/>
      <c r="PKY107"/>
      <c r="PKZ107"/>
      <c r="PLA107"/>
      <c r="PLB107"/>
      <c r="PLC107"/>
      <c r="PLD107"/>
      <c r="PLE107"/>
      <c r="PLF107"/>
      <c r="PLG107"/>
      <c r="PLH107"/>
      <c r="PLI107"/>
      <c r="PLJ107"/>
      <c r="PLK107"/>
      <c r="PLL107"/>
      <c r="PLM107"/>
      <c r="PLN107"/>
      <c r="PLO107"/>
      <c r="PLP107"/>
      <c r="PLQ107"/>
      <c r="PLR107"/>
      <c r="PLS107"/>
      <c r="PLT107"/>
      <c r="PLU107"/>
      <c r="PLV107"/>
      <c r="PLW107"/>
      <c r="PLX107"/>
      <c r="PLY107"/>
      <c r="PLZ107"/>
      <c r="PMA107"/>
      <c r="PMB107"/>
      <c r="PMC107"/>
      <c r="PMD107"/>
      <c r="PME107"/>
      <c r="PMF107"/>
      <c r="PMG107"/>
      <c r="PMH107"/>
      <c r="PMI107"/>
      <c r="PMJ107"/>
      <c r="PMK107"/>
      <c r="PML107"/>
      <c r="PMM107"/>
      <c r="PMN107"/>
      <c r="PMO107"/>
      <c r="PMP107"/>
      <c r="PMQ107"/>
      <c r="PMR107"/>
      <c r="PMS107"/>
      <c r="PMT107"/>
      <c r="PMU107"/>
      <c r="PMV107"/>
      <c r="PMW107"/>
      <c r="PMX107"/>
      <c r="PMY107"/>
      <c r="PMZ107"/>
      <c r="PNA107"/>
      <c r="PNB107"/>
      <c r="PNC107"/>
      <c r="PND107"/>
      <c r="PNE107"/>
      <c r="PNF107"/>
      <c r="PNG107"/>
      <c r="PNH107"/>
      <c r="PNI107"/>
      <c r="PNJ107"/>
      <c r="PNK107"/>
      <c r="PNL107"/>
      <c r="PNM107"/>
      <c r="PNN107"/>
      <c r="PNO107"/>
      <c r="PNP107"/>
      <c r="PNQ107"/>
      <c r="PNR107"/>
      <c r="PNS107"/>
      <c r="PNT107"/>
      <c r="PNU107"/>
      <c r="PNV107"/>
      <c r="PNW107"/>
      <c r="PNX107"/>
      <c r="PNY107"/>
      <c r="PNZ107"/>
      <c r="POA107"/>
      <c r="POB107"/>
      <c r="POC107"/>
      <c r="POD107"/>
      <c r="POE107"/>
      <c r="POF107"/>
      <c r="POG107"/>
      <c r="POH107"/>
      <c r="POI107"/>
      <c r="POJ107"/>
      <c r="POK107"/>
      <c r="POL107"/>
      <c r="POM107"/>
      <c r="PON107"/>
      <c r="POO107"/>
      <c r="POP107"/>
      <c r="POQ107"/>
      <c r="POR107"/>
      <c r="POS107"/>
      <c r="POT107"/>
      <c r="POU107"/>
      <c r="POV107"/>
      <c r="POW107"/>
      <c r="POX107"/>
      <c r="POY107"/>
      <c r="POZ107"/>
      <c r="PPA107"/>
      <c r="PPB107"/>
      <c r="PPC107"/>
      <c r="PPD107"/>
      <c r="PPE107"/>
      <c r="PPF107"/>
      <c r="PPG107"/>
      <c r="PPH107"/>
      <c r="PPI107"/>
      <c r="PPJ107"/>
      <c r="PPK107"/>
      <c r="PPL107"/>
      <c r="PPM107"/>
      <c r="PPN107"/>
      <c r="PPO107"/>
      <c r="PPP107"/>
      <c r="PPQ107"/>
      <c r="PPR107"/>
      <c r="PPS107"/>
      <c r="PPT107"/>
      <c r="PPU107"/>
      <c r="PPV107"/>
      <c r="PPW107"/>
      <c r="PPX107"/>
      <c r="PPY107"/>
      <c r="PPZ107"/>
      <c r="PQA107"/>
      <c r="PQB107"/>
      <c r="PQC107"/>
      <c r="PQD107"/>
      <c r="PQE107"/>
      <c r="PQF107"/>
      <c r="PQG107"/>
      <c r="PQH107"/>
      <c r="PQI107"/>
      <c r="PQJ107"/>
      <c r="PQK107"/>
      <c r="PQL107"/>
      <c r="PQM107"/>
      <c r="PQN107"/>
      <c r="PQO107"/>
      <c r="PQP107"/>
      <c r="PQQ107"/>
      <c r="PQR107"/>
      <c r="PQS107"/>
      <c r="PQT107"/>
      <c r="PQU107"/>
      <c r="PQV107"/>
      <c r="PQW107"/>
      <c r="PQX107"/>
      <c r="PQY107"/>
      <c r="PQZ107"/>
      <c r="PRA107"/>
      <c r="PRB107"/>
      <c r="PRC107"/>
      <c r="PRD107"/>
      <c r="PRE107"/>
      <c r="PRF107"/>
      <c r="PRG107"/>
      <c r="PRH107"/>
      <c r="PRI107"/>
      <c r="PRJ107"/>
      <c r="PRK107"/>
      <c r="PRL107"/>
      <c r="PRM107"/>
      <c r="PRN107"/>
      <c r="PRO107"/>
      <c r="PRP107"/>
      <c r="PRQ107"/>
      <c r="PRR107"/>
      <c r="PRS107"/>
      <c r="PRT107"/>
      <c r="PRU107"/>
      <c r="PRV107"/>
      <c r="PRW107"/>
      <c r="PRX107"/>
      <c r="PRY107"/>
      <c r="PRZ107"/>
      <c r="PSA107"/>
      <c r="PSB107"/>
      <c r="PSC107"/>
      <c r="PSD107"/>
      <c r="PSE107"/>
      <c r="PSF107"/>
      <c r="PSG107"/>
      <c r="PSH107"/>
      <c r="PSI107"/>
      <c r="PSJ107"/>
      <c r="PSK107"/>
      <c r="PSL107"/>
      <c r="PSM107"/>
      <c r="PSN107"/>
      <c r="PSO107"/>
      <c r="PSP107"/>
      <c r="PSQ107"/>
      <c r="PSR107"/>
      <c r="PSS107"/>
      <c r="PST107"/>
      <c r="PSU107"/>
      <c r="PSV107"/>
      <c r="PSW107"/>
      <c r="PSX107"/>
      <c r="PSY107"/>
      <c r="PSZ107"/>
      <c r="PTA107"/>
      <c r="PTB107"/>
      <c r="PTC107"/>
      <c r="PTD107"/>
      <c r="PTE107"/>
      <c r="PTF107"/>
      <c r="PTG107"/>
      <c r="PTH107"/>
      <c r="PTI107"/>
      <c r="PTJ107"/>
      <c r="PTK107"/>
      <c r="PTL107"/>
      <c r="PTM107"/>
      <c r="PTN107"/>
      <c r="PTO107"/>
      <c r="PTP107"/>
      <c r="PTQ107"/>
      <c r="PTR107"/>
      <c r="PTS107"/>
      <c r="PTT107"/>
      <c r="PTU107"/>
      <c r="PTV107"/>
      <c r="PTW107"/>
      <c r="PTX107"/>
      <c r="PTY107"/>
      <c r="PTZ107"/>
      <c r="PUA107"/>
      <c r="PUB107"/>
      <c r="PUC107"/>
      <c r="PUD107"/>
      <c r="PUE107"/>
      <c r="PUF107"/>
      <c r="PUG107"/>
      <c r="PUH107"/>
      <c r="PUI107"/>
      <c r="PUJ107"/>
      <c r="PUK107"/>
      <c r="PUL107"/>
      <c r="PUM107"/>
      <c r="PUN107"/>
      <c r="PUO107"/>
      <c r="PUP107"/>
      <c r="PUQ107"/>
      <c r="PUR107"/>
      <c r="PUS107"/>
      <c r="PUT107"/>
      <c r="PUU107"/>
      <c r="PUV107"/>
      <c r="PUW107"/>
      <c r="PUX107"/>
      <c r="PUY107"/>
      <c r="PUZ107"/>
      <c r="PVA107"/>
      <c r="PVB107"/>
      <c r="PVC107"/>
      <c r="PVD107"/>
      <c r="PVE107"/>
      <c r="PVF107"/>
      <c r="PVG107"/>
      <c r="PVH107"/>
      <c r="PVI107"/>
      <c r="PVJ107"/>
      <c r="PVK107"/>
      <c r="PVL107"/>
      <c r="PVM107"/>
      <c r="PVN107"/>
      <c r="PVO107"/>
      <c r="PVP107"/>
      <c r="PVQ107"/>
      <c r="PVR107"/>
      <c r="PVS107"/>
      <c r="PVT107"/>
      <c r="PVU107"/>
      <c r="PVV107"/>
      <c r="PVW107"/>
      <c r="PVX107"/>
      <c r="PVY107"/>
      <c r="PVZ107"/>
      <c r="PWA107"/>
      <c r="PWB107"/>
      <c r="PWC107"/>
      <c r="PWD107"/>
      <c r="PWE107"/>
      <c r="PWF107"/>
      <c r="PWG107"/>
      <c r="PWH107"/>
      <c r="PWI107"/>
      <c r="PWJ107"/>
      <c r="PWK107"/>
      <c r="PWL107"/>
      <c r="PWM107"/>
      <c r="PWN107"/>
      <c r="PWO107"/>
      <c r="PWP107"/>
      <c r="PWQ107"/>
      <c r="PWR107"/>
      <c r="PWS107"/>
      <c r="PWT107"/>
      <c r="PWU107"/>
      <c r="PWV107"/>
      <c r="PWW107"/>
      <c r="PWX107"/>
      <c r="PWY107"/>
      <c r="PWZ107"/>
      <c r="PXA107"/>
      <c r="PXB107"/>
      <c r="PXC107"/>
      <c r="PXD107"/>
      <c r="PXE107"/>
      <c r="PXF107"/>
      <c r="PXG107"/>
      <c r="PXH107"/>
      <c r="PXI107"/>
      <c r="PXJ107"/>
      <c r="PXK107"/>
      <c r="PXL107"/>
      <c r="PXM107"/>
      <c r="PXN107"/>
      <c r="PXO107"/>
      <c r="PXP107"/>
      <c r="PXQ107"/>
      <c r="PXR107"/>
      <c r="PXS107"/>
      <c r="PXT107"/>
      <c r="PXU107"/>
      <c r="PXV107"/>
      <c r="PXW107"/>
      <c r="PXX107"/>
      <c r="PXY107"/>
      <c r="PXZ107"/>
      <c r="PYA107"/>
      <c r="PYB107"/>
      <c r="PYC107"/>
      <c r="PYD107"/>
      <c r="PYE107"/>
      <c r="PYF107"/>
      <c r="PYG107"/>
      <c r="PYH107"/>
      <c r="PYI107"/>
      <c r="PYJ107"/>
      <c r="PYK107"/>
      <c r="PYL107"/>
      <c r="PYM107"/>
      <c r="PYN107"/>
      <c r="PYO107"/>
      <c r="PYP107"/>
      <c r="PYQ107"/>
      <c r="PYR107"/>
      <c r="PYS107"/>
      <c r="PYT107"/>
      <c r="PYU107"/>
      <c r="PYV107"/>
      <c r="PYW107"/>
      <c r="PYX107"/>
      <c r="PYY107"/>
      <c r="PYZ107"/>
      <c r="PZA107"/>
      <c r="PZB107"/>
      <c r="PZC107"/>
      <c r="PZD107"/>
      <c r="PZE107"/>
      <c r="PZF107"/>
      <c r="PZG107"/>
      <c r="PZH107"/>
      <c r="PZI107"/>
      <c r="PZJ107"/>
      <c r="PZK107"/>
      <c r="PZL107"/>
      <c r="PZM107"/>
      <c r="PZN107"/>
      <c r="PZO107"/>
      <c r="PZP107"/>
      <c r="PZQ107"/>
      <c r="PZR107"/>
      <c r="PZS107"/>
      <c r="PZT107"/>
      <c r="PZU107"/>
      <c r="PZV107"/>
      <c r="PZW107"/>
      <c r="PZX107"/>
      <c r="PZY107"/>
      <c r="PZZ107"/>
      <c r="QAA107"/>
      <c r="QAB107"/>
      <c r="QAC107"/>
      <c r="QAD107"/>
      <c r="QAE107"/>
      <c r="QAF107"/>
      <c r="QAG107"/>
      <c r="QAH107"/>
      <c r="QAI107"/>
      <c r="QAJ107"/>
      <c r="QAK107"/>
      <c r="QAL107"/>
      <c r="QAM107"/>
      <c r="QAN107"/>
      <c r="QAO107"/>
      <c r="QAP107"/>
      <c r="QAQ107"/>
      <c r="QAR107"/>
      <c r="QAS107"/>
      <c r="QAT107"/>
      <c r="QAU107"/>
      <c r="QAV107"/>
      <c r="QAW107"/>
      <c r="QAX107"/>
      <c r="QAY107"/>
      <c r="QAZ107"/>
      <c r="QBA107"/>
      <c r="QBB107"/>
      <c r="QBC107"/>
      <c r="QBD107"/>
      <c r="QBE107"/>
      <c r="QBF107"/>
      <c r="QBG107"/>
      <c r="QBH107"/>
      <c r="QBI107"/>
      <c r="QBJ107"/>
      <c r="QBK107"/>
      <c r="QBL107"/>
      <c r="QBM107"/>
      <c r="QBN107"/>
      <c r="QBO107"/>
      <c r="QBP107"/>
      <c r="QBQ107"/>
      <c r="QBR107"/>
      <c r="QBS107"/>
      <c r="QBT107"/>
      <c r="QBU107"/>
      <c r="QBV107"/>
      <c r="QBW107"/>
      <c r="QBX107"/>
      <c r="QBY107"/>
      <c r="QBZ107"/>
      <c r="QCA107"/>
      <c r="QCB107"/>
      <c r="QCC107"/>
      <c r="QCD107"/>
      <c r="QCE107"/>
      <c r="QCF107"/>
      <c r="QCG107"/>
      <c r="QCH107"/>
      <c r="QCI107"/>
      <c r="QCJ107"/>
      <c r="QCK107"/>
      <c r="QCL107"/>
      <c r="QCM107"/>
      <c r="QCN107"/>
      <c r="QCO107"/>
      <c r="QCP107"/>
      <c r="QCQ107"/>
      <c r="QCR107"/>
      <c r="QCS107"/>
      <c r="QCT107"/>
      <c r="QCU107"/>
      <c r="QCV107"/>
      <c r="QCW107"/>
      <c r="QCX107"/>
      <c r="QCY107"/>
      <c r="QCZ107"/>
      <c r="QDA107"/>
      <c r="QDB107"/>
      <c r="QDC107"/>
      <c r="QDD107"/>
      <c r="QDE107"/>
      <c r="QDF107"/>
      <c r="QDG107"/>
      <c r="QDH107"/>
      <c r="QDI107"/>
      <c r="QDJ107"/>
      <c r="QDK107"/>
      <c r="QDL107"/>
      <c r="QDM107"/>
      <c r="QDN107"/>
      <c r="QDO107"/>
      <c r="QDP107"/>
      <c r="QDQ107"/>
      <c r="QDR107"/>
      <c r="QDS107"/>
      <c r="QDT107"/>
      <c r="QDU107"/>
      <c r="QDV107"/>
      <c r="QDW107"/>
      <c r="QDX107"/>
      <c r="QDY107"/>
      <c r="QDZ107"/>
      <c r="QEA107"/>
      <c r="QEB107"/>
      <c r="QEC107"/>
      <c r="QED107"/>
      <c r="QEE107"/>
      <c r="QEF107"/>
      <c r="QEG107"/>
      <c r="QEH107"/>
      <c r="QEI107"/>
      <c r="QEJ107"/>
      <c r="QEK107"/>
      <c r="QEL107"/>
      <c r="QEM107"/>
      <c r="QEN107"/>
      <c r="QEO107"/>
      <c r="QEP107"/>
      <c r="QEQ107"/>
      <c r="QER107"/>
      <c r="QES107"/>
      <c r="QET107"/>
      <c r="QEU107"/>
      <c r="QEV107"/>
      <c r="QEW107"/>
      <c r="QEX107"/>
      <c r="QEY107"/>
      <c r="QEZ107"/>
      <c r="QFA107"/>
      <c r="QFB107"/>
      <c r="QFC107"/>
      <c r="QFD107"/>
      <c r="QFE107"/>
      <c r="QFF107"/>
      <c r="QFG107"/>
      <c r="QFH107"/>
      <c r="QFI107"/>
      <c r="QFJ107"/>
      <c r="QFK107"/>
      <c r="QFL107"/>
      <c r="QFM107"/>
      <c r="QFN107"/>
      <c r="QFO107"/>
      <c r="QFP107"/>
      <c r="QFQ107"/>
      <c r="QFR107"/>
      <c r="QFS107"/>
      <c r="QFT107"/>
      <c r="QFU107"/>
      <c r="QFV107"/>
      <c r="QFW107"/>
      <c r="QFX107"/>
      <c r="QFY107"/>
      <c r="QFZ107"/>
      <c r="QGA107"/>
      <c r="QGB107"/>
      <c r="QGC107"/>
      <c r="QGD107"/>
      <c r="QGE107"/>
      <c r="QGF107"/>
      <c r="QGG107"/>
      <c r="QGH107"/>
      <c r="QGI107"/>
      <c r="QGJ107"/>
      <c r="QGK107"/>
      <c r="QGL107"/>
      <c r="QGM107"/>
      <c r="QGN107"/>
      <c r="QGO107"/>
      <c r="QGP107"/>
      <c r="QGQ107"/>
      <c r="QGR107"/>
      <c r="QGS107"/>
      <c r="QGT107"/>
      <c r="QGU107"/>
      <c r="QGV107"/>
      <c r="QGW107"/>
      <c r="QGX107"/>
      <c r="QGY107"/>
      <c r="QGZ107"/>
      <c r="QHA107"/>
      <c r="QHB107"/>
      <c r="QHC107"/>
      <c r="QHD107"/>
      <c r="QHE107"/>
      <c r="QHF107"/>
      <c r="QHG107"/>
      <c r="QHH107"/>
      <c r="QHI107"/>
      <c r="QHJ107"/>
      <c r="QHK107"/>
      <c r="QHL107"/>
      <c r="QHM107"/>
      <c r="QHN107"/>
      <c r="QHO107"/>
      <c r="QHP107"/>
      <c r="QHQ107"/>
      <c r="QHR107"/>
      <c r="QHS107"/>
      <c r="QHT107"/>
      <c r="QHU107"/>
      <c r="QHV107"/>
      <c r="QHW107"/>
      <c r="QHX107"/>
      <c r="QHY107"/>
      <c r="QHZ107"/>
      <c r="QIA107"/>
      <c r="QIB107"/>
      <c r="QIC107"/>
      <c r="QID107"/>
      <c r="QIE107"/>
      <c r="QIF107"/>
      <c r="QIG107"/>
      <c r="QIH107"/>
      <c r="QII107"/>
      <c r="QIJ107"/>
      <c r="QIK107"/>
      <c r="QIL107"/>
      <c r="QIM107"/>
      <c r="QIN107"/>
      <c r="QIO107"/>
      <c r="QIP107"/>
      <c r="QIQ107"/>
      <c r="QIR107"/>
      <c r="QIS107"/>
      <c r="QIT107"/>
      <c r="QIU107"/>
      <c r="QIV107"/>
      <c r="QIW107"/>
      <c r="QIX107"/>
      <c r="QIY107"/>
      <c r="QIZ107"/>
      <c r="QJA107"/>
      <c r="QJB107"/>
      <c r="QJC107"/>
      <c r="QJD107"/>
      <c r="QJE107"/>
      <c r="QJF107"/>
      <c r="QJG107"/>
      <c r="QJH107"/>
      <c r="QJI107"/>
      <c r="QJJ107"/>
      <c r="QJK107"/>
      <c r="QJL107"/>
      <c r="QJM107"/>
      <c r="QJN107"/>
      <c r="QJO107"/>
      <c r="QJP107"/>
      <c r="QJQ107"/>
      <c r="QJR107"/>
      <c r="QJS107"/>
      <c r="QJT107"/>
      <c r="QJU107"/>
      <c r="QJV107"/>
      <c r="QJW107"/>
      <c r="QJX107"/>
      <c r="QJY107"/>
      <c r="QJZ107"/>
      <c r="QKA107"/>
      <c r="QKB107"/>
      <c r="QKC107"/>
      <c r="QKD107"/>
      <c r="QKE107"/>
      <c r="QKF107"/>
      <c r="QKG107"/>
      <c r="QKH107"/>
      <c r="QKI107"/>
      <c r="QKJ107"/>
      <c r="QKK107"/>
      <c r="QKL107"/>
      <c r="QKM107"/>
      <c r="QKN107"/>
      <c r="QKO107"/>
      <c r="QKP107"/>
      <c r="QKQ107"/>
      <c r="QKR107"/>
      <c r="QKS107"/>
      <c r="QKT107"/>
      <c r="QKU107"/>
      <c r="QKV107"/>
      <c r="QKW107"/>
      <c r="QKX107"/>
      <c r="QKY107"/>
      <c r="QKZ107"/>
      <c r="QLA107"/>
      <c r="QLB107"/>
      <c r="QLC107"/>
      <c r="QLD107"/>
      <c r="QLE107"/>
      <c r="QLF107"/>
      <c r="QLG107"/>
      <c r="QLH107"/>
      <c r="QLI107"/>
      <c r="QLJ107"/>
      <c r="QLK107"/>
      <c r="QLL107"/>
      <c r="QLM107"/>
      <c r="QLN107"/>
      <c r="QLO107"/>
      <c r="QLP107"/>
      <c r="QLQ107"/>
      <c r="QLR107"/>
      <c r="QLS107"/>
      <c r="QLT107"/>
      <c r="QLU107"/>
      <c r="QLV107"/>
      <c r="QLW107"/>
      <c r="QLX107"/>
      <c r="QLY107"/>
      <c r="QLZ107"/>
      <c r="QMA107"/>
      <c r="QMB107"/>
      <c r="QMC107"/>
      <c r="QMD107"/>
      <c r="QME107"/>
      <c r="QMF107"/>
      <c r="QMG107"/>
      <c r="QMH107"/>
      <c r="QMI107"/>
      <c r="QMJ107"/>
      <c r="QMK107"/>
      <c r="QML107"/>
      <c r="QMM107"/>
      <c r="QMN107"/>
      <c r="QMO107"/>
      <c r="QMP107"/>
      <c r="QMQ107"/>
      <c r="QMR107"/>
      <c r="QMS107"/>
      <c r="QMT107"/>
      <c r="QMU107"/>
      <c r="QMV107"/>
      <c r="QMW107"/>
      <c r="QMX107"/>
      <c r="QMY107"/>
      <c r="QMZ107"/>
      <c r="QNA107"/>
      <c r="QNB107"/>
      <c r="QNC107"/>
      <c r="QND107"/>
      <c r="QNE107"/>
      <c r="QNF107"/>
      <c r="QNG107"/>
      <c r="QNH107"/>
      <c r="QNI107"/>
      <c r="QNJ107"/>
      <c r="QNK107"/>
      <c r="QNL107"/>
      <c r="QNM107"/>
      <c r="QNN107"/>
      <c r="QNO107"/>
      <c r="QNP107"/>
      <c r="QNQ107"/>
      <c r="QNR107"/>
      <c r="QNS107"/>
      <c r="QNT107"/>
      <c r="QNU107"/>
      <c r="QNV107"/>
      <c r="QNW107"/>
      <c r="QNX107"/>
      <c r="QNY107"/>
      <c r="QNZ107"/>
      <c r="QOA107"/>
      <c r="QOB107"/>
      <c r="QOC107"/>
      <c r="QOD107"/>
      <c r="QOE107"/>
      <c r="QOF107"/>
      <c r="QOG107"/>
      <c r="QOH107"/>
      <c r="QOI107"/>
      <c r="QOJ107"/>
      <c r="QOK107"/>
      <c r="QOL107"/>
      <c r="QOM107"/>
      <c r="QON107"/>
      <c r="QOO107"/>
      <c r="QOP107"/>
      <c r="QOQ107"/>
      <c r="QOR107"/>
      <c r="QOS107"/>
      <c r="QOT107"/>
      <c r="QOU107"/>
      <c r="QOV107"/>
      <c r="QOW107"/>
      <c r="QOX107"/>
      <c r="QOY107"/>
      <c r="QOZ107"/>
      <c r="QPA107"/>
      <c r="QPB107"/>
      <c r="QPC107"/>
      <c r="QPD107"/>
      <c r="QPE107"/>
      <c r="QPF107"/>
      <c r="QPG107"/>
      <c r="QPH107"/>
      <c r="QPI107"/>
      <c r="QPJ107"/>
      <c r="QPK107"/>
      <c r="QPL107"/>
      <c r="QPM107"/>
      <c r="QPN107"/>
      <c r="QPO107"/>
      <c r="QPP107"/>
      <c r="QPQ107"/>
      <c r="QPR107"/>
      <c r="QPS107"/>
      <c r="QPT107"/>
      <c r="QPU107"/>
      <c r="QPV107"/>
      <c r="QPW107"/>
      <c r="QPX107"/>
      <c r="QPY107"/>
      <c r="QPZ107"/>
      <c r="QQA107"/>
      <c r="QQB107"/>
      <c r="QQC107"/>
      <c r="QQD107"/>
      <c r="QQE107"/>
      <c r="QQF107"/>
      <c r="QQG107"/>
      <c r="QQH107"/>
      <c r="QQI107"/>
      <c r="QQJ107"/>
      <c r="QQK107"/>
      <c r="QQL107"/>
      <c r="QQM107"/>
      <c r="QQN107"/>
      <c r="QQO107"/>
      <c r="QQP107"/>
      <c r="QQQ107"/>
      <c r="QQR107"/>
      <c r="QQS107"/>
      <c r="QQT107"/>
      <c r="QQU107"/>
      <c r="QQV107"/>
      <c r="QQW107"/>
      <c r="QQX107"/>
      <c r="QQY107"/>
      <c r="QQZ107"/>
      <c r="QRA107"/>
      <c r="QRB107"/>
      <c r="QRC107"/>
      <c r="QRD107"/>
      <c r="QRE107"/>
      <c r="QRF107"/>
      <c r="QRG107"/>
      <c r="QRH107"/>
      <c r="QRI107"/>
      <c r="QRJ107"/>
      <c r="QRK107"/>
      <c r="QRL107"/>
      <c r="QRM107"/>
      <c r="QRN107"/>
      <c r="QRO107"/>
      <c r="QRP107"/>
      <c r="QRQ107"/>
      <c r="QRR107"/>
      <c r="QRS107"/>
      <c r="QRT107"/>
      <c r="QRU107"/>
      <c r="QRV107"/>
      <c r="QRW107"/>
      <c r="QRX107"/>
      <c r="QRY107"/>
      <c r="QRZ107"/>
      <c r="QSA107"/>
      <c r="QSB107"/>
      <c r="QSC107"/>
      <c r="QSD107"/>
      <c r="QSE107"/>
      <c r="QSF107"/>
      <c r="QSG107"/>
      <c r="QSH107"/>
      <c r="QSI107"/>
      <c r="QSJ107"/>
      <c r="QSK107"/>
      <c r="QSL107"/>
      <c r="QSM107"/>
      <c r="QSN107"/>
      <c r="QSO107"/>
      <c r="QSP107"/>
      <c r="QSQ107"/>
      <c r="QSR107"/>
      <c r="QSS107"/>
      <c r="QST107"/>
      <c r="QSU107"/>
      <c r="QSV107"/>
      <c r="QSW107"/>
      <c r="QSX107"/>
      <c r="QSY107"/>
      <c r="QSZ107"/>
      <c r="QTA107"/>
      <c r="QTB107"/>
      <c r="QTC107"/>
      <c r="QTD107"/>
      <c r="QTE107"/>
      <c r="QTF107"/>
      <c r="QTG107"/>
      <c r="QTH107"/>
      <c r="QTI107"/>
      <c r="QTJ107"/>
      <c r="QTK107"/>
      <c r="QTL107"/>
      <c r="QTM107"/>
      <c r="QTN107"/>
      <c r="QTO107"/>
      <c r="QTP107"/>
      <c r="QTQ107"/>
      <c r="QTR107"/>
      <c r="QTS107"/>
      <c r="QTT107"/>
      <c r="QTU107"/>
      <c r="QTV107"/>
      <c r="QTW107"/>
      <c r="QTX107"/>
      <c r="QTY107"/>
      <c r="QTZ107"/>
      <c r="QUA107"/>
      <c r="QUB107"/>
      <c r="QUC107"/>
      <c r="QUD107"/>
      <c r="QUE107"/>
      <c r="QUF107"/>
      <c r="QUG107"/>
      <c r="QUH107"/>
      <c r="QUI107"/>
      <c r="QUJ107"/>
      <c r="QUK107"/>
      <c r="QUL107"/>
      <c r="QUM107"/>
      <c r="QUN107"/>
      <c r="QUO107"/>
      <c r="QUP107"/>
      <c r="QUQ107"/>
      <c r="QUR107"/>
      <c r="QUS107"/>
      <c r="QUT107"/>
      <c r="QUU107"/>
      <c r="QUV107"/>
      <c r="QUW107"/>
      <c r="QUX107"/>
      <c r="QUY107"/>
      <c r="QUZ107"/>
      <c r="QVA107"/>
      <c r="QVB107"/>
      <c r="QVC107"/>
      <c r="QVD107"/>
      <c r="QVE107"/>
      <c r="QVF107"/>
      <c r="QVG107"/>
      <c r="QVH107"/>
      <c r="QVI107"/>
      <c r="QVJ107"/>
      <c r="QVK107"/>
      <c r="QVL107"/>
      <c r="QVM107"/>
      <c r="QVN107"/>
      <c r="QVO107"/>
      <c r="QVP107"/>
      <c r="QVQ107"/>
      <c r="QVR107"/>
      <c r="QVS107"/>
      <c r="QVT107"/>
      <c r="QVU107"/>
      <c r="QVV107"/>
      <c r="QVW107"/>
      <c r="QVX107"/>
      <c r="QVY107"/>
      <c r="QVZ107"/>
      <c r="QWA107"/>
      <c r="QWB107"/>
      <c r="QWC107"/>
      <c r="QWD107"/>
      <c r="QWE107"/>
      <c r="QWF107"/>
      <c r="QWG107"/>
      <c r="QWH107"/>
      <c r="QWI107"/>
      <c r="QWJ107"/>
      <c r="QWK107"/>
      <c r="QWL107"/>
      <c r="QWM107"/>
      <c r="QWN107"/>
      <c r="QWO107"/>
      <c r="QWP107"/>
      <c r="QWQ107"/>
      <c r="QWR107"/>
      <c r="QWS107"/>
      <c r="QWT107"/>
      <c r="QWU107"/>
      <c r="QWV107"/>
      <c r="QWW107"/>
      <c r="QWX107"/>
      <c r="QWY107"/>
      <c r="QWZ107"/>
      <c r="QXA107"/>
      <c r="QXB107"/>
      <c r="QXC107"/>
      <c r="QXD107"/>
      <c r="QXE107"/>
      <c r="QXF107"/>
      <c r="QXG107"/>
      <c r="QXH107"/>
      <c r="QXI107"/>
      <c r="QXJ107"/>
      <c r="QXK107"/>
      <c r="QXL107"/>
      <c r="QXM107"/>
      <c r="QXN107"/>
      <c r="QXO107"/>
      <c r="QXP107"/>
      <c r="QXQ107"/>
      <c r="QXR107"/>
      <c r="QXS107"/>
      <c r="QXT107"/>
      <c r="QXU107"/>
      <c r="QXV107"/>
      <c r="QXW107"/>
      <c r="QXX107"/>
      <c r="QXY107"/>
      <c r="QXZ107"/>
      <c r="QYA107"/>
      <c r="QYB107"/>
      <c r="QYC107"/>
      <c r="QYD107"/>
      <c r="QYE107"/>
      <c r="QYF107"/>
      <c r="QYG107"/>
      <c r="QYH107"/>
      <c r="QYI107"/>
      <c r="QYJ107"/>
      <c r="QYK107"/>
      <c r="QYL107"/>
      <c r="QYM107"/>
      <c r="QYN107"/>
      <c r="QYO107"/>
      <c r="QYP107"/>
      <c r="QYQ107"/>
      <c r="QYR107"/>
      <c r="QYS107"/>
      <c r="QYT107"/>
      <c r="QYU107"/>
      <c r="QYV107"/>
      <c r="QYW107"/>
      <c r="QYX107"/>
      <c r="QYY107"/>
      <c r="QYZ107"/>
      <c r="QZA107"/>
      <c r="QZB107"/>
      <c r="QZC107"/>
      <c r="QZD107"/>
      <c r="QZE107"/>
      <c r="QZF107"/>
      <c r="QZG107"/>
      <c r="QZH107"/>
      <c r="QZI107"/>
      <c r="QZJ107"/>
      <c r="QZK107"/>
      <c r="QZL107"/>
      <c r="QZM107"/>
      <c r="QZN107"/>
      <c r="QZO107"/>
      <c r="QZP107"/>
      <c r="QZQ107"/>
      <c r="QZR107"/>
      <c r="QZS107"/>
      <c r="QZT107"/>
      <c r="QZU107"/>
      <c r="QZV107"/>
      <c r="QZW107"/>
      <c r="QZX107"/>
      <c r="QZY107"/>
      <c r="QZZ107"/>
      <c r="RAA107"/>
      <c r="RAB107"/>
      <c r="RAC107"/>
      <c r="RAD107"/>
      <c r="RAE107"/>
      <c r="RAF107"/>
      <c r="RAG107"/>
      <c r="RAH107"/>
      <c r="RAI107"/>
      <c r="RAJ107"/>
      <c r="RAK107"/>
      <c r="RAL107"/>
      <c r="RAM107"/>
      <c r="RAN107"/>
      <c r="RAO107"/>
      <c r="RAP107"/>
      <c r="RAQ107"/>
      <c r="RAR107"/>
      <c r="RAS107"/>
      <c r="RAT107"/>
      <c r="RAU107"/>
      <c r="RAV107"/>
      <c r="RAW107"/>
      <c r="RAX107"/>
      <c r="RAY107"/>
      <c r="RAZ107"/>
      <c r="RBA107"/>
      <c r="RBB107"/>
      <c r="RBC107"/>
      <c r="RBD107"/>
      <c r="RBE107"/>
      <c r="RBF107"/>
      <c r="RBG107"/>
      <c r="RBH107"/>
      <c r="RBI107"/>
      <c r="RBJ107"/>
      <c r="RBK107"/>
      <c r="RBL107"/>
      <c r="RBM107"/>
      <c r="RBN107"/>
      <c r="RBO107"/>
      <c r="RBP107"/>
      <c r="RBQ107"/>
      <c r="RBR107"/>
      <c r="RBS107"/>
      <c r="RBT107"/>
      <c r="RBU107"/>
      <c r="RBV107"/>
      <c r="RBW107"/>
      <c r="RBX107"/>
      <c r="RBY107"/>
      <c r="RBZ107"/>
      <c r="RCA107"/>
      <c r="RCB107"/>
      <c r="RCC107"/>
      <c r="RCD107"/>
      <c r="RCE107"/>
      <c r="RCF107"/>
      <c r="RCG107"/>
      <c r="RCH107"/>
      <c r="RCI107"/>
      <c r="RCJ107"/>
      <c r="RCK107"/>
      <c r="RCL107"/>
      <c r="RCM107"/>
      <c r="RCN107"/>
      <c r="RCO107"/>
      <c r="RCP107"/>
      <c r="RCQ107"/>
      <c r="RCR107"/>
      <c r="RCS107"/>
      <c r="RCT107"/>
      <c r="RCU107"/>
      <c r="RCV107"/>
      <c r="RCW107"/>
      <c r="RCX107"/>
      <c r="RCY107"/>
      <c r="RCZ107"/>
      <c r="RDA107"/>
      <c r="RDB107"/>
      <c r="RDC107"/>
      <c r="RDD107"/>
      <c r="RDE107"/>
      <c r="RDF107"/>
      <c r="RDG107"/>
      <c r="RDH107"/>
      <c r="RDI107"/>
      <c r="RDJ107"/>
      <c r="RDK107"/>
      <c r="RDL107"/>
      <c r="RDM107"/>
      <c r="RDN107"/>
      <c r="RDO107"/>
      <c r="RDP107"/>
      <c r="RDQ107"/>
      <c r="RDR107"/>
      <c r="RDS107"/>
      <c r="RDT107"/>
      <c r="RDU107"/>
      <c r="RDV107"/>
      <c r="RDW107"/>
      <c r="RDX107"/>
      <c r="RDY107"/>
      <c r="RDZ107"/>
      <c r="REA107"/>
      <c r="REB107"/>
      <c r="REC107"/>
      <c r="RED107"/>
      <c r="REE107"/>
      <c r="REF107"/>
      <c r="REG107"/>
      <c r="REH107"/>
      <c r="REI107"/>
      <c r="REJ107"/>
      <c r="REK107"/>
      <c r="REL107"/>
      <c r="REM107"/>
      <c r="REN107"/>
      <c r="REO107"/>
      <c r="REP107"/>
      <c r="REQ107"/>
      <c r="RER107"/>
      <c r="RES107"/>
      <c r="RET107"/>
      <c r="REU107"/>
      <c r="REV107"/>
      <c r="REW107"/>
      <c r="REX107"/>
      <c r="REY107"/>
      <c r="REZ107"/>
      <c r="RFA107"/>
      <c r="RFB107"/>
      <c r="RFC107"/>
      <c r="RFD107"/>
      <c r="RFE107"/>
      <c r="RFF107"/>
      <c r="RFG107"/>
      <c r="RFH107"/>
      <c r="RFI107"/>
      <c r="RFJ107"/>
      <c r="RFK107"/>
      <c r="RFL107"/>
      <c r="RFM107"/>
      <c r="RFN107"/>
      <c r="RFO107"/>
      <c r="RFP107"/>
      <c r="RFQ107"/>
      <c r="RFR107"/>
      <c r="RFS107"/>
      <c r="RFT107"/>
      <c r="RFU107"/>
      <c r="RFV107"/>
      <c r="RFW107"/>
      <c r="RFX107"/>
      <c r="RFY107"/>
      <c r="RFZ107"/>
      <c r="RGA107"/>
      <c r="RGB107"/>
      <c r="RGC107"/>
      <c r="RGD107"/>
      <c r="RGE107"/>
      <c r="RGF107"/>
      <c r="RGG107"/>
      <c r="RGH107"/>
      <c r="RGI107"/>
      <c r="RGJ107"/>
      <c r="RGK107"/>
      <c r="RGL107"/>
      <c r="RGM107"/>
      <c r="RGN107"/>
      <c r="RGO107"/>
      <c r="RGP107"/>
      <c r="RGQ107"/>
      <c r="RGR107"/>
      <c r="RGS107"/>
      <c r="RGT107"/>
      <c r="RGU107"/>
      <c r="RGV107"/>
      <c r="RGW107"/>
      <c r="RGX107"/>
      <c r="RGY107"/>
      <c r="RGZ107"/>
      <c r="RHA107"/>
      <c r="RHB107"/>
      <c r="RHC107"/>
      <c r="RHD107"/>
      <c r="RHE107"/>
      <c r="RHF107"/>
      <c r="RHG107"/>
      <c r="RHH107"/>
      <c r="RHI107"/>
      <c r="RHJ107"/>
      <c r="RHK107"/>
      <c r="RHL107"/>
      <c r="RHM107"/>
      <c r="RHN107"/>
      <c r="RHO107"/>
      <c r="RHP107"/>
      <c r="RHQ107"/>
      <c r="RHR107"/>
      <c r="RHS107"/>
      <c r="RHT107"/>
      <c r="RHU107"/>
      <c r="RHV107"/>
      <c r="RHW107"/>
      <c r="RHX107"/>
      <c r="RHY107"/>
      <c r="RHZ107"/>
      <c r="RIA107"/>
      <c r="RIB107"/>
      <c r="RIC107"/>
      <c r="RID107"/>
      <c r="RIE107"/>
      <c r="RIF107"/>
      <c r="RIG107"/>
      <c r="RIH107"/>
      <c r="RII107"/>
      <c r="RIJ107"/>
      <c r="RIK107"/>
      <c r="RIL107"/>
      <c r="RIM107"/>
      <c r="RIN107"/>
      <c r="RIO107"/>
      <c r="RIP107"/>
      <c r="RIQ107"/>
      <c r="RIR107"/>
      <c r="RIS107"/>
      <c r="RIT107"/>
      <c r="RIU107"/>
      <c r="RIV107"/>
      <c r="RIW107"/>
      <c r="RIX107"/>
      <c r="RIY107"/>
      <c r="RIZ107"/>
      <c r="RJA107"/>
      <c r="RJB107"/>
      <c r="RJC107"/>
      <c r="RJD107"/>
      <c r="RJE107"/>
      <c r="RJF107"/>
      <c r="RJG107"/>
      <c r="RJH107"/>
      <c r="RJI107"/>
      <c r="RJJ107"/>
      <c r="RJK107"/>
      <c r="RJL107"/>
      <c r="RJM107"/>
      <c r="RJN107"/>
      <c r="RJO107"/>
      <c r="RJP107"/>
      <c r="RJQ107"/>
      <c r="RJR107"/>
      <c r="RJS107"/>
      <c r="RJT107"/>
      <c r="RJU107"/>
      <c r="RJV107"/>
      <c r="RJW107"/>
      <c r="RJX107"/>
      <c r="RJY107"/>
      <c r="RJZ107"/>
      <c r="RKA107"/>
      <c r="RKB107"/>
      <c r="RKC107"/>
      <c r="RKD107"/>
      <c r="RKE107"/>
      <c r="RKF107"/>
      <c r="RKG107"/>
      <c r="RKH107"/>
      <c r="RKI107"/>
      <c r="RKJ107"/>
      <c r="RKK107"/>
      <c r="RKL107"/>
      <c r="RKM107"/>
      <c r="RKN107"/>
      <c r="RKO107"/>
      <c r="RKP107"/>
      <c r="RKQ107"/>
      <c r="RKR107"/>
      <c r="RKS107"/>
      <c r="RKT107"/>
      <c r="RKU107"/>
      <c r="RKV107"/>
      <c r="RKW107"/>
      <c r="RKX107"/>
      <c r="RKY107"/>
      <c r="RKZ107"/>
      <c r="RLA107"/>
      <c r="RLB107"/>
      <c r="RLC107"/>
      <c r="RLD107"/>
      <c r="RLE107"/>
      <c r="RLF107"/>
      <c r="RLG107"/>
      <c r="RLH107"/>
      <c r="RLI107"/>
      <c r="RLJ107"/>
      <c r="RLK107"/>
      <c r="RLL107"/>
      <c r="RLM107"/>
      <c r="RLN107"/>
      <c r="RLO107"/>
      <c r="RLP107"/>
      <c r="RLQ107"/>
      <c r="RLR107"/>
      <c r="RLS107"/>
      <c r="RLT107"/>
      <c r="RLU107"/>
      <c r="RLV107"/>
      <c r="RLW107"/>
      <c r="RLX107"/>
      <c r="RLY107"/>
      <c r="RLZ107"/>
      <c r="RMA107"/>
      <c r="RMB107"/>
      <c r="RMC107"/>
      <c r="RMD107"/>
      <c r="RME107"/>
      <c r="RMF107"/>
      <c r="RMG107"/>
      <c r="RMH107"/>
      <c r="RMI107"/>
      <c r="RMJ107"/>
      <c r="RMK107"/>
      <c r="RML107"/>
      <c r="RMM107"/>
      <c r="RMN107"/>
      <c r="RMO107"/>
      <c r="RMP107"/>
      <c r="RMQ107"/>
      <c r="RMR107"/>
      <c r="RMS107"/>
      <c r="RMT107"/>
      <c r="RMU107"/>
      <c r="RMV107"/>
      <c r="RMW107"/>
      <c r="RMX107"/>
      <c r="RMY107"/>
      <c r="RMZ107"/>
      <c r="RNA107"/>
      <c r="RNB107"/>
      <c r="RNC107"/>
      <c r="RND107"/>
      <c r="RNE107"/>
      <c r="RNF107"/>
      <c r="RNG107"/>
      <c r="RNH107"/>
      <c r="RNI107"/>
      <c r="RNJ107"/>
      <c r="RNK107"/>
      <c r="RNL107"/>
      <c r="RNM107"/>
      <c r="RNN107"/>
      <c r="RNO107"/>
      <c r="RNP107"/>
      <c r="RNQ107"/>
      <c r="RNR107"/>
      <c r="RNS107"/>
      <c r="RNT107"/>
      <c r="RNU107"/>
      <c r="RNV107"/>
      <c r="RNW107"/>
      <c r="RNX107"/>
      <c r="RNY107"/>
      <c r="RNZ107"/>
      <c r="ROA107"/>
      <c r="ROB107"/>
      <c r="ROC107"/>
      <c r="ROD107"/>
      <c r="ROE107"/>
      <c r="ROF107"/>
      <c r="ROG107"/>
      <c r="ROH107"/>
      <c r="ROI107"/>
      <c r="ROJ107"/>
      <c r="ROK107"/>
      <c r="ROL107"/>
      <c r="ROM107"/>
      <c r="RON107"/>
      <c r="ROO107"/>
      <c r="ROP107"/>
      <c r="ROQ107"/>
      <c r="ROR107"/>
      <c r="ROS107"/>
      <c r="ROT107"/>
      <c r="ROU107"/>
      <c r="ROV107"/>
      <c r="ROW107"/>
      <c r="ROX107"/>
      <c r="ROY107"/>
      <c r="ROZ107"/>
      <c r="RPA107"/>
      <c r="RPB107"/>
      <c r="RPC107"/>
      <c r="RPD107"/>
      <c r="RPE107"/>
      <c r="RPF107"/>
      <c r="RPG107"/>
      <c r="RPH107"/>
      <c r="RPI107"/>
      <c r="RPJ107"/>
      <c r="RPK107"/>
      <c r="RPL107"/>
      <c r="RPM107"/>
      <c r="RPN107"/>
      <c r="RPO107"/>
      <c r="RPP107"/>
      <c r="RPQ107"/>
      <c r="RPR107"/>
      <c r="RPS107"/>
      <c r="RPT107"/>
      <c r="RPU107"/>
      <c r="RPV107"/>
      <c r="RPW107"/>
      <c r="RPX107"/>
      <c r="RPY107"/>
      <c r="RPZ107"/>
      <c r="RQA107"/>
      <c r="RQB107"/>
      <c r="RQC107"/>
      <c r="RQD107"/>
      <c r="RQE107"/>
      <c r="RQF107"/>
      <c r="RQG107"/>
      <c r="RQH107"/>
      <c r="RQI107"/>
      <c r="RQJ107"/>
      <c r="RQK107"/>
      <c r="RQL107"/>
      <c r="RQM107"/>
      <c r="RQN107"/>
      <c r="RQO107"/>
      <c r="RQP107"/>
      <c r="RQQ107"/>
      <c r="RQR107"/>
      <c r="RQS107"/>
      <c r="RQT107"/>
      <c r="RQU107"/>
      <c r="RQV107"/>
      <c r="RQW107"/>
      <c r="RQX107"/>
      <c r="RQY107"/>
      <c r="RQZ107"/>
      <c r="RRA107"/>
      <c r="RRB107"/>
      <c r="RRC107"/>
      <c r="RRD107"/>
      <c r="RRE107"/>
      <c r="RRF107"/>
      <c r="RRG107"/>
      <c r="RRH107"/>
      <c r="RRI107"/>
      <c r="RRJ107"/>
      <c r="RRK107"/>
      <c r="RRL107"/>
      <c r="RRM107"/>
      <c r="RRN107"/>
      <c r="RRO107"/>
      <c r="RRP107"/>
      <c r="RRQ107"/>
      <c r="RRR107"/>
      <c r="RRS107"/>
      <c r="RRT107"/>
      <c r="RRU107"/>
      <c r="RRV107"/>
      <c r="RRW107"/>
      <c r="RRX107"/>
      <c r="RRY107"/>
      <c r="RRZ107"/>
      <c r="RSA107"/>
      <c r="RSB107"/>
      <c r="RSC107"/>
      <c r="RSD107"/>
      <c r="RSE107"/>
      <c r="RSF107"/>
      <c r="RSG107"/>
      <c r="RSH107"/>
      <c r="RSI107"/>
      <c r="RSJ107"/>
      <c r="RSK107"/>
      <c r="RSL107"/>
      <c r="RSM107"/>
      <c r="RSN107"/>
      <c r="RSO107"/>
      <c r="RSP107"/>
      <c r="RSQ107"/>
      <c r="RSR107"/>
      <c r="RSS107"/>
      <c r="RST107"/>
      <c r="RSU107"/>
      <c r="RSV107"/>
      <c r="RSW107"/>
      <c r="RSX107"/>
      <c r="RSY107"/>
      <c r="RSZ107"/>
      <c r="RTA107"/>
      <c r="RTB107"/>
      <c r="RTC107"/>
      <c r="RTD107"/>
      <c r="RTE107"/>
      <c r="RTF107"/>
      <c r="RTG107"/>
      <c r="RTH107"/>
      <c r="RTI107"/>
      <c r="RTJ107"/>
      <c r="RTK107"/>
      <c r="RTL107"/>
      <c r="RTM107"/>
      <c r="RTN107"/>
      <c r="RTO107"/>
      <c r="RTP107"/>
      <c r="RTQ107"/>
      <c r="RTR107"/>
      <c r="RTS107"/>
      <c r="RTT107"/>
      <c r="RTU107"/>
      <c r="RTV107"/>
      <c r="RTW107"/>
      <c r="RTX107"/>
      <c r="RTY107"/>
      <c r="RTZ107"/>
      <c r="RUA107"/>
      <c r="RUB107"/>
      <c r="RUC107"/>
      <c r="RUD107"/>
      <c r="RUE107"/>
      <c r="RUF107"/>
      <c r="RUG107"/>
      <c r="RUH107"/>
      <c r="RUI107"/>
      <c r="RUJ107"/>
      <c r="RUK107"/>
      <c r="RUL107"/>
      <c r="RUM107"/>
      <c r="RUN107"/>
      <c r="RUO107"/>
      <c r="RUP107"/>
      <c r="RUQ107"/>
      <c r="RUR107"/>
      <c r="RUS107"/>
      <c r="RUT107"/>
      <c r="RUU107"/>
      <c r="RUV107"/>
      <c r="RUW107"/>
      <c r="RUX107"/>
      <c r="RUY107"/>
      <c r="RUZ107"/>
      <c r="RVA107"/>
      <c r="RVB107"/>
      <c r="RVC107"/>
      <c r="RVD107"/>
      <c r="RVE107"/>
      <c r="RVF107"/>
      <c r="RVG107"/>
      <c r="RVH107"/>
      <c r="RVI107"/>
      <c r="RVJ107"/>
      <c r="RVK107"/>
      <c r="RVL107"/>
      <c r="RVM107"/>
      <c r="RVN107"/>
      <c r="RVO107"/>
      <c r="RVP107"/>
      <c r="RVQ107"/>
      <c r="RVR107"/>
      <c r="RVS107"/>
      <c r="RVT107"/>
      <c r="RVU107"/>
      <c r="RVV107"/>
      <c r="RVW107"/>
      <c r="RVX107"/>
      <c r="RVY107"/>
      <c r="RVZ107"/>
      <c r="RWA107"/>
      <c r="RWB107"/>
      <c r="RWC107"/>
      <c r="RWD107"/>
      <c r="RWE107"/>
      <c r="RWF107"/>
      <c r="RWG107"/>
      <c r="RWH107"/>
      <c r="RWI107"/>
      <c r="RWJ107"/>
      <c r="RWK107"/>
      <c r="RWL107"/>
      <c r="RWM107"/>
      <c r="RWN107"/>
      <c r="RWO107"/>
      <c r="RWP107"/>
      <c r="RWQ107"/>
      <c r="RWR107"/>
      <c r="RWS107"/>
      <c r="RWT107"/>
      <c r="RWU107"/>
      <c r="RWV107"/>
      <c r="RWW107"/>
      <c r="RWX107"/>
      <c r="RWY107"/>
      <c r="RWZ107"/>
      <c r="RXA107"/>
      <c r="RXB107"/>
      <c r="RXC107"/>
      <c r="RXD107"/>
      <c r="RXE107"/>
      <c r="RXF107"/>
      <c r="RXG107"/>
      <c r="RXH107"/>
      <c r="RXI107"/>
      <c r="RXJ107"/>
      <c r="RXK107"/>
      <c r="RXL107"/>
      <c r="RXM107"/>
      <c r="RXN107"/>
      <c r="RXO107"/>
      <c r="RXP107"/>
      <c r="RXQ107"/>
      <c r="RXR107"/>
      <c r="RXS107"/>
      <c r="RXT107"/>
      <c r="RXU107"/>
      <c r="RXV107"/>
      <c r="RXW107"/>
      <c r="RXX107"/>
      <c r="RXY107"/>
      <c r="RXZ107"/>
      <c r="RYA107"/>
      <c r="RYB107"/>
      <c r="RYC107"/>
      <c r="RYD107"/>
      <c r="RYE107"/>
      <c r="RYF107"/>
      <c r="RYG107"/>
      <c r="RYH107"/>
      <c r="RYI107"/>
      <c r="RYJ107"/>
      <c r="RYK107"/>
      <c r="RYL107"/>
      <c r="RYM107"/>
      <c r="RYN107"/>
      <c r="RYO107"/>
      <c r="RYP107"/>
      <c r="RYQ107"/>
      <c r="RYR107"/>
      <c r="RYS107"/>
      <c r="RYT107"/>
      <c r="RYU107"/>
      <c r="RYV107"/>
      <c r="RYW107"/>
      <c r="RYX107"/>
      <c r="RYY107"/>
      <c r="RYZ107"/>
      <c r="RZA107"/>
      <c r="RZB107"/>
      <c r="RZC107"/>
      <c r="RZD107"/>
      <c r="RZE107"/>
      <c r="RZF107"/>
      <c r="RZG107"/>
      <c r="RZH107"/>
      <c r="RZI107"/>
      <c r="RZJ107"/>
      <c r="RZK107"/>
      <c r="RZL107"/>
      <c r="RZM107"/>
      <c r="RZN107"/>
      <c r="RZO107"/>
      <c r="RZP107"/>
      <c r="RZQ107"/>
      <c r="RZR107"/>
      <c r="RZS107"/>
      <c r="RZT107"/>
      <c r="RZU107"/>
      <c r="RZV107"/>
      <c r="RZW107"/>
      <c r="RZX107"/>
      <c r="RZY107"/>
      <c r="RZZ107"/>
      <c r="SAA107"/>
      <c r="SAB107"/>
      <c r="SAC107"/>
      <c r="SAD107"/>
      <c r="SAE107"/>
      <c r="SAF107"/>
      <c r="SAG107"/>
      <c r="SAH107"/>
      <c r="SAI107"/>
      <c r="SAJ107"/>
      <c r="SAK107"/>
      <c r="SAL107"/>
      <c r="SAM107"/>
      <c r="SAN107"/>
      <c r="SAO107"/>
      <c r="SAP107"/>
      <c r="SAQ107"/>
      <c r="SAR107"/>
      <c r="SAS107"/>
      <c r="SAT107"/>
      <c r="SAU107"/>
      <c r="SAV107"/>
      <c r="SAW107"/>
      <c r="SAX107"/>
      <c r="SAY107"/>
      <c r="SAZ107"/>
      <c r="SBA107"/>
      <c r="SBB107"/>
      <c r="SBC107"/>
      <c r="SBD107"/>
      <c r="SBE107"/>
      <c r="SBF107"/>
      <c r="SBG107"/>
      <c r="SBH107"/>
      <c r="SBI107"/>
      <c r="SBJ107"/>
      <c r="SBK107"/>
      <c r="SBL107"/>
      <c r="SBM107"/>
      <c r="SBN107"/>
      <c r="SBO107"/>
      <c r="SBP107"/>
      <c r="SBQ107"/>
      <c r="SBR107"/>
      <c r="SBS107"/>
      <c r="SBT107"/>
      <c r="SBU107"/>
      <c r="SBV107"/>
      <c r="SBW107"/>
      <c r="SBX107"/>
      <c r="SBY107"/>
      <c r="SBZ107"/>
      <c r="SCA107"/>
      <c r="SCB107"/>
      <c r="SCC107"/>
      <c r="SCD107"/>
      <c r="SCE107"/>
      <c r="SCF107"/>
      <c r="SCG107"/>
      <c r="SCH107"/>
      <c r="SCI107"/>
      <c r="SCJ107"/>
      <c r="SCK107"/>
      <c r="SCL107"/>
      <c r="SCM107"/>
      <c r="SCN107"/>
      <c r="SCO107"/>
      <c r="SCP107"/>
      <c r="SCQ107"/>
      <c r="SCR107"/>
      <c r="SCS107"/>
      <c r="SCT107"/>
      <c r="SCU107"/>
      <c r="SCV107"/>
      <c r="SCW107"/>
      <c r="SCX107"/>
      <c r="SCY107"/>
      <c r="SCZ107"/>
      <c r="SDA107"/>
      <c r="SDB107"/>
      <c r="SDC107"/>
      <c r="SDD107"/>
      <c r="SDE107"/>
      <c r="SDF107"/>
      <c r="SDG107"/>
      <c r="SDH107"/>
      <c r="SDI107"/>
      <c r="SDJ107"/>
      <c r="SDK107"/>
      <c r="SDL107"/>
      <c r="SDM107"/>
      <c r="SDN107"/>
      <c r="SDO107"/>
      <c r="SDP107"/>
      <c r="SDQ107"/>
      <c r="SDR107"/>
      <c r="SDS107"/>
      <c r="SDT107"/>
      <c r="SDU107"/>
      <c r="SDV107"/>
      <c r="SDW107"/>
      <c r="SDX107"/>
      <c r="SDY107"/>
      <c r="SDZ107"/>
      <c r="SEA107"/>
      <c r="SEB107"/>
      <c r="SEC107"/>
      <c r="SED107"/>
      <c r="SEE107"/>
      <c r="SEF107"/>
      <c r="SEG107"/>
      <c r="SEH107"/>
      <c r="SEI107"/>
      <c r="SEJ107"/>
      <c r="SEK107"/>
      <c r="SEL107"/>
      <c r="SEM107"/>
      <c r="SEN107"/>
      <c r="SEO107"/>
      <c r="SEP107"/>
      <c r="SEQ107"/>
      <c r="SER107"/>
      <c r="SES107"/>
      <c r="SET107"/>
      <c r="SEU107"/>
      <c r="SEV107"/>
      <c r="SEW107"/>
      <c r="SEX107"/>
      <c r="SEY107"/>
      <c r="SEZ107"/>
      <c r="SFA107"/>
      <c r="SFB107"/>
      <c r="SFC107"/>
      <c r="SFD107"/>
      <c r="SFE107"/>
      <c r="SFF107"/>
      <c r="SFG107"/>
      <c r="SFH107"/>
      <c r="SFI107"/>
      <c r="SFJ107"/>
      <c r="SFK107"/>
      <c r="SFL107"/>
      <c r="SFM107"/>
      <c r="SFN107"/>
      <c r="SFO107"/>
      <c r="SFP107"/>
      <c r="SFQ107"/>
      <c r="SFR107"/>
      <c r="SFS107"/>
      <c r="SFT107"/>
      <c r="SFU107"/>
      <c r="SFV107"/>
      <c r="SFW107"/>
      <c r="SFX107"/>
      <c r="SFY107"/>
      <c r="SFZ107"/>
      <c r="SGA107"/>
      <c r="SGB107"/>
      <c r="SGC107"/>
      <c r="SGD107"/>
      <c r="SGE107"/>
      <c r="SGF107"/>
      <c r="SGG107"/>
      <c r="SGH107"/>
      <c r="SGI107"/>
      <c r="SGJ107"/>
      <c r="SGK107"/>
      <c r="SGL107"/>
      <c r="SGM107"/>
      <c r="SGN107"/>
      <c r="SGO107"/>
      <c r="SGP107"/>
      <c r="SGQ107"/>
      <c r="SGR107"/>
      <c r="SGS107"/>
      <c r="SGT107"/>
      <c r="SGU107"/>
      <c r="SGV107"/>
      <c r="SGW107"/>
      <c r="SGX107"/>
      <c r="SGY107"/>
      <c r="SGZ107"/>
      <c r="SHA107"/>
      <c r="SHB107"/>
      <c r="SHC107"/>
      <c r="SHD107"/>
      <c r="SHE107"/>
      <c r="SHF107"/>
      <c r="SHG107"/>
      <c r="SHH107"/>
      <c r="SHI107"/>
      <c r="SHJ107"/>
      <c r="SHK107"/>
      <c r="SHL107"/>
      <c r="SHM107"/>
      <c r="SHN107"/>
      <c r="SHO107"/>
      <c r="SHP107"/>
      <c r="SHQ107"/>
      <c r="SHR107"/>
      <c r="SHS107"/>
      <c r="SHT107"/>
      <c r="SHU107"/>
      <c r="SHV107"/>
      <c r="SHW107"/>
      <c r="SHX107"/>
      <c r="SHY107"/>
      <c r="SHZ107"/>
      <c r="SIA107"/>
      <c r="SIB107"/>
      <c r="SIC107"/>
      <c r="SID107"/>
      <c r="SIE107"/>
      <c r="SIF107"/>
      <c r="SIG107"/>
      <c r="SIH107"/>
      <c r="SII107"/>
      <c r="SIJ107"/>
      <c r="SIK107"/>
      <c r="SIL107"/>
      <c r="SIM107"/>
      <c r="SIN107"/>
      <c r="SIO107"/>
      <c r="SIP107"/>
      <c r="SIQ107"/>
      <c r="SIR107"/>
      <c r="SIS107"/>
      <c r="SIT107"/>
      <c r="SIU107"/>
      <c r="SIV107"/>
      <c r="SIW107"/>
      <c r="SIX107"/>
      <c r="SIY107"/>
      <c r="SIZ107"/>
      <c r="SJA107"/>
      <c r="SJB107"/>
      <c r="SJC107"/>
      <c r="SJD107"/>
      <c r="SJE107"/>
      <c r="SJF107"/>
      <c r="SJG107"/>
      <c r="SJH107"/>
      <c r="SJI107"/>
      <c r="SJJ107"/>
      <c r="SJK107"/>
      <c r="SJL107"/>
      <c r="SJM107"/>
      <c r="SJN107"/>
      <c r="SJO107"/>
      <c r="SJP107"/>
      <c r="SJQ107"/>
      <c r="SJR107"/>
      <c r="SJS107"/>
      <c r="SJT107"/>
      <c r="SJU107"/>
      <c r="SJV107"/>
      <c r="SJW107"/>
      <c r="SJX107"/>
      <c r="SJY107"/>
      <c r="SJZ107"/>
      <c r="SKA107"/>
      <c r="SKB107"/>
      <c r="SKC107"/>
      <c r="SKD107"/>
      <c r="SKE107"/>
      <c r="SKF107"/>
      <c r="SKG107"/>
      <c r="SKH107"/>
      <c r="SKI107"/>
      <c r="SKJ107"/>
      <c r="SKK107"/>
      <c r="SKL107"/>
      <c r="SKM107"/>
      <c r="SKN107"/>
      <c r="SKO107"/>
      <c r="SKP107"/>
      <c r="SKQ107"/>
      <c r="SKR107"/>
      <c r="SKS107"/>
      <c r="SKT107"/>
      <c r="SKU107"/>
      <c r="SKV107"/>
      <c r="SKW107"/>
      <c r="SKX107"/>
      <c r="SKY107"/>
      <c r="SKZ107"/>
      <c r="SLA107"/>
      <c r="SLB107"/>
      <c r="SLC107"/>
      <c r="SLD107"/>
      <c r="SLE107"/>
      <c r="SLF107"/>
      <c r="SLG107"/>
      <c r="SLH107"/>
      <c r="SLI107"/>
      <c r="SLJ107"/>
      <c r="SLK107"/>
      <c r="SLL107"/>
      <c r="SLM107"/>
      <c r="SLN107"/>
      <c r="SLO107"/>
      <c r="SLP107"/>
      <c r="SLQ107"/>
      <c r="SLR107"/>
      <c r="SLS107"/>
      <c r="SLT107"/>
      <c r="SLU107"/>
      <c r="SLV107"/>
      <c r="SLW107"/>
      <c r="SLX107"/>
      <c r="SLY107"/>
      <c r="SLZ107"/>
      <c r="SMA107"/>
      <c r="SMB107"/>
      <c r="SMC107"/>
      <c r="SMD107"/>
      <c r="SME107"/>
      <c r="SMF107"/>
      <c r="SMG107"/>
      <c r="SMH107"/>
      <c r="SMI107"/>
      <c r="SMJ107"/>
      <c r="SMK107"/>
      <c r="SML107"/>
      <c r="SMM107"/>
      <c r="SMN107"/>
      <c r="SMO107"/>
      <c r="SMP107"/>
      <c r="SMQ107"/>
      <c r="SMR107"/>
      <c r="SMS107"/>
      <c r="SMT107"/>
      <c r="SMU107"/>
      <c r="SMV107"/>
      <c r="SMW107"/>
      <c r="SMX107"/>
      <c r="SMY107"/>
      <c r="SMZ107"/>
      <c r="SNA107"/>
      <c r="SNB107"/>
      <c r="SNC107"/>
      <c r="SND107"/>
      <c r="SNE107"/>
      <c r="SNF107"/>
      <c r="SNG107"/>
      <c r="SNH107"/>
      <c r="SNI107"/>
      <c r="SNJ107"/>
      <c r="SNK107"/>
      <c r="SNL107"/>
      <c r="SNM107"/>
      <c r="SNN107"/>
      <c r="SNO107"/>
      <c r="SNP107"/>
      <c r="SNQ107"/>
      <c r="SNR107"/>
      <c r="SNS107"/>
      <c r="SNT107"/>
      <c r="SNU107"/>
      <c r="SNV107"/>
      <c r="SNW107"/>
      <c r="SNX107"/>
      <c r="SNY107"/>
      <c r="SNZ107"/>
      <c r="SOA107"/>
      <c r="SOB107"/>
      <c r="SOC107"/>
      <c r="SOD107"/>
      <c r="SOE107"/>
      <c r="SOF107"/>
      <c r="SOG107"/>
      <c r="SOH107"/>
      <c r="SOI107"/>
      <c r="SOJ107"/>
      <c r="SOK107"/>
      <c r="SOL107"/>
      <c r="SOM107"/>
      <c r="SON107"/>
      <c r="SOO107"/>
      <c r="SOP107"/>
      <c r="SOQ107"/>
      <c r="SOR107"/>
      <c r="SOS107"/>
      <c r="SOT107"/>
      <c r="SOU107"/>
      <c r="SOV107"/>
      <c r="SOW107"/>
      <c r="SOX107"/>
      <c r="SOY107"/>
      <c r="SOZ107"/>
      <c r="SPA107"/>
      <c r="SPB107"/>
      <c r="SPC107"/>
      <c r="SPD107"/>
      <c r="SPE107"/>
      <c r="SPF107"/>
      <c r="SPG107"/>
      <c r="SPH107"/>
      <c r="SPI107"/>
      <c r="SPJ107"/>
      <c r="SPK107"/>
      <c r="SPL107"/>
      <c r="SPM107"/>
      <c r="SPN107"/>
      <c r="SPO107"/>
      <c r="SPP107"/>
      <c r="SPQ107"/>
      <c r="SPR107"/>
      <c r="SPS107"/>
      <c r="SPT107"/>
      <c r="SPU107"/>
      <c r="SPV107"/>
      <c r="SPW107"/>
      <c r="SPX107"/>
      <c r="SPY107"/>
      <c r="SPZ107"/>
      <c r="SQA107"/>
      <c r="SQB107"/>
      <c r="SQC107"/>
      <c r="SQD107"/>
      <c r="SQE107"/>
      <c r="SQF107"/>
      <c r="SQG107"/>
      <c r="SQH107"/>
      <c r="SQI107"/>
      <c r="SQJ107"/>
      <c r="SQK107"/>
      <c r="SQL107"/>
      <c r="SQM107"/>
      <c r="SQN107"/>
      <c r="SQO107"/>
      <c r="SQP107"/>
      <c r="SQQ107"/>
      <c r="SQR107"/>
      <c r="SQS107"/>
      <c r="SQT107"/>
      <c r="SQU107"/>
      <c r="SQV107"/>
      <c r="SQW107"/>
      <c r="SQX107"/>
      <c r="SQY107"/>
      <c r="SQZ107"/>
      <c r="SRA107"/>
      <c r="SRB107"/>
      <c r="SRC107"/>
      <c r="SRD107"/>
      <c r="SRE107"/>
      <c r="SRF107"/>
      <c r="SRG107"/>
      <c r="SRH107"/>
      <c r="SRI107"/>
      <c r="SRJ107"/>
      <c r="SRK107"/>
      <c r="SRL107"/>
      <c r="SRM107"/>
      <c r="SRN107"/>
      <c r="SRO107"/>
      <c r="SRP107"/>
      <c r="SRQ107"/>
      <c r="SRR107"/>
      <c r="SRS107"/>
      <c r="SRT107"/>
      <c r="SRU107"/>
      <c r="SRV107"/>
      <c r="SRW107"/>
      <c r="SRX107"/>
      <c r="SRY107"/>
      <c r="SRZ107"/>
      <c r="SSA107"/>
      <c r="SSB107"/>
      <c r="SSC107"/>
      <c r="SSD107"/>
      <c r="SSE107"/>
      <c r="SSF107"/>
      <c r="SSG107"/>
      <c r="SSH107"/>
      <c r="SSI107"/>
      <c r="SSJ107"/>
      <c r="SSK107"/>
      <c r="SSL107"/>
      <c r="SSM107"/>
      <c r="SSN107"/>
      <c r="SSO107"/>
      <c r="SSP107"/>
      <c r="SSQ107"/>
      <c r="SSR107"/>
      <c r="SSS107"/>
      <c r="SST107"/>
      <c r="SSU107"/>
      <c r="SSV107"/>
      <c r="SSW107"/>
      <c r="SSX107"/>
      <c r="SSY107"/>
      <c r="SSZ107"/>
      <c r="STA107"/>
      <c r="STB107"/>
      <c r="STC107"/>
      <c r="STD107"/>
      <c r="STE107"/>
      <c r="STF107"/>
      <c r="STG107"/>
      <c r="STH107"/>
      <c r="STI107"/>
      <c r="STJ107"/>
      <c r="STK107"/>
      <c r="STL107"/>
      <c r="STM107"/>
      <c r="STN107"/>
      <c r="STO107"/>
      <c r="STP107"/>
      <c r="STQ107"/>
      <c r="STR107"/>
      <c r="STS107"/>
      <c r="STT107"/>
      <c r="STU107"/>
      <c r="STV107"/>
      <c r="STW107"/>
      <c r="STX107"/>
      <c r="STY107"/>
      <c r="STZ107"/>
      <c r="SUA107"/>
      <c r="SUB107"/>
      <c r="SUC107"/>
      <c r="SUD107"/>
      <c r="SUE107"/>
      <c r="SUF107"/>
      <c r="SUG107"/>
      <c r="SUH107"/>
      <c r="SUI107"/>
      <c r="SUJ107"/>
      <c r="SUK107"/>
      <c r="SUL107"/>
      <c r="SUM107"/>
      <c r="SUN107"/>
      <c r="SUO107"/>
      <c r="SUP107"/>
      <c r="SUQ107"/>
      <c r="SUR107"/>
      <c r="SUS107"/>
      <c r="SUT107"/>
      <c r="SUU107"/>
      <c r="SUV107"/>
      <c r="SUW107"/>
      <c r="SUX107"/>
      <c r="SUY107"/>
      <c r="SUZ107"/>
      <c r="SVA107"/>
      <c r="SVB107"/>
      <c r="SVC107"/>
      <c r="SVD107"/>
      <c r="SVE107"/>
      <c r="SVF107"/>
      <c r="SVG107"/>
      <c r="SVH107"/>
      <c r="SVI107"/>
      <c r="SVJ107"/>
      <c r="SVK107"/>
      <c r="SVL107"/>
      <c r="SVM107"/>
      <c r="SVN107"/>
      <c r="SVO107"/>
      <c r="SVP107"/>
      <c r="SVQ107"/>
      <c r="SVR107"/>
      <c r="SVS107"/>
      <c r="SVT107"/>
      <c r="SVU107"/>
      <c r="SVV107"/>
      <c r="SVW107"/>
      <c r="SVX107"/>
      <c r="SVY107"/>
      <c r="SVZ107"/>
      <c r="SWA107"/>
      <c r="SWB107"/>
      <c r="SWC107"/>
      <c r="SWD107"/>
      <c r="SWE107"/>
      <c r="SWF107"/>
      <c r="SWG107"/>
      <c r="SWH107"/>
      <c r="SWI107"/>
      <c r="SWJ107"/>
      <c r="SWK107"/>
      <c r="SWL107"/>
      <c r="SWM107"/>
      <c r="SWN107"/>
      <c r="SWO107"/>
      <c r="SWP107"/>
      <c r="SWQ107"/>
      <c r="SWR107"/>
      <c r="SWS107"/>
      <c r="SWT107"/>
      <c r="SWU107"/>
      <c r="SWV107"/>
      <c r="SWW107"/>
      <c r="SWX107"/>
      <c r="SWY107"/>
      <c r="SWZ107"/>
      <c r="SXA107"/>
      <c r="SXB107"/>
      <c r="SXC107"/>
      <c r="SXD107"/>
      <c r="SXE107"/>
      <c r="SXF107"/>
      <c r="SXG107"/>
      <c r="SXH107"/>
      <c r="SXI107"/>
      <c r="SXJ107"/>
      <c r="SXK107"/>
      <c r="SXL107"/>
      <c r="SXM107"/>
      <c r="SXN107"/>
      <c r="SXO107"/>
      <c r="SXP107"/>
      <c r="SXQ107"/>
      <c r="SXR107"/>
      <c r="SXS107"/>
      <c r="SXT107"/>
      <c r="SXU107"/>
      <c r="SXV107"/>
      <c r="SXW107"/>
      <c r="SXX107"/>
      <c r="SXY107"/>
      <c r="SXZ107"/>
      <c r="SYA107"/>
      <c r="SYB107"/>
      <c r="SYC107"/>
      <c r="SYD107"/>
      <c r="SYE107"/>
      <c r="SYF107"/>
      <c r="SYG107"/>
      <c r="SYH107"/>
      <c r="SYI107"/>
      <c r="SYJ107"/>
      <c r="SYK107"/>
      <c r="SYL107"/>
      <c r="SYM107"/>
      <c r="SYN107"/>
      <c r="SYO107"/>
      <c r="SYP107"/>
      <c r="SYQ107"/>
      <c r="SYR107"/>
      <c r="SYS107"/>
      <c r="SYT107"/>
      <c r="SYU107"/>
      <c r="SYV107"/>
      <c r="SYW107"/>
      <c r="SYX107"/>
      <c r="SYY107"/>
      <c r="SYZ107"/>
      <c r="SZA107"/>
      <c r="SZB107"/>
      <c r="SZC107"/>
      <c r="SZD107"/>
      <c r="SZE107"/>
      <c r="SZF107"/>
      <c r="SZG107"/>
      <c r="SZH107"/>
      <c r="SZI107"/>
      <c r="SZJ107"/>
      <c r="SZK107"/>
      <c r="SZL107"/>
      <c r="SZM107"/>
      <c r="SZN107"/>
      <c r="SZO107"/>
      <c r="SZP107"/>
      <c r="SZQ107"/>
      <c r="SZR107"/>
      <c r="SZS107"/>
      <c r="SZT107"/>
      <c r="SZU107"/>
      <c r="SZV107"/>
      <c r="SZW107"/>
      <c r="SZX107"/>
      <c r="SZY107"/>
      <c r="SZZ107"/>
      <c r="TAA107"/>
      <c r="TAB107"/>
      <c r="TAC107"/>
      <c r="TAD107"/>
      <c r="TAE107"/>
      <c r="TAF107"/>
      <c r="TAG107"/>
      <c r="TAH107"/>
      <c r="TAI107"/>
      <c r="TAJ107"/>
      <c r="TAK107"/>
      <c r="TAL107"/>
      <c r="TAM107"/>
      <c r="TAN107"/>
      <c r="TAO107"/>
      <c r="TAP107"/>
      <c r="TAQ107"/>
      <c r="TAR107"/>
      <c r="TAS107"/>
      <c r="TAT107"/>
      <c r="TAU107"/>
      <c r="TAV107"/>
      <c r="TAW107"/>
      <c r="TAX107"/>
      <c r="TAY107"/>
      <c r="TAZ107"/>
      <c r="TBA107"/>
      <c r="TBB107"/>
      <c r="TBC107"/>
      <c r="TBD107"/>
      <c r="TBE107"/>
      <c r="TBF107"/>
      <c r="TBG107"/>
      <c r="TBH107"/>
      <c r="TBI107"/>
      <c r="TBJ107"/>
      <c r="TBK107"/>
      <c r="TBL107"/>
      <c r="TBM107"/>
      <c r="TBN107"/>
      <c r="TBO107"/>
      <c r="TBP107"/>
      <c r="TBQ107"/>
      <c r="TBR107"/>
      <c r="TBS107"/>
      <c r="TBT107"/>
      <c r="TBU107"/>
      <c r="TBV107"/>
      <c r="TBW107"/>
      <c r="TBX107"/>
      <c r="TBY107"/>
      <c r="TBZ107"/>
      <c r="TCA107"/>
      <c r="TCB107"/>
      <c r="TCC107"/>
      <c r="TCD107"/>
      <c r="TCE107"/>
      <c r="TCF107"/>
      <c r="TCG107"/>
      <c r="TCH107"/>
      <c r="TCI107"/>
      <c r="TCJ107"/>
      <c r="TCK107"/>
      <c r="TCL107"/>
      <c r="TCM107"/>
      <c r="TCN107"/>
      <c r="TCO107"/>
      <c r="TCP107"/>
      <c r="TCQ107"/>
      <c r="TCR107"/>
      <c r="TCS107"/>
      <c r="TCT107"/>
      <c r="TCU107"/>
      <c r="TCV107"/>
      <c r="TCW107"/>
      <c r="TCX107"/>
      <c r="TCY107"/>
      <c r="TCZ107"/>
      <c r="TDA107"/>
      <c r="TDB107"/>
      <c r="TDC107"/>
      <c r="TDD107"/>
      <c r="TDE107"/>
      <c r="TDF107"/>
      <c r="TDG107"/>
      <c r="TDH107"/>
      <c r="TDI107"/>
      <c r="TDJ107"/>
      <c r="TDK107"/>
      <c r="TDL107"/>
      <c r="TDM107"/>
      <c r="TDN107"/>
      <c r="TDO107"/>
      <c r="TDP107"/>
      <c r="TDQ107"/>
      <c r="TDR107"/>
      <c r="TDS107"/>
      <c r="TDT107"/>
      <c r="TDU107"/>
      <c r="TDV107"/>
      <c r="TDW107"/>
      <c r="TDX107"/>
      <c r="TDY107"/>
      <c r="TDZ107"/>
      <c r="TEA107"/>
      <c r="TEB107"/>
      <c r="TEC107"/>
      <c r="TED107"/>
      <c r="TEE107"/>
      <c r="TEF107"/>
      <c r="TEG107"/>
      <c r="TEH107"/>
      <c r="TEI107"/>
      <c r="TEJ107"/>
      <c r="TEK107"/>
      <c r="TEL107"/>
      <c r="TEM107"/>
      <c r="TEN107"/>
      <c r="TEO107"/>
      <c r="TEP107"/>
      <c r="TEQ107"/>
      <c r="TER107"/>
      <c r="TES107"/>
      <c r="TET107"/>
      <c r="TEU107"/>
      <c r="TEV107"/>
      <c r="TEW107"/>
      <c r="TEX107"/>
      <c r="TEY107"/>
      <c r="TEZ107"/>
      <c r="TFA107"/>
      <c r="TFB107"/>
      <c r="TFC107"/>
      <c r="TFD107"/>
      <c r="TFE107"/>
      <c r="TFF107"/>
      <c r="TFG107"/>
      <c r="TFH107"/>
      <c r="TFI107"/>
      <c r="TFJ107"/>
      <c r="TFK107"/>
      <c r="TFL107"/>
      <c r="TFM107"/>
      <c r="TFN107"/>
      <c r="TFO107"/>
      <c r="TFP107"/>
      <c r="TFQ107"/>
      <c r="TFR107"/>
      <c r="TFS107"/>
      <c r="TFT107"/>
      <c r="TFU107"/>
      <c r="TFV107"/>
      <c r="TFW107"/>
      <c r="TFX107"/>
      <c r="TFY107"/>
      <c r="TFZ107"/>
      <c r="TGA107"/>
      <c r="TGB107"/>
      <c r="TGC107"/>
      <c r="TGD107"/>
      <c r="TGE107"/>
      <c r="TGF107"/>
      <c r="TGG107"/>
      <c r="TGH107"/>
      <c r="TGI107"/>
      <c r="TGJ107"/>
      <c r="TGK107"/>
      <c r="TGL107"/>
      <c r="TGM107"/>
      <c r="TGN107"/>
      <c r="TGO107"/>
      <c r="TGP107"/>
      <c r="TGQ107"/>
      <c r="TGR107"/>
      <c r="TGS107"/>
      <c r="TGT107"/>
      <c r="TGU107"/>
      <c r="TGV107"/>
      <c r="TGW107"/>
      <c r="TGX107"/>
      <c r="TGY107"/>
      <c r="TGZ107"/>
      <c r="THA107"/>
      <c r="THB107"/>
      <c r="THC107"/>
      <c r="THD107"/>
      <c r="THE107"/>
      <c r="THF107"/>
      <c r="THG107"/>
      <c r="THH107"/>
      <c r="THI107"/>
      <c r="THJ107"/>
      <c r="THK107"/>
      <c r="THL107"/>
      <c r="THM107"/>
      <c r="THN107"/>
      <c r="THO107"/>
      <c r="THP107"/>
      <c r="THQ107"/>
      <c r="THR107"/>
      <c r="THS107"/>
      <c r="THT107"/>
      <c r="THU107"/>
      <c r="THV107"/>
      <c r="THW107"/>
      <c r="THX107"/>
      <c r="THY107"/>
      <c r="THZ107"/>
      <c r="TIA107"/>
      <c r="TIB107"/>
      <c r="TIC107"/>
      <c r="TID107"/>
      <c r="TIE107"/>
      <c r="TIF107"/>
      <c r="TIG107"/>
      <c r="TIH107"/>
      <c r="TII107"/>
      <c r="TIJ107"/>
      <c r="TIK107"/>
      <c r="TIL107"/>
      <c r="TIM107"/>
      <c r="TIN107"/>
      <c r="TIO107"/>
      <c r="TIP107"/>
      <c r="TIQ107"/>
      <c r="TIR107"/>
      <c r="TIS107"/>
      <c r="TIT107"/>
      <c r="TIU107"/>
      <c r="TIV107"/>
      <c r="TIW107"/>
      <c r="TIX107"/>
      <c r="TIY107"/>
      <c r="TIZ107"/>
      <c r="TJA107"/>
      <c r="TJB107"/>
      <c r="TJC107"/>
      <c r="TJD107"/>
      <c r="TJE107"/>
      <c r="TJF107"/>
      <c r="TJG107"/>
      <c r="TJH107"/>
      <c r="TJI107"/>
      <c r="TJJ107"/>
      <c r="TJK107"/>
      <c r="TJL107"/>
      <c r="TJM107"/>
      <c r="TJN107"/>
      <c r="TJO107"/>
      <c r="TJP107"/>
      <c r="TJQ107"/>
      <c r="TJR107"/>
      <c r="TJS107"/>
      <c r="TJT107"/>
      <c r="TJU107"/>
      <c r="TJV107"/>
      <c r="TJW107"/>
      <c r="TJX107"/>
      <c r="TJY107"/>
      <c r="TJZ107"/>
      <c r="TKA107"/>
      <c r="TKB107"/>
      <c r="TKC107"/>
      <c r="TKD107"/>
      <c r="TKE107"/>
      <c r="TKF107"/>
      <c r="TKG107"/>
      <c r="TKH107"/>
      <c r="TKI107"/>
      <c r="TKJ107"/>
      <c r="TKK107"/>
      <c r="TKL107"/>
      <c r="TKM107"/>
      <c r="TKN107"/>
      <c r="TKO107"/>
      <c r="TKP107"/>
      <c r="TKQ107"/>
      <c r="TKR107"/>
      <c r="TKS107"/>
      <c r="TKT107"/>
      <c r="TKU107"/>
      <c r="TKV107"/>
      <c r="TKW107"/>
      <c r="TKX107"/>
      <c r="TKY107"/>
      <c r="TKZ107"/>
      <c r="TLA107"/>
      <c r="TLB107"/>
      <c r="TLC107"/>
      <c r="TLD107"/>
      <c r="TLE107"/>
      <c r="TLF107"/>
      <c r="TLG107"/>
      <c r="TLH107"/>
      <c r="TLI107"/>
      <c r="TLJ107"/>
      <c r="TLK107"/>
      <c r="TLL107"/>
      <c r="TLM107"/>
      <c r="TLN107"/>
      <c r="TLO107"/>
      <c r="TLP107"/>
      <c r="TLQ107"/>
      <c r="TLR107"/>
      <c r="TLS107"/>
      <c r="TLT107"/>
      <c r="TLU107"/>
      <c r="TLV107"/>
      <c r="TLW107"/>
      <c r="TLX107"/>
      <c r="TLY107"/>
      <c r="TLZ107"/>
      <c r="TMA107"/>
      <c r="TMB107"/>
      <c r="TMC107"/>
      <c r="TMD107"/>
      <c r="TME107"/>
      <c r="TMF107"/>
      <c r="TMG107"/>
      <c r="TMH107"/>
      <c r="TMI107"/>
      <c r="TMJ107"/>
      <c r="TMK107"/>
      <c r="TML107"/>
      <c r="TMM107"/>
      <c r="TMN107"/>
      <c r="TMO107"/>
      <c r="TMP107"/>
      <c r="TMQ107"/>
      <c r="TMR107"/>
      <c r="TMS107"/>
      <c r="TMT107"/>
      <c r="TMU107"/>
      <c r="TMV107"/>
      <c r="TMW107"/>
      <c r="TMX107"/>
      <c r="TMY107"/>
      <c r="TMZ107"/>
      <c r="TNA107"/>
      <c r="TNB107"/>
      <c r="TNC107"/>
      <c r="TND107"/>
      <c r="TNE107"/>
      <c r="TNF107"/>
      <c r="TNG107"/>
      <c r="TNH107"/>
      <c r="TNI107"/>
      <c r="TNJ107"/>
      <c r="TNK107"/>
      <c r="TNL107"/>
      <c r="TNM107"/>
      <c r="TNN107"/>
      <c r="TNO107"/>
      <c r="TNP107"/>
      <c r="TNQ107"/>
      <c r="TNR107"/>
      <c r="TNS107"/>
      <c r="TNT107"/>
      <c r="TNU107"/>
      <c r="TNV107"/>
      <c r="TNW107"/>
      <c r="TNX107"/>
      <c r="TNY107"/>
      <c r="TNZ107"/>
      <c r="TOA107"/>
      <c r="TOB107"/>
      <c r="TOC107"/>
      <c r="TOD107"/>
      <c r="TOE107"/>
      <c r="TOF107"/>
      <c r="TOG107"/>
      <c r="TOH107"/>
      <c r="TOI107"/>
      <c r="TOJ107"/>
      <c r="TOK107"/>
      <c r="TOL107"/>
      <c r="TOM107"/>
      <c r="TON107"/>
      <c r="TOO107"/>
      <c r="TOP107"/>
      <c r="TOQ107"/>
      <c r="TOR107"/>
      <c r="TOS107"/>
      <c r="TOT107"/>
      <c r="TOU107"/>
      <c r="TOV107"/>
      <c r="TOW107"/>
      <c r="TOX107"/>
      <c r="TOY107"/>
      <c r="TOZ107"/>
      <c r="TPA107"/>
      <c r="TPB107"/>
      <c r="TPC107"/>
      <c r="TPD107"/>
      <c r="TPE107"/>
      <c r="TPF107"/>
      <c r="TPG107"/>
      <c r="TPH107"/>
      <c r="TPI107"/>
      <c r="TPJ107"/>
      <c r="TPK107"/>
      <c r="TPL107"/>
      <c r="TPM107"/>
      <c r="TPN107"/>
      <c r="TPO107"/>
      <c r="TPP107"/>
      <c r="TPQ107"/>
      <c r="TPR107"/>
      <c r="TPS107"/>
      <c r="TPT107"/>
      <c r="TPU107"/>
      <c r="TPV107"/>
      <c r="TPW107"/>
      <c r="TPX107"/>
      <c r="TPY107"/>
      <c r="TPZ107"/>
      <c r="TQA107"/>
      <c r="TQB107"/>
      <c r="TQC107"/>
      <c r="TQD107"/>
      <c r="TQE107"/>
      <c r="TQF107"/>
      <c r="TQG107"/>
      <c r="TQH107"/>
      <c r="TQI107"/>
      <c r="TQJ107"/>
      <c r="TQK107"/>
      <c r="TQL107"/>
      <c r="TQM107"/>
      <c r="TQN107"/>
      <c r="TQO107"/>
      <c r="TQP107"/>
      <c r="TQQ107"/>
      <c r="TQR107"/>
      <c r="TQS107"/>
      <c r="TQT107"/>
      <c r="TQU107"/>
      <c r="TQV107"/>
      <c r="TQW107"/>
      <c r="TQX107"/>
      <c r="TQY107"/>
      <c r="TQZ107"/>
      <c r="TRA107"/>
      <c r="TRB107"/>
      <c r="TRC107"/>
      <c r="TRD107"/>
      <c r="TRE107"/>
      <c r="TRF107"/>
      <c r="TRG107"/>
      <c r="TRH107"/>
      <c r="TRI107"/>
      <c r="TRJ107"/>
      <c r="TRK107"/>
      <c r="TRL107"/>
      <c r="TRM107"/>
      <c r="TRN107"/>
      <c r="TRO107"/>
      <c r="TRP107"/>
      <c r="TRQ107"/>
      <c r="TRR107"/>
      <c r="TRS107"/>
      <c r="TRT107"/>
      <c r="TRU107"/>
      <c r="TRV107"/>
      <c r="TRW107"/>
      <c r="TRX107"/>
      <c r="TRY107"/>
      <c r="TRZ107"/>
      <c r="TSA107"/>
      <c r="TSB107"/>
      <c r="TSC107"/>
      <c r="TSD107"/>
      <c r="TSE107"/>
      <c r="TSF107"/>
      <c r="TSG107"/>
      <c r="TSH107"/>
      <c r="TSI107"/>
      <c r="TSJ107"/>
      <c r="TSK107"/>
      <c r="TSL107"/>
      <c r="TSM107"/>
      <c r="TSN107"/>
      <c r="TSO107"/>
      <c r="TSP107"/>
      <c r="TSQ107"/>
      <c r="TSR107"/>
      <c r="TSS107"/>
      <c r="TST107"/>
      <c r="TSU107"/>
      <c r="TSV107"/>
      <c r="TSW107"/>
      <c r="TSX107"/>
      <c r="TSY107"/>
      <c r="TSZ107"/>
      <c r="TTA107"/>
      <c r="TTB107"/>
      <c r="TTC107"/>
      <c r="TTD107"/>
      <c r="TTE107"/>
      <c r="TTF107"/>
      <c r="TTG107"/>
      <c r="TTH107"/>
      <c r="TTI107"/>
      <c r="TTJ107"/>
      <c r="TTK107"/>
      <c r="TTL107"/>
      <c r="TTM107"/>
      <c r="TTN107"/>
      <c r="TTO107"/>
      <c r="TTP107"/>
      <c r="TTQ107"/>
      <c r="TTR107"/>
      <c r="TTS107"/>
      <c r="TTT107"/>
      <c r="TTU107"/>
      <c r="TTV107"/>
      <c r="TTW107"/>
      <c r="TTX107"/>
      <c r="TTY107"/>
      <c r="TTZ107"/>
      <c r="TUA107"/>
      <c r="TUB107"/>
      <c r="TUC107"/>
      <c r="TUD107"/>
      <c r="TUE107"/>
      <c r="TUF107"/>
      <c r="TUG107"/>
      <c r="TUH107"/>
      <c r="TUI107"/>
      <c r="TUJ107"/>
      <c r="TUK107"/>
      <c r="TUL107"/>
      <c r="TUM107"/>
      <c r="TUN107"/>
      <c r="TUO107"/>
      <c r="TUP107"/>
      <c r="TUQ107"/>
      <c r="TUR107"/>
      <c r="TUS107"/>
      <c r="TUT107"/>
      <c r="TUU107"/>
      <c r="TUV107"/>
      <c r="TUW107"/>
      <c r="TUX107"/>
      <c r="TUY107"/>
      <c r="TUZ107"/>
      <c r="TVA107"/>
      <c r="TVB107"/>
      <c r="TVC107"/>
      <c r="TVD107"/>
      <c r="TVE107"/>
      <c r="TVF107"/>
      <c r="TVG107"/>
      <c r="TVH107"/>
      <c r="TVI107"/>
      <c r="TVJ107"/>
      <c r="TVK107"/>
      <c r="TVL107"/>
      <c r="TVM107"/>
      <c r="TVN107"/>
      <c r="TVO107"/>
      <c r="TVP107"/>
      <c r="TVQ107"/>
      <c r="TVR107"/>
      <c r="TVS107"/>
      <c r="TVT107"/>
      <c r="TVU107"/>
      <c r="TVV107"/>
      <c r="TVW107"/>
      <c r="TVX107"/>
      <c r="TVY107"/>
      <c r="TVZ107"/>
      <c r="TWA107"/>
      <c r="TWB107"/>
      <c r="TWC107"/>
      <c r="TWD107"/>
      <c r="TWE107"/>
      <c r="TWF107"/>
      <c r="TWG107"/>
      <c r="TWH107"/>
      <c r="TWI107"/>
      <c r="TWJ107"/>
      <c r="TWK107"/>
      <c r="TWL107"/>
      <c r="TWM107"/>
      <c r="TWN107"/>
      <c r="TWO107"/>
      <c r="TWP107"/>
      <c r="TWQ107"/>
      <c r="TWR107"/>
      <c r="TWS107"/>
      <c r="TWT107"/>
      <c r="TWU107"/>
      <c r="TWV107"/>
      <c r="TWW107"/>
      <c r="TWX107"/>
      <c r="TWY107"/>
      <c r="TWZ107"/>
      <c r="TXA107"/>
      <c r="TXB107"/>
      <c r="TXC107"/>
      <c r="TXD107"/>
      <c r="TXE107"/>
      <c r="TXF107"/>
      <c r="TXG107"/>
      <c r="TXH107"/>
      <c r="TXI107"/>
      <c r="TXJ107"/>
      <c r="TXK107"/>
      <c r="TXL107"/>
      <c r="TXM107"/>
      <c r="TXN107"/>
      <c r="TXO107"/>
      <c r="TXP107"/>
      <c r="TXQ107"/>
      <c r="TXR107"/>
      <c r="TXS107"/>
      <c r="TXT107"/>
      <c r="TXU107"/>
      <c r="TXV107"/>
      <c r="TXW107"/>
      <c r="TXX107"/>
      <c r="TXY107"/>
      <c r="TXZ107"/>
      <c r="TYA107"/>
      <c r="TYB107"/>
      <c r="TYC107"/>
      <c r="TYD107"/>
      <c r="TYE107"/>
      <c r="TYF107"/>
      <c r="TYG107"/>
      <c r="TYH107"/>
      <c r="TYI107"/>
      <c r="TYJ107"/>
      <c r="TYK107"/>
      <c r="TYL107"/>
      <c r="TYM107"/>
      <c r="TYN107"/>
      <c r="TYO107"/>
      <c r="TYP107"/>
      <c r="TYQ107"/>
      <c r="TYR107"/>
      <c r="TYS107"/>
      <c r="TYT107"/>
      <c r="TYU107"/>
      <c r="TYV107"/>
      <c r="TYW107"/>
      <c r="TYX107"/>
      <c r="TYY107"/>
      <c r="TYZ107"/>
      <c r="TZA107"/>
      <c r="TZB107"/>
      <c r="TZC107"/>
      <c r="TZD107"/>
      <c r="TZE107"/>
      <c r="TZF107"/>
      <c r="TZG107"/>
      <c r="TZH107"/>
      <c r="TZI107"/>
      <c r="TZJ107"/>
      <c r="TZK107"/>
      <c r="TZL107"/>
      <c r="TZM107"/>
      <c r="TZN107"/>
      <c r="TZO107"/>
      <c r="TZP107"/>
      <c r="TZQ107"/>
      <c r="TZR107"/>
      <c r="TZS107"/>
      <c r="TZT107"/>
      <c r="TZU107"/>
      <c r="TZV107"/>
      <c r="TZW107"/>
      <c r="TZX107"/>
      <c r="TZY107"/>
      <c r="TZZ107"/>
      <c r="UAA107"/>
      <c r="UAB107"/>
      <c r="UAC107"/>
      <c r="UAD107"/>
      <c r="UAE107"/>
      <c r="UAF107"/>
      <c r="UAG107"/>
      <c r="UAH107"/>
      <c r="UAI107"/>
      <c r="UAJ107"/>
      <c r="UAK107"/>
      <c r="UAL107"/>
      <c r="UAM107"/>
      <c r="UAN107"/>
      <c r="UAO107"/>
      <c r="UAP107"/>
      <c r="UAQ107"/>
      <c r="UAR107"/>
      <c r="UAS107"/>
      <c r="UAT107"/>
      <c r="UAU107"/>
      <c r="UAV107"/>
      <c r="UAW107"/>
      <c r="UAX107"/>
      <c r="UAY107"/>
      <c r="UAZ107"/>
      <c r="UBA107"/>
      <c r="UBB107"/>
      <c r="UBC107"/>
      <c r="UBD107"/>
      <c r="UBE107"/>
      <c r="UBF107"/>
      <c r="UBG107"/>
      <c r="UBH107"/>
      <c r="UBI107"/>
      <c r="UBJ107"/>
      <c r="UBK107"/>
      <c r="UBL107"/>
      <c r="UBM107"/>
      <c r="UBN107"/>
      <c r="UBO107"/>
      <c r="UBP107"/>
      <c r="UBQ107"/>
      <c r="UBR107"/>
      <c r="UBS107"/>
      <c r="UBT107"/>
      <c r="UBU107"/>
      <c r="UBV107"/>
      <c r="UBW107"/>
      <c r="UBX107"/>
      <c r="UBY107"/>
      <c r="UBZ107"/>
      <c r="UCA107"/>
      <c r="UCB107"/>
      <c r="UCC107"/>
      <c r="UCD107"/>
      <c r="UCE107"/>
      <c r="UCF107"/>
      <c r="UCG107"/>
      <c r="UCH107"/>
      <c r="UCI107"/>
      <c r="UCJ107"/>
      <c r="UCK107"/>
      <c r="UCL107"/>
      <c r="UCM107"/>
      <c r="UCN107"/>
      <c r="UCO107"/>
      <c r="UCP107"/>
      <c r="UCQ107"/>
      <c r="UCR107"/>
      <c r="UCS107"/>
      <c r="UCT107"/>
      <c r="UCU107"/>
      <c r="UCV107"/>
      <c r="UCW107"/>
      <c r="UCX107"/>
      <c r="UCY107"/>
      <c r="UCZ107"/>
      <c r="UDA107"/>
      <c r="UDB107"/>
      <c r="UDC107"/>
      <c r="UDD107"/>
      <c r="UDE107"/>
      <c r="UDF107"/>
      <c r="UDG107"/>
      <c r="UDH107"/>
      <c r="UDI107"/>
      <c r="UDJ107"/>
      <c r="UDK107"/>
      <c r="UDL107"/>
      <c r="UDM107"/>
      <c r="UDN107"/>
      <c r="UDO107"/>
      <c r="UDP107"/>
      <c r="UDQ107"/>
      <c r="UDR107"/>
      <c r="UDS107"/>
      <c r="UDT107"/>
      <c r="UDU107"/>
      <c r="UDV107"/>
      <c r="UDW107"/>
      <c r="UDX107"/>
      <c r="UDY107"/>
      <c r="UDZ107"/>
      <c r="UEA107"/>
      <c r="UEB107"/>
      <c r="UEC107"/>
      <c r="UED107"/>
      <c r="UEE107"/>
      <c r="UEF107"/>
      <c r="UEG107"/>
      <c r="UEH107"/>
      <c r="UEI107"/>
      <c r="UEJ107"/>
      <c r="UEK107"/>
      <c r="UEL107"/>
      <c r="UEM107"/>
      <c r="UEN107"/>
      <c r="UEO107"/>
      <c r="UEP107"/>
      <c r="UEQ107"/>
      <c r="UER107"/>
      <c r="UES107"/>
      <c r="UET107"/>
      <c r="UEU107"/>
      <c r="UEV107"/>
      <c r="UEW107"/>
      <c r="UEX107"/>
      <c r="UEY107"/>
      <c r="UEZ107"/>
      <c r="UFA107"/>
      <c r="UFB107"/>
      <c r="UFC107"/>
      <c r="UFD107"/>
      <c r="UFE107"/>
      <c r="UFF107"/>
      <c r="UFG107"/>
      <c r="UFH107"/>
      <c r="UFI107"/>
      <c r="UFJ107"/>
      <c r="UFK107"/>
      <c r="UFL107"/>
      <c r="UFM107"/>
      <c r="UFN107"/>
      <c r="UFO107"/>
      <c r="UFP107"/>
      <c r="UFQ107"/>
      <c r="UFR107"/>
      <c r="UFS107"/>
      <c r="UFT107"/>
      <c r="UFU107"/>
      <c r="UFV107"/>
      <c r="UFW107"/>
      <c r="UFX107"/>
      <c r="UFY107"/>
      <c r="UFZ107"/>
      <c r="UGA107"/>
      <c r="UGB107"/>
      <c r="UGC107"/>
      <c r="UGD107"/>
      <c r="UGE107"/>
      <c r="UGF107"/>
      <c r="UGG107"/>
      <c r="UGH107"/>
      <c r="UGI107"/>
      <c r="UGJ107"/>
      <c r="UGK107"/>
      <c r="UGL107"/>
      <c r="UGM107"/>
      <c r="UGN107"/>
      <c r="UGO107"/>
      <c r="UGP107"/>
      <c r="UGQ107"/>
      <c r="UGR107"/>
      <c r="UGS107"/>
      <c r="UGT107"/>
      <c r="UGU107"/>
      <c r="UGV107"/>
      <c r="UGW107"/>
      <c r="UGX107"/>
      <c r="UGY107"/>
      <c r="UGZ107"/>
      <c r="UHA107"/>
      <c r="UHB107"/>
      <c r="UHC107"/>
      <c r="UHD107"/>
      <c r="UHE107"/>
      <c r="UHF107"/>
      <c r="UHG107"/>
      <c r="UHH107"/>
      <c r="UHI107"/>
      <c r="UHJ107"/>
      <c r="UHK107"/>
      <c r="UHL107"/>
      <c r="UHM107"/>
      <c r="UHN107"/>
      <c r="UHO107"/>
      <c r="UHP107"/>
      <c r="UHQ107"/>
      <c r="UHR107"/>
      <c r="UHS107"/>
      <c r="UHT107"/>
      <c r="UHU107"/>
      <c r="UHV107"/>
      <c r="UHW107"/>
      <c r="UHX107"/>
      <c r="UHY107"/>
      <c r="UHZ107"/>
      <c r="UIA107"/>
      <c r="UIB107"/>
      <c r="UIC107"/>
      <c r="UID107"/>
      <c r="UIE107"/>
      <c r="UIF107"/>
      <c r="UIG107"/>
      <c r="UIH107"/>
      <c r="UII107"/>
      <c r="UIJ107"/>
      <c r="UIK107"/>
      <c r="UIL107"/>
      <c r="UIM107"/>
      <c r="UIN107"/>
      <c r="UIO107"/>
      <c r="UIP107"/>
      <c r="UIQ107"/>
      <c r="UIR107"/>
      <c r="UIS107"/>
      <c r="UIT107"/>
      <c r="UIU107"/>
      <c r="UIV107"/>
      <c r="UIW107"/>
      <c r="UIX107"/>
      <c r="UIY107"/>
      <c r="UIZ107"/>
      <c r="UJA107"/>
      <c r="UJB107"/>
      <c r="UJC107"/>
      <c r="UJD107"/>
      <c r="UJE107"/>
      <c r="UJF107"/>
      <c r="UJG107"/>
      <c r="UJH107"/>
      <c r="UJI107"/>
      <c r="UJJ107"/>
      <c r="UJK107"/>
      <c r="UJL107"/>
      <c r="UJM107"/>
      <c r="UJN107"/>
      <c r="UJO107"/>
      <c r="UJP107"/>
      <c r="UJQ107"/>
      <c r="UJR107"/>
      <c r="UJS107"/>
      <c r="UJT107"/>
      <c r="UJU107"/>
      <c r="UJV107"/>
      <c r="UJW107"/>
      <c r="UJX107"/>
      <c r="UJY107"/>
      <c r="UJZ107"/>
      <c r="UKA107"/>
      <c r="UKB107"/>
      <c r="UKC107"/>
      <c r="UKD107"/>
      <c r="UKE107"/>
      <c r="UKF107"/>
      <c r="UKG107"/>
      <c r="UKH107"/>
      <c r="UKI107"/>
      <c r="UKJ107"/>
      <c r="UKK107"/>
      <c r="UKL107"/>
      <c r="UKM107"/>
      <c r="UKN107"/>
      <c r="UKO107"/>
      <c r="UKP107"/>
      <c r="UKQ107"/>
      <c r="UKR107"/>
      <c r="UKS107"/>
      <c r="UKT107"/>
      <c r="UKU107"/>
      <c r="UKV107"/>
      <c r="UKW107"/>
      <c r="UKX107"/>
      <c r="UKY107"/>
      <c r="UKZ107"/>
      <c r="ULA107"/>
      <c r="ULB107"/>
      <c r="ULC107"/>
      <c r="ULD107"/>
      <c r="ULE107"/>
      <c r="ULF107"/>
      <c r="ULG107"/>
      <c r="ULH107"/>
      <c r="ULI107"/>
      <c r="ULJ107"/>
      <c r="ULK107"/>
      <c r="ULL107"/>
      <c r="ULM107"/>
      <c r="ULN107"/>
      <c r="ULO107"/>
      <c r="ULP107"/>
      <c r="ULQ107"/>
      <c r="ULR107"/>
      <c r="ULS107"/>
      <c r="ULT107"/>
      <c r="ULU107"/>
      <c r="ULV107"/>
      <c r="ULW107"/>
      <c r="ULX107"/>
      <c r="ULY107"/>
      <c r="ULZ107"/>
      <c r="UMA107"/>
      <c r="UMB107"/>
      <c r="UMC107"/>
      <c r="UMD107"/>
      <c r="UME107"/>
      <c r="UMF107"/>
      <c r="UMG107"/>
      <c r="UMH107"/>
      <c r="UMI107"/>
      <c r="UMJ107"/>
      <c r="UMK107"/>
      <c r="UML107"/>
      <c r="UMM107"/>
      <c r="UMN107"/>
      <c r="UMO107"/>
      <c r="UMP107"/>
      <c r="UMQ107"/>
      <c r="UMR107"/>
      <c r="UMS107"/>
      <c r="UMT107"/>
      <c r="UMU107"/>
      <c r="UMV107"/>
      <c r="UMW107"/>
      <c r="UMX107"/>
      <c r="UMY107"/>
      <c r="UMZ107"/>
      <c r="UNA107"/>
      <c r="UNB107"/>
      <c r="UNC107"/>
      <c r="UND107"/>
      <c r="UNE107"/>
      <c r="UNF107"/>
      <c r="UNG107"/>
      <c r="UNH107"/>
      <c r="UNI107"/>
      <c r="UNJ107"/>
      <c r="UNK107"/>
      <c r="UNL107"/>
      <c r="UNM107"/>
      <c r="UNN107"/>
      <c r="UNO107"/>
      <c r="UNP107"/>
      <c r="UNQ107"/>
      <c r="UNR107"/>
      <c r="UNS107"/>
      <c r="UNT107"/>
      <c r="UNU107"/>
      <c r="UNV107"/>
      <c r="UNW107"/>
      <c r="UNX107"/>
      <c r="UNY107"/>
      <c r="UNZ107"/>
      <c r="UOA107"/>
      <c r="UOB107"/>
      <c r="UOC107"/>
      <c r="UOD107"/>
      <c r="UOE107"/>
      <c r="UOF107"/>
      <c r="UOG107"/>
      <c r="UOH107"/>
      <c r="UOI107"/>
      <c r="UOJ107"/>
      <c r="UOK107"/>
      <c r="UOL107"/>
      <c r="UOM107"/>
      <c r="UON107"/>
      <c r="UOO107"/>
      <c r="UOP107"/>
      <c r="UOQ107"/>
      <c r="UOR107"/>
      <c r="UOS107"/>
      <c r="UOT107"/>
      <c r="UOU107"/>
      <c r="UOV107"/>
      <c r="UOW107"/>
      <c r="UOX107"/>
      <c r="UOY107"/>
      <c r="UOZ107"/>
      <c r="UPA107"/>
      <c r="UPB107"/>
      <c r="UPC107"/>
      <c r="UPD107"/>
      <c r="UPE107"/>
      <c r="UPF107"/>
      <c r="UPG107"/>
      <c r="UPH107"/>
      <c r="UPI107"/>
      <c r="UPJ107"/>
      <c r="UPK107"/>
      <c r="UPL107"/>
      <c r="UPM107"/>
      <c r="UPN107"/>
      <c r="UPO107"/>
      <c r="UPP107"/>
      <c r="UPQ107"/>
      <c r="UPR107"/>
      <c r="UPS107"/>
      <c r="UPT107"/>
      <c r="UPU107"/>
      <c r="UPV107"/>
      <c r="UPW107"/>
      <c r="UPX107"/>
      <c r="UPY107"/>
      <c r="UPZ107"/>
      <c r="UQA107"/>
      <c r="UQB107"/>
      <c r="UQC107"/>
      <c r="UQD107"/>
      <c r="UQE107"/>
      <c r="UQF107"/>
      <c r="UQG107"/>
      <c r="UQH107"/>
      <c r="UQI107"/>
      <c r="UQJ107"/>
      <c r="UQK107"/>
      <c r="UQL107"/>
      <c r="UQM107"/>
      <c r="UQN107"/>
      <c r="UQO107"/>
      <c r="UQP107"/>
      <c r="UQQ107"/>
      <c r="UQR107"/>
      <c r="UQS107"/>
      <c r="UQT107"/>
      <c r="UQU107"/>
      <c r="UQV107"/>
      <c r="UQW107"/>
      <c r="UQX107"/>
      <c r="UQY107"/>
      <c r="UQZ107"/>
      <c r="URA107"/>
      <c r="URB107"/>
      <c r="URC107"/>
      <c r="URD107"/>
      <c r="URE107"/>
      <c r="URF107"/>
      <c r="URG107"/>
      <c r="URH107"/>
      <c r="URI107"/>
      <c r="URJ107"/>
      <c r="URK107"/>
      <c r="URL107"/>
      <c r="URM107"/>
      <c r="URN107"/>
      <c r="URO107"/>
      <c r="URP107"/>
      <c r="URQ107"/>
      <c r="URR107"/>
      <c r="URS107"/>
      <c r="URT107"/>
      <c r="URU107"/>
      <c r="URV107"/>
      <c r="URW107"/>
      <c r="URX107"/>
      <c r="URY107"/>
      <c r="URZ107"/>
      <c r="USA107"/>
      <c r="USB107"/>
      <c r="USC107"/>
      <c r="USD107"/>
      <c r="USE107"/>
      <c r="USF107"/>
      <c r="USG107"/>
      <c r="USH107"/>
      <c r="USI107"/>
      <c r="USJ107"/>
      <c r="USK107"/>
      <c r="USL107"/>
      <c r="USM107"/>
      <c r="USN107"/>
      <c r="USO107"/>
      <c r="USP107"/>
      <c r="USQ107"/>
      <c r="USR107"/>
      <c r="USS107"/>
      <c r="UST107"/>
      <c r="USU107"/>
      <c r="USV107"/>
      <c r="USW107"/>
      <c r="USX107"/>
      <c r="USY107"/>
      <c r="USZ107"/>
      <c r="UTA107"/>
      <c r="UTB107"/>
      <c r="UTC107"/>
      <c r="UTD107"/>
      <c r="UTE107"/>
      <c r="UTF107"/>
      <c r="UTG107"/>
      <c r="UTH107"/>
      <c r="UTI107"/>
      <c r="UTJ107"/>
      <c r="UTK107"/>
      <c r="UTL107"/>
      <c r="UTM107"/>
      <c r="UTN107"/>
      <c r="UTO107"/>
      <c r="UTP107"/>
      <c r="UTQ107"/>
      <c r="UTR107"/>
      <c r="UTS107"/>
      <c r="UTT107"/>
      <c r="UTU107"/>
      <c r="UTV107"/>
      <c r="UTW107"/>
      <c r="UTX107"/>
      <c r="UTY107"/>
      <c r="UTZ107"/>
      <c r="UUA107"/>
      <c r="UUB107"/>
      <c r="UUC107"/>
      <c r="UUD107"/>
      <c r="UUE107"/>
      <c r="UUF107"/>
      <c r="UUG107"/>
      <c r="UUH107"/>
      <c r="UUI107"/>
      <c r="UUJ107"/>
      <c r="UUK107"/>
      <c r="UUL107"/>
      <c r="UUM107"/>
      <c r="UUN107"/>
      <c r="UUO107"/>
      <c r="UUP107"/>
      <c r="UUQ107"/>
      <c r="UUR107"/>
      <c r="UUS107"/>
      <c r="UUT107"/>
      <c r="UUU107"/>
      <c r="UUV107"/>
      <c r="UUW107"/>
      <c r="UUX107"/>
      <c r="UUY107"/>
      <c r="UUZ107"/>
      <c r="UVA107"/>
      <c r="UVB107"/>
      <c r="UVC107"/>
      <c r="UVD107"/>
      <c r="UVE107"/>
      <c r="UVF107"/>
      <c r="UVG107"/>
      <c r="UVH107"/>
      <c r="UVI107"/>
      <c r="UVJ107"/>
      <c r="UVK107"/>
      <c r="UVL107"/>
      <c r="UVM107"/>
      <c r="UVN107"/>
      <c r="UVO107"/>
      <c r="UVP107"/>
      <c r="UVQ107"/>
      <c r="UVR107"/>
      <c r="UVS107"/>
      <c r="UVT107"/>
      <c r="UVU107"/>
      <c r="UVV107"/>
      <c r="UVW107"/>
      <c r="UVX107"/>
      <c r="UVY107"/>
      <c r="UVZ107"/>
      <c r="UWA107"/>
      <c r="UWB107"/>
      <c r="UWC107"/>
      <c r="UWD107"/>
      <c r="UWE107"/>
      <c r="UWF107"/>
      <c r="UWG107"/>
      <c r="UWH107"/>
      <c r="UWI107"/>
      <c r="UWJ107"/>
      <c r="UWK107"/>
      <c r="UWL107"/>
      <c r="UWM107"/>
      <c r="UWN107"/>
      <c r="UWO107"/>
      <c r="UWP107"/>
      <c r="UWQ107"/>
      <c r="UWR107"/>
      <c r="UWS107"/>
      <c r="UWT107"/>
      <c r="UWU107"/>
      <c r="UWV107"/>
      <c r="UWW107"/>
      <c r="UWX107"/>
      <c r="UWY107"/>
      <c r="UWZ107"/>
      <c r="UXA107"/>
      <c r="UXB107"/>
      <c r="UXC107"/>
      <c r="UXD107"/>
      <c r="UXE107"/>
      <c r="UXF107"/>
      <c r="UXG107"/>
      <c r="UXH107"/>
      <c r="UXI107"/>
      <c r="UXJ107"/>
      <c r="UXK107"/>
      <c r="UXL107"/>
      <c r="UXM107"/>
      <c r="UXN107"/>
      <c r="UXO107"/>
      <c r="UXP107"/>
      <c r="UXQ107"/>
      <c r="UXR107"/>
      <c r="UXS107"/>
      <c r="UXT107"/>
      <c r="UXU107"/>
      <c r="UXV107"/>
      <c r="UXW107"/>
      <c r="UXX107"/>
      <c r="UXY107"/>
      <c r="UXZ107"/>
      <c r="UYA107"/>
      <c r="UYB107"/>
      <c r="UYC107"/>
      <c r="UYD107"/>
      <c r="UYE107"/>
      <c r="UYF107"/>
      <c r="UYG107"/>
      <c r="UYH107"/>
      <c r="UYI107"/>
      <c r="UYJ107"/>
      <c r="UYK107"/>
      <c r="UYL107"/>
      <c r="UYM107"/>
      <c r="UYN107"/>
      <c r="UYO107"/>
      <c r="UYP107"/>
      <c r="UYQ107"/>
      <c r="UYR107"/>
      <c r="UYS107"/>
      <c r="UYT107"/>
      <c r="UYU107"/>
      <c r="UYV107"/>
      <c r="UYW107"/>
      <c r="UYX107"/>
      <c r="UYY107"/>
      <c r="UYZ107"/>
      <c r="UZA107"/>
      <c r="UZB107"/>
      <c r="UZC107"/>
      <c r="UZD107"/>
      <c r="UZE107"/>
      <c r="UZF107"/>
      <c r="UZG107"/>
      <c r="UZH107"/>
      <c r="UZI107"/>
      <c r="UZJ107"/>
      <c r="UZK107"/>
      <c r="UZL107"/>
      <c r="UZM107"/>
      <c r="UZN107"/>
      <c r="UZO107"/>
      <c r="UZP107"/>
      <c r="UZQ107"/>
      <c r="UZR107"/>
      <c r="UZS107"/>
      <c r="UZT107"/>
      <c r="UZU107"/>
      <c r="UZV107"/>
      <c r="UZW107"/>
      <c r="UZX107"/>
      <c r="UZY107"/>
      <c r="UZZ107"/>
      <c r="VAA107"/>
      <c r="VAB107"/>
      <c r="VAC107"/>
      <c r="VAD107"/>
      <c r="VAE107"/>
      <c r="VAF107"/>
      <c r="VAG107"/>
      <c r="VAH107"/>
      <c r="VAI107"/>
      <c r="VAJ107"/>
      <c r="VAK107"/>
      <c r="VAL107"/>
      <c r="VAM107"/>
      <c r="VAN107"/>
      <c r="VAO107"/>
      <c r="VAP107"/>
      <c r="VAQ107"/>
      <c r="VAR107"/>
      <c r="VAS107"/>
      <c r="VAT107"/>
      <c r="VAU107"/>
      <c r="VAV107"/>
      <c r="VAW107"/>
      <c r="VAX107"/>
      <c r="VAY107"/>
      <c r="VAZ107"/>
      <c r="VBA107"/>
      <c r="VBB107"/>
      <c r="VBC107"/>
      <c r="VBD107"/>
      <c r="VBE107"/>
      <c r="VBF107"/>
      <c r="VBG107"/>
      <c r="VBH107"/>
      <c r="VBI107"/>
      <c r="VBJ107"/>
      <c r="VBK107"/>
      <c r="VBL107"/>
      <c r="VBM107"/>
      <c r="VBN107"/>
      <c r="VBO107"/>
      <c r="VBP107"/>
      <c r="VBQ107"/>
      <c r="VBR107"/>
      <c r="VBS107"/>
      <c r="VBT107"/>
      <c r="VBU107"/>
      <c r="VBV107"/>
      <c r="VBW107"/>
      <c r="VBX107"/>
      <c r="VBY107"/>
      <c r="VBZ107"/>
      <c r="VCA107"/>
      <c r="VCB107"/>
      <c r="VCC107"/>
      <c r="VCD107"/>
      <c r="VCE107"/>
      <c r="VCF107"/>
      <c r="VCG107"/>
      <c r="VCH107"/>
      <c r="VCI107"/>
      <c r="VCJ107"/>
      <c r="VCK107"/>
      <c r="VCL107"/>
      <c r="VCM107"/>
      <c r="VCN107"/>
      <c r="VCO107"/>
      <c r="VCP107"/>
      <c r="VCQ107"/>
      <c r="VCR107"/>
      <c r="VCS107"/>
      <c r="VCT107"/>
      <c r="VCU107"/>
      <c r="VCV107"/>
      <c r="VCW107"/>
      <c r="VCX107"/>
      <c r="VCY107"/>
      <c r="VCZ107"/>
      <c r="VDA107"/>
      <c r="VDB107"/>
      <c r="VDC107"/>
      <c r="VDD107"/>
      <c r="VDE107"/>
      <c r="VDF107"/>
      <c r="VDG107"/>
      <c r="VDH107"/>
      <c r="VDI107"/>
      <c r="VDJ107"/>
      <c r="VDK107"/>
      <c r="VDL107"/>
      <c r="VDM107"/>
      <c r="VDN107"/>
      <c r="VDO107"/>
      <c r="VDP107"/>
      <c r="VDQ107"/>
      <c r="VDR107"/>
      <c r="VDS107"/>
      <c r="VDT107"/>
      <c r="VDU107"/>
      <c r="VDV107"/>
      <c r="VDW107"/>
      <c r="VDX107"/>
      <c r="VDY107"/>
      <c r="VDZ107"/>
      <c r="VEA107"/>
      <c r="VEB107"/>
      <c r="VEC107"/>
      <c r="VED107"/>
      <c r="VEE107"/>
      <c r="VEF107"/>
      <c r="VEG107"/>
      <c r="VEH107"/>
      <c r="VEI107"/>
      <c r="VEJ107"/>
      <c r="VEK107"/>
      <c r="VEL107"/>
      <c r="VEM107"/>
      <c r="VEN107"/>
      <c r="VEO107"/>
      <c r="VEP107"/>
      <c r="VEQ107"/>
      <c r="VER107"/>
      <c r="VES107"/>
      <c r="VET107"/>
      <c r="VEU107"/>
      <c r="VEV107"/>
      <c r="VEW107"/>
      <c r="VEX107"/>
      <c r="VEY107"/>
      <c r="VEZ107"/>
      <c r="VFA107"/>
      <c r="VFB107"/>
      <c r="VFC107"/>
      <c r="VFD107"/>
      <c r="VFE107"/>
      <c r="VFF107"/>
      <c r="VFG107"/>
      <c r="VFH107"/>
      <c r="VFI107"/>
      <c r="VFJ107"/>
      <c r="VFK107"/>
      <c r="VFL107"/>
      <c r="VFM107"/>
      <c r="VFN107"/>
      <c r="VFO107"/>
      <c r="VFP107"/>
      <c r="VFQ107"/>
      <c r="VFR107"/>
      <c r="VFS107"/>
      <c r="VFT107"/>
      <c r="VFU107"/>
      <c r="VFV107"/>
      <c r="VFW107"/>
      <c r="VFX107"/>
      <c r="VFY107"/>
      <c r="VFZ107"/>
      <c r="VGA107"/>
      <c r="VGB107"/>
      <c r="VGC107"/>
      <c r="VGD107"/>
      <c r="VGE107"/>
      <c r="VGF107"/>
      <c r="VGG107"/>
      <c r="VGH107"/>
      <c r="VGI107"/>
      <c r="VGJ107"/>
      <c r="VGK107"/>
      <c r="VGL107"/>
      <c r="VGM107"/>
      <c r="VGN107"/>
      <c r="VGO107"/>
      <c r="VGP107"/>
      <c r="VGQ107"/>
      <c r="VGR107"/>
      <c r="VGS107"/>
      <c r="VGT107"/>
      <c r="VGU107"/>
      <c r="VGV107"/>
      <c r="VGW107"/>
      <c r="VGX107"/>
      <c r="VGY107"/>
      <c r="VGZ107"/>
      <c r="VHA107"/>
      <c r="VHB107"/>
      <c r="VHC107"/>
      <c r="VHD107"/>
      <c r="VHE107"/>
      <c r="VHF107"/>
      <c r="VHG107"/>
      <c r="VHH107"/>
      <c r="VHI107"/>
      <c r="VHJ107"/>
      <c r="VHK107"/>
      <c r="VHL107"/>
      <c r="VHM107"/>
      <c r="VHN107"/>
      <c r="VHO107"/>
      <c r="VHP107"/>
      <c r="VHQ107"/>
      <c r="VHR107"/>
      <c r="VHS107"/>
      <c r="VHT107"/>
      <c r="VHU107"/>
      <c r="VHV107"/>
      <c r="VHW107"/>
      <c r="VHX107"/>
      <c r="VHY107"/>
      <c r="VHZ107"/>
      <c r="VIA107"/>
      <c r="VIB107"/>
      <c r="VIC107"/>
      <c r="VID107"/>
      <c r="VIE107"/>
      <c r="VIF107"/>
      <c r="VIG107"/>
      <c r="VIH107"/>
      <c r="VII107"/>
      <c r="VIJ107"/>
      <c r="VIK107"/>
      <c r="VIL107"/>
      <c r="VIM107"/>
      <c r="VIN107"/>
      <c r="VIO107"/>
      <c r="VIP107"/>
      <c r="VIQ107"/>
      <c r="VIR107"/>
      <c r="VIS107"/>
      <c r="VIT107"/>
      <c r="VIU107"/>
      <c r="VIV107"/>
      <c r="VIW107"/>
      <c r="VIX107"/>
      <c r="VIY107"/>
      <c r="VIZ107"/>
      <c r="VJA107"/>
      <c r="VJB107"/>
      <c r="VJC107"/>
      <c r="VJD107"/>
      <c r="VJE107"/>
      <c r="VJF107"/>
      <c r="VJG107"/>
      <c r="VJH107"/>
      <c r="VJI107"/>
      <c r="VJJ107"/>
      <c r="VJK107"/>
      <c r="VJL107"/>
      <c r="VJM107"/>
      <c r="VJN107"/>
      <c r="VJO107"/>
      <c r="VJP107"/>
      <c r="VJQ107"/>
      <c r="VJR107"/>
      <c r="VJS107"/>
      <c r="VJT107"/>
      <c r="VJU107"/>
      <c r="VJV107"/>
      <c r="VJW107"/>
      <c r="VJX107"/>
      <c r="VJY107"/>
      <c r="VJZ107"/>
      <c r="VKA107"/>
      <c r="VKB107"/>
      <c r="VKC107"/>
      <c r="VKD107"/>
      <c r="VKE107"/>
      <c r="VKF107"/>
      <c r="VKG107"/>
      <c r="VKH107"/>
      <c r="VKI107"/>
      <c r="VKJ107"/>
      <c r="VKK107"/>
      <c r="VKL107"/>
      <c r="VKM107"/>
      <c r="VKN107"/>
      <c r="VKO107"/>
      <c r="VKP107"/>
      <c r="VKQ107"/>
      <c r="VKR107"/>
      <c r="VKS107"/>
      <c r="VKT107"/>
      <c r="VKU107"/>
      <c r="VKV107"/>
      <c r="VKW107"/>
      <c r="VKX107"/>
      <c r="VKY107"/>
      <c r="VKZ107"/>
      <c r="VLA107"/>
      <c r="VLB107"/>
      <c r="VLC107"/>
      <c r="VLD107"/>
      <c r="VLE107"/>
      <c r="VLF107"/>
      <c r="VLG107"/>
      <c r="VLH107"/>
      <c r="VLI107"/>
      <c r="VLJ107"/>
      <c r="VLK107"/>
      <c r="VLL107"/>
      <c r="VLM107"/>
      <c r="VLN107"/>
      <c r="VLO107"/>
      <c r="VLP107"/>
      <c r="VLQ107"/>
      <c r="VLR107"/>
      <c r="VLS107"/>
      <c r="VLT107"/>
      <c r="VLU107"/>
      <c r="VLV107"/>
      <c r="VLW107"/>
      <c r="VLX107"/>
      <c r="VLY107"/>
      <c r="VLZ107"/>
      <c r="VMA107"/>
      <c r="VMB107"/>
      <c r="VMC107"/>
      <c r="VMD107"/>
      <c r="VME107"/>
      <c r="VMF107"/>
      <c r="VMG107"/>
      <c r="VMH107"/>
      <c r="VMI107"/>
      <c r="VMJ107"/>
      <c r="VMK107"/>
      <c r="VML107"/>
      <c r="VMM107"/>
      <c r="VMN107"/>
      <c r="VMO107"/>
      <c r="VMP107"/>
      <c r="VMQ107"/>
      <c r="VMR107"/>
      <c r="VMS107"/>
      <c r="VMT107"/>
      <c r="VMU107"/>
      <c r="VMV107"/>
      <c r="VMW107"/>
      <c r="VMX107"/>
      <c r="VMY107"/>
      <c r="VMZ107"/>
      <c r="VNA107"/>
      <c r="VNB107"/>
      <c r="VNC107"/>
      <c r="VND107"/>
      <c r="VNE107"/>
      <c r="VNF107"/>
      <c r="VNG107"/>
      <c r="VNH107"/>
      <c r="VNI107"/>
      <c r="VNJ107"/>
      <c r="VNK107"/>
      <c r="VNL107"/>
      <c r="VNM107"/>
      <c r="VNN107"/>
      <c r="VNO107"/>
      <c r="VNP107"/>
      <c r="VNQ107"/>
      <c r="VNR107"/>
      <c r="VNS107"/>
      <c r="VNT107"/>
      <c r="VNU107"/>
      <c r="VNV107"/>
      <c r="VNW107"/>
      <c r="VNX107"/>
      <c r="VNY107"/>
      <c r="VNZ107"/>
      <c r="VOA107"/>
      <c r="VOB107"/>
      <c r="VOC107"/>
      <c r="VOD107"/>
      <c r="VOE107"/>
      <c r="VOF107"/>
      <c r="VOG107"/>
      <c r="VOH107"/>
      <c r="VOI107"/>
      <c r="VOJ107"/>
      <c r="VOK107"/>
      <c r="VOL107"/>
      <c r="VOM107"/>
      <c r="VON107"/>
      <c r="VOO107"/>
      <c r="VOP107"/>
      <c r="VOQ107"/>
      <c r="VOR107"/>
      <c r="VOS107"/>
      <c r="VOT107"/>
      <c r="VOU107"/>
      <c r="VOV107"/>
      <c r="VOW107"/>
      <c r="VOX107"/>
      <c r="VOY107"/>
      <c r="VOZ107"/>
      <c r="VPA107"/>
      <c r="VPB107"/>
      <c r="VPC107"/>
      <c r="VPD107"/>
      <c r="VPE107"/>
      <c r="VPF107"/>
      <c r="VPG107"/>
      <c r="VPH107"/>
      <c r="VPI107"/>
      <c r="VPJ107"/>
      <c r="VPK107"/>
      <c r="VPL107"/>
      <c r="VPM107"/>
      <c r="VPN107"/>
      <c r="VPO107"/>
      <c r="VPP107"/>
      <c r="VPQ107"/>
      <c r="VPR107"/>
      <c r="VPS107"/>
      <c r="VPT107"/>
      <c r="VPU107"/>
      <c r="VPV107"/>
      <c r="VPW107"/>
      <c r="VPX107"/>
      <c r="VPY107"/>
      <c r="VPZ107"/>
      <c r="VQA107"/>
      <c r="VQB107"/>
      <c r="VQC107"/>
      <c r="VQD107"/>
      <c r="VQE107"/>
      <c r="VQF107"/>
      <c r="VQG107"/>
      <c r="VQH107"/>
      <c r="VQI107"/>
      <c r="VQJ107"/>
      <c r="VQK107"/>
      <c r="VQL107"/>
      <c r="VQM107"/>
      <c r="VQN107"/>
      <c r="VQO107"/>
      <c r="VQP107"/>
      <c r="VQQ107"/>
      <c r="VQR107"/>
      <c r="VQS107"/>
      <c r="VQT107"/>
      <c r="VQU107"/>
      <c r="VQV107"/>
      <c r="VQW107"/>
      <c r="VQX107"/>
      <c r="VQY107"/>
      <c r="VQZ107"/>
      <c r="VRA107"/>
      <c r="VRB107"/>
      <c r="VRC107"/>
      <c r="VRD107"/>
      <c r="VRE107"/>
      <c r="VRF107"/>
      <c r="VRG107"/>
      <c r="VRH107"/>
      <c r="VRI107"/>
      <c r="VRJ107"/>
      <c r="VRK107"/>
      <c r="VRL107"/>
      <c r="VRM107"/>
      <c r="VRN107"/>
      <c r="VRO107"/>
      <c r="VRP107"/>
      <c r="VRQ107"/>
      <c r="VRR107"/>
      <c r="VRS107"/>
      <c r="VRT107"/>
      <c r="VRU107"/>
      <c r="VRV107"/>
      <c r="VRW107"/>
      <c r="VRX107"/>
      <c r="VRY107"/>
      <c r="VRZ107"/>
      <c r="VSA107"/>
      <c r="VSB107"/>
      <c r="VSC107"/>
      <c r="VSD107"/>
      <c r="VSE107"/>
      <c r="VSF107"/>
      <c r="VSG107"/>
      <c r="VSH107"/>
      <c r="VSI107"/>
      <c r="VSJ107"/>
      <c r="VSK107"/>
      <c r="VSL107"/>
      <c r="VSM107"/>
      <c r="VSN107"/>
      <c r="VSO107"/>
      <c r="VSP107"/>
      <c r="VSQ107"/>
      <c r="VSR107"/>
      <c r="VSS107"/>
      <c r="VST107"/>
      <c r="VSU107"/>
      <c r="VSV107"/>
      <c r="VSW107"/>
      <c r="VSX107"/>
      <c r="VSY107"/>
      <c r="VSZ107"/>
      <c r="VTA107"/>
      <c r="VTB107"/>
      <c r="VTC107"/>
      <c r="VTD107"/>
      <c r="VTE107"/>
      <c r="VTF107"/>
      <c r="VTG107"/>
      <c r="VTH107"/>
      <c r="VTI107"/>
      <c r="VTJ107"/>
      <c r="VTK107"/>
      <c r="VTL107"/>
      <c r="VTM107"/>
      <c r="VTN107"/>
      <c r="VTO107"/>
      <c r="VTP107"/>
      <c r="VTQ107"/>
      <c r="VTR107"/>
      <c r="VTS107"/>
      <c r="VTT107"/>
      <c r="VTU107"/>
      <c r="VTV107"/>
      <c r="VTW107"/>
      <c r="VTX107"/>
      <c r="VTY107"/>
      <c r="VTZ107"/>
      <c r="VUA107"/>
      <c r="VUB107"/>
      <c r="VUC107"/>
      <c r="VUD107"/>
      <c r="VUE107"/>
      <c r="VUF107"/>
      <c r="VUG107"/>
      <c r="VUH107"/>
      <c r="VUI107"/>
      <c r="VUJ107"/>
      <c r="VUK107"/>
      <c r="VUL107"/>
      <c r="VUM107"/>
      <c r="VUN107"/>
      <c r="VUO107"/>
      <c r="VUP107"/>
      <c r="VUQ107"/>
      <c r="VUR107"/>
      <c r="VUS107"/>
      <c r="VUT107"/>
      <c r="VUU107"/>
      <c r="VUV107"/>
      <c r="VUW107"/>
      <c r="VUX107"/>
      <c r="VUY107"/>
      <c r="VUZ107"/>
      <c r="VVA107"/>
      <c r="VVB107"/>
      <c r="VVC107"/>
      <c r="VVD107"/>
      <c r="VVE107"/>
      <c r="VVF107"/>
      <c r="VVG107"/>
      <c r="VVH107"/>
      <c r="VVI107"/>
      <c r="VVJ107"/>
      <c r="VVK107"/>
      <c r="VVL107"/>
      <c r="VVM107"/>
      <c r="VVN107"/>
      <c r="VVO107"/>
      <c r="VVP107"/>
      <c r="VVQ107"/>
      <c r="VVR107"/>
      <c r="VVS107"/>
      <c r="VVT107"/>
      <c r="VVU107"/>
      <c r="VVV107"/>
      <c r="VVW107"/>
      <c r="VVX107"/>
      <c r="VVY107"/>
      <c r="VVZ107"/>
      <c r="VWA107"/>
      <c r="VWB107"/>
      <c r="VWC107"/>
      <c r="VWD107"/>
      <c r="VWE107"/>
      <c r="VWF107"/>
      <c r="VWG107"/>
      <c r="VWH107"/>
      <c r="VWI107"/>
      <c r="VWJ107"/>
      <c r="VWK107"/>
      <c r="VWL107"/>
      <c r="VWM107"/>
      <c r="VWN107"/>
      <c r="VWO107"/>
      <c r="VWP107"/>
      <c r="VWQ107"/>
      <c r="VWR107"/>
      <c r="VWS107"/>
      <c r="VWT107"/>
      <c r="VWU107"/>
      <c r="VWV107"/>
      <c r="VWW107"/>
      <c r="VWX107"/>
      <c r="VWY107"/>
      <c r="VWZ107"/>
      <c r="VXA107"/>
      <c r="VXB107"/>
      <c r="VXC107"/>
      <c r="VXD107"/>
      <c r="VXE107"/>
      <c r="VXF107"/>
      <c r="VXG107"/>
      <c r="VXH107"/>
      <c r="VXI107"/>
      <c r="VXJ107"/>
      <c r="VXK107"/>
      <c r="VXL107"/>
      <c r="VXM107"/>
      <c r="VXN107"/>
      <c r="VXO107"/>
      <c r="VXP107"/>
      <c r="VXQ107"/>
      <c r="VXR107"/>
      <c r="VXS107"/>
      <c r="VXT107"/>
      <c r="VXU107"/>
      <c r="VXV107"/>
      <c r="VXW107"/>
      <c r="VXX107"/>
      <c r="VXY107"/>
      <c r="VXZ107"/>
      <c r="VYA107"/>
      <c r="VYB107"/>
      <c r="VYC107"/>
      <c r="VYD107"/>
      <c r="VYE107"/>
      <c r="VYF107"/>
      <c r="VYG107"/>
      <c r="VYH107"/>
      <c r="VYI107"/>
      <c r="VYJ107"/>
      <c r="VYK107"/>
      <c r="VYL107"/>
      <c r="VYM107"/>
      <c r="VYN107"/>
      <c r="VYO107"/>
      <c r="VYP107"/>
      <c r="VYQ107"/>
      <c r="VYR107"/>
      <c r="VYS107"/>
      <c r="VYT107"/>
      <c r="VYU107"/>
      <c r="VYV107"/>
      <c r="VYW107"/>
      <c r="VYX107"/>
      <c r="VYY107"/>
      <c r="VYZ107"/>
      <c r="VZA107"/>
      <c r="VZB107"/>
      <c r="VZC107"/>
      <c r="VZD107"/>
      <c r="VZE107"/>
      <c r="VZF107"/>
      <c r="VZG107"/>
      <c r="VZH107"/>
      <c r="VZI107"/>
      <c r="VZJ107"/>
      <c r="VZK107"/>
      <c r="VZL107"/>
      <c r="VZM107"/>
      <c r="VZN107"/>
      <c r="VZO107"/>
      <c r="VZP107"/>
      <c r="VZQ107"/>
      <c r="VZR107"/>
      <c r="VZS107"/>
      <c r="VZT107"/>
      <c r="VZU107"/>
      <c r="VZV107"/>
      <c r="VZW107"/>
      <c r="VZX107"/>
      <c r="VZY107"/>
      <c r="VZZ107"/>
      <c r="WAA107"/>
      <c r="WAB107"/>
      <c r="WAC107"/>
      <c r="WAD107"/>
      <c r="WAE107"/>
      <c r="WAF107"/>
      <c r="WAG107"/>
      <c r="WAH107"/>
      <c r="WAI107"/>
      <c r="WAJ107"/>
      <c r="WAK107"/>
      <c r="WAL107"/>
      <c r="WAM107"/>
      <c r="WAN107"/>
      <c r="WAO107"/>
      <c r="WAP107"/>
      <c r="WAQ107"/>
      <c r="WAR107"/>
      <c r="WAS107"/>
      <c r="WAT107"/>
      <c r="WAU107"/>
      <c r="WAV107"/>
      <c r="WAW107"/>
      <c r="WAX107"/>
      <c r="WAY107"/>
      <c r="WAZ107"/>
      <c r="WBA107"/>
      <c r="WBB107"/>
      <c r="WBC107"/>
      <c r="WBD107"/>
      <c r="WBE107"/>
      <c r="WBF107"/>
      <c r="WBG107"/>
      <c r="WBH107"/>
      <c r="WBI107"/>
      <c r="WBJ107"/>
      <c r="WBK107"/>
      <c r="WBL107"/>
      <c r="WBM107"/>
      <c r="WBN107"/>
      <c r="WBO107"/>
      <c r="WBP107"/>
      <c r="WBQ107"/>
      <c r="WBR107"/>
      <c r="WBS107"/>
      <c r="WBT107"/>
      <c r="WBU107"/>
      <c r="WBV107"/>
      <c r="WBW107"/>
      <c r="WBX107"/>
      <c r="WBY107"/>
      <c r="WBZ107"/>
      <c r="WCA107"/>
      <c r="WCB107"/>
      <c r="WCC107"/>
      <c r="WCD107"/>
      <c r="WCE107"/>
      <c r="WCF107"/>
      <c r="WCG107"/>
      <c r="WCH107"/>
      <c r="WCI107"/>
      <c r="WCJ107"/>
      <c r="WCK107"/>
      <c r="WCL107"/>
      <c r="WCM107"/>
      <c r="WCN107"/>
      <c r="WCO107"/>
      <c r="WCP107"/>
      <c r="WCQ107"/>
      <c r="WCR107"/>
      <c r="WCS107"/>
      <c r="WCT107"/>
      <c r="WCU107"/>
      <c r="WCV107"/>
      <c r="WCW107"/>
      <c r="WCX107"/>
      <c r="WCY107"/>
      <c r="WCZ107"/>
      <c r="WDA107"/>
      <c r="WDB107"/>
      <c r="WDC107"/>
      <c r="WDD107"/>
      <c r="WDE107"/>
      <c r="WDF107"/>
      <c r="WDG107"/>
      <c r="WDH107"/>
      <c r="WDI107"/>
      <c r="WDJ107"/>
      <c r="WDK107"/>
      <c r="WDL107"/>
      <c r="WDM107"/>
      <c r="WDN107"/>
      <c r="WDO107"/>
      <c r="WDP107"/>
      <c r="WDQ107"/>
      <c r="WDR107"/>
      <c r="WDS107"/>
      <c r="WDT107"/>
      <c r="WDU107"/>
      <c r="WDV107"/>
      <c r="WDW107"/>
      <c r="WDX107"/>
      <c r="WDY107"/>
      <c r="WDZ107"/>
      <c r="WEA107"/>
      <c r="WEB107"/>
      <c r="WEC107"/>
      <c r="WED107"/>
      <c r="WEE107"/>
      <c r="WEF107"/>
      <c r="WEG107"/>
      <c r="WEH107"/>
      <c r="WEI107"/>
      <c r="WEJ107"/>
      <c r="WEK107"/>
      <c r="WEL107"/>
      <c r="WEM107"/>
      <c r="WEN107"/>
      <c r="WEO107"/>
      <c r="WEP107"/>
      <c r="WEQ107"/>
      <c r="WER107"/>
      <c r="WES107"/>
      <c r="WET107"/>
      <c r="WEU107"/>
      <c r="WEV107"/>
      <c r="WEW107"/>
      <c r="WEX107"/>
      <c r="WEY107"/>
      <c r="WEZ107"/>
      <c r="WFA107"/>
      <c r="WFB107"/>
      <c r="WFC107"/>
      <c r="WFD107"/>
      <c r="WFE107"/>
      <c r="WFF107"/>
      <c r="WFG107"/>
      <c r="WFH107"/>
      <c r="WFI107"/>
      <c r="WFJ107"/>
      <c r="WFK107"/>
      <c r="WFL107"/>
      <c r="WFM107"/>
      <c r="WFN107"/>
      <c r="WFO107"/>
      <c r="WFP107"/>
      <c r="WFQ107"/>
      <c r="WFR107"/>
      <c r="WFS107"/>
      <c r="WFT107"/>
      <c r="WFU107"/>
      <c r="WFV107"/>
      <c r="WFW107"/>
      <c r="WFX107"/>
      <c r="WFY107"/>
      <c r="WFZ107"/>
      <c r="WGA107"/>
      <c r="WGB107"/>
      <c r="WGC107"/>
      <c r="WGD107"/>
      <c r="WGE107"/>
      <c r="WGF107"/>
      <c r="WGG107"/>
      <c r="WGH107"/>
      <c r="WGI107"/>
      <c r="WGJ107"/>
      <c r="WGK107"/>
      <c r="WGL107"/>
      <c r="WGM107"/>
      <c r="WGN107"/>
      <c r="WGO107"/>
      <c r="WGP107"/>
      <c r="WGQ107"/>
      <c r="WGR107"/>
      <c r="WGS107"/>
      <c r="WGT107"/>
      <c r="WGU107"/>
      <c r="WGV107"/>
      <c r="WGW107"/>
      <c r="WGX107"/>
      <c r="WGY107"/>
      <c r="WGZ107"/>
      <c r="WHA107"/>
      <c r="WHB107"/>
      <c r="WHC107"/>
      <c r="WHD107"/>
      <c r="WHE107"/>
      <c r="WHF107"/>
      <c r="WHG107"/>
      <c r="WHH107"/>
      <c r="WHI107"/>
      <c r="WHJ107"/>
      <c r="WHK107"/>
      <c r="WHL107"/>
      <c r="WHM107"/>
      <c r="WHN107"/>
      <c r="WHO107"/>
      <c r="WHP107"/>
      <c r="WHQ107"/>
      <c r="WHR107"/>
      <c r="WHS107"/>
      <c r="WHT107"/>
      <c r="WHU107"/>
      <c r="WHV107"/>
      <c r="WHW107"/>
      <c r="WHX107"/>
      <c r="WHY107"/>
      <c r="WHZ107"/>
      <c r="WIA107"/>
      <c r="WIB107"/>
      <c r="WIC107"/>
      <c r="WID107"/>
      <c r="WIE107"/>
      <c r="WIF107"/>
      <c r="WIG107"/>
      <c r="WIH107"/>
      <c r="WII107"/>
      <c r="WIJ107"/>
      <c r="WIK107"/>
      <c r="WIL107"/>
      <c r="WIM107"/>
      <c r="WIN107"/>
      <c r="WIO107"/>
      <c r="WIP107"/>
      <c r="WIQ107"/>
      <c r="WIR107"/>
      <c r="WIS107"/>
      <c r="WIT107"/>
      <c r="WIU107"/>
      <c r="WIV107"/>
      <c r="WIW107"/>
      <c r="WIX107"/>
      <c r="WIY107"/>
      <c r="WIZ107"/>
      <c r="WJA107"/>
      <c r="WJB107"/>
      <c r="WJC107"/>
      <c r="WJD107"/>
      <c r="WJE107"/>
      <c r="WJF107"/>
      <c r="WJG107"/>
      <c r="WJH107"/>
      <c r="WJI107"/>
      <c r="WJJ107"/>
      <c r="WJK107"/>
      <c r="WJL107"/>
      <c r="WJM107"/>
      <c r="WJN107"/>
      <c r="WJO107"/>
      <c r="WJP107"/>
      <c r="WJQ107"/>
      <c r="WJR107"/>
      <c r="WJS107"/>
      <c r="WJT107"/>
      <c r="WJU107"/>
      <c r="WJV107"/>
      <c r="WJW107"/>
      <c r="WJX107"/>
      <c r="WJY107"/>
      <c r="WJZ107"/>
      <c r="WKA107"/>
      <c r="WKB107"/>
      <c r="WKC107"/>
      <c r="WKD107"/>
      <c r="WKE107"/>
      <c r="WKF107"/>
      <c r="WKG107"/>
      <c r="WKH107"/>
      <c r="WKI107"/>
      <c r="WKJ107"/>
      <c r="WKK107"/>
      <c r="WKL107"/>
      <c r="WKM107"/>
      <c r="WKN107"/>
      <c r="WKO107"/>
      <c r="WKP107"/>
      <c r="WKQ107"/>
      <c r="WKR107"/>
      <c r="WKS107"/>
      <c r="WKT107"/>
      <c r="WKU107"/>
      <c r="WKV107"/>
      <c r="WKW107"/>
      <c r="WKX107"/>
      <c r="WKY107"/>
      <c r="WKZ107"/>
      <c r="WLA107"/>
      <c r="WLB107"/>
      <c r="WLC107"/>
      <c r="WLD107"/>
      <c r="WLE107"/>
      <c r="WLF107"/>
      <c r="WLG107"/>
      <c r="WLH107"/>
      <c r="WLI107"/>
      <c r="WLJ107"/>
      <c r="WLK107"/>
      <c r="WLL107"/>
      <c r="WLM107"/>
      <c r="WLN107"/>
      <c r="WLO107"/>
      <c r="WLP107"/>
      <c r="WLQ107"/>
      <c r="WLR107"/>
      <c r="WLS107"/>
      <c r="WLT107"/>
      <c r="WLU107"/>
      <c r="WLV107"/>
      <c r="WLW107"/>
      <c r="WLX107"/>
      <c r="WLY107"/>
      <c r="WLZ107"/>
      <c r="WMA107"/>
      <c r="WMB107"/>
      <c r="WMC107"/>
      <c r="WMD107"/>
      <c r="WME107"/>
      <c r="WMF107"/>
      <c r="WMG107"/>
      <c r="WMH107"/>
      <c r="WMI107"/>
      <c r="WMJ107"/>
      <c r="WMK107"/>
      <c r="WML107"/>
      <c r="WMM107"/>
      <c r="WMN107"/>
      <c r="WMO107"/>
      <c r="WMP107"/>
      <c r="WMQ107"/>
      <c r="WMR107"/>
      <c r="WMS107"/>
      <c r="WMT107"/>
      <c r="WMU107"/>
      <c r="WMV107"/>
      <c r="WMW107"/>
      <c r="WMX107"/>
      <c r="WMY107"/>
      <c r="WMZ107"/>
      <c r="WNA107"/>
      <c r="WNB107"/>
      <c r="WNC107"/>
      <c r="WND107"/>
      <c r="WNE107"/>
      <c r="WNF107"/>
      <c r="WNG107"/>
      <c r="WNH107"/>
      <c r="WNI107"/>
      <c r="WNJ107"/>
      <c r="WNK107"/>
      <c r="WNL107"/>
      <c r="WNM107"/>
      <c r="WNN107"/>
      <c r="WNO107"/>
      <c r="WNP107"/>
      <c r="WNQ107"/>
      <c r="WNR107"/>
      <c r="WNS107"/>
      <c r="WNT107"/>
      <c r="WNU107"/>
      <c r="WNV107"/>
      <c r="WNW107"/>
      <c r="WNX107"/>
      <c r="WNY107"/>
      <c r="WNZ107"/>
      <c r="WOA107"/>
      <c r="WOB107"/>
      <c r="WOC107"/>
      <c r="WOD107"/>
      <c r="WOE107"/>
      <c r="WOF107"/>
      <c r="WOG107"/>
      <c r="WOH107"/>
      <c r="WOI107"/>
      <c r="WOJ107"/>
      <c r="WOK107"/>
      <c r="WOL107"/>
      <c r="WOM107"/>
      <c r="WON107"/>
      <c r="WOO107"/>
      <c r="WOP107"/>
      <c r="WOQ107"/>
      <c r="WOR107"/>
      <c r="WOS107"/>
      <c r="WOT107"/>
      <c r="WOU107"/>
      <c r="WOV107"/>
      <c r="WOW107"/>
      <c r="WOX107"/>
      <c r="WOY107"/>
      <c r="WOZ107"/>
      <c r="WPA107"/>
      <c r="WPB107"/>
      <c r="WPC107"/>
      <c r="WPD107"/>
      <c r="WPE107"/>
      <c r="WPF107"/>
      <c r="WPG107"/>
      <c r="WPH107"/>
      <c r="WPI107"/>
      <c r="WPJ107"/>
      <c r="WPK107"/>
      <c r="WPL107"/>
      <c r="WPM107"/>
      <c r="WPN107"/>
      <c r="WPO107"/>
      <c r="WPP107"/>
      <c r="WPQ107"/>
      <c r="WPR107"/>
      <c r="WPS107"/>
      <c r="WPT107"/>
      <c r="WPU107"/>
      <c r="WPV107"/>
      <c r="WPW107"/>
      <c r="WPX107"/>
      <c r="WPY107"/>
      <c r="WPZ107"/>
      <c r="WQA107"/>
      <c r="WQB107"/>
      <c r="WQC107"/>
      <c r="WQD107"/>
      <c r="WQE107"/>
      <c r="WQF107"/>
      <c r="WQG107"/>
      <c r="WQH107"/>
      <c r="WQI107"/>
      <c r="WQJ107"/>
      <c r="WQK107"/>
      <c r="WQL107"/>
      <c r="WQM107"/>
      <c r="WQN107"/>
      <c r="WQO107"/>
      <c r="WQP107"/>
      <c r="WQQ107"/>
      <c r="WQR107"/>
      <c r="WQS107"/>
      <c r="WQT107"/>
      <c r="WQU107"/>
      <c r="WQV107"/>
      <c r="WQW107"/>
      <c r="WQX107"/>
      <c r="WQY107"/>
      <c r="WQZ107"/>
      <c r="WRA107"/>
      <c r="WRB107"/>
      <c r="WRC107"/>
      <c r="WRD107"/>
      <c r="WRE107"/>
      <c r="WRF107"/>
      <c r="WRG107"/>
      <c r="WRH107"/>
      <c r="WRI107"/>
      <c r="WRJ107"/>
      <c r="WRK107"/>
      <c r="WRL107"/>
      <c r="WRM107"/>
      <c r="WRN107"/>
      <c r="WRO107"/>
      <c r="WRP107"/>
      <c r="WRQ107"/>
      <c r="WRR107"/>
      <c r="WRS107"/>
      <c r="WRT107"/>
      <c r="WRU107"/>
      <c r="WRV107"/>
      <c r="WRW107"/>
      <c r="WRX107"/>
      <c r="WRY107"/>
      <c r="WRZ107"/>
      <c r="WSA107"/>
      <c r="WSB107"/>
      <c r="WSC107"/>
      <c r="WSD107"/>
      <c r="WSE107"/>
      <c r="WSF107"/>
      <c r="WSG107"/>
      <c r="WSH107"/>
      <c r="WSI107"/>
      <c r="WSJ107"/>
      <c r="WSK107"/>
      <c r="WSL107"/>
      <c r="WSM107"/>
      <c r="WSN107"/>
      <c r="WSO107"/>
      <c r="WSP107"/>
      <c r="WSQ107"/>
      <c r="WSR107"/>
      <c r="WSS107"/>
      <c r="WST107"/>
      <c r="WSU107"/>
      <c r="WSV107"/>
      <c r="WSW107"/>
      <c r="WSX107"/>
      <c r="WSY107"/>
      <c r="WSZ107"/>
      <c r="WTA107"/>
      <c r="WTB107"/>
      <c r="WTC107"/>
      <c r="WTD107"/>
      <c r="WTE107"/>
      <c r="WTF107"/>
      <c r="WTG107"/>
      <c r="WTH107"/>
      <c r="WTI107"/>
      <c r="WTJ107"/>
      <c r="WTK107"/>
      <c r="WTL107"/>
      <c r="WTM107"/>
      <c r="WTN107"/>
      <c r="WTO107"/>
      <c r="WTP107"/>
      <c r="WTQ107"/>
      <c r="WTR107"/>
      <c r="WTS107"/>
      <c r="WTT107"/>
      <c r="WTU107"/>
      <c r="WTV107"/>
      <c r="WTW107"/>
      <c r="WTX107"/>
      <c r="WTY107"/>
      <c r="WTZ107"/>
      <c r="WUA107"/>
      <c r="WUB107"/>
      <c r="WUC107"/>
      <c r="WUD107"/>
      <c r="WUE107"/>
      <c r="WUF107"/>
      <c r="WUG107"/>
      <c r="WUH107"/>
      <c r="WUI107"/>
      <c r="WUJ107"/>
      <c r="WUK107"/>
      <c r="WUL107"/>
      <c r="WUM107"/>
      <c r="WUN107"/>
      <c r="WUO107"/>
      <c r="WUP107"/>
      <c r="WUQ107"/>
      <c r="WUR107"/>
      <c r="WUS107"/>
      <c r="WUT107"/>
      <c r="WUU107"/>
      <c r="WUV107"/>
      <c r="WUW107"/>
      <c r="WUX107"/>
      <c r="WUY107"/>
      <c r="WUZ107"/>
      <c r="WVA107"/>
      <c r="WVB107"/>
      <c r="WVC107"/>
      <c r="WVD107"/>
      <c r="WVE107"/>
      <c r="WVF107"/>
      <c r="WVG107"/>
      <c r="WVH107"/>
      <c r="WVI107"/>
      <c r="WVJ107"/>
      <c r="WVK107"/>
      <c r="WVL107"/>
      <c r="WVM107"/>
      <c r="WVN107"/>
      <c r="WVO107"/>
      <c r="WVP107"/>
      <c r="WVQ107"/>
      <c r="WVR107"/>
      <c r="WVS107"/>
      <c r="WVT107"/>
      <c r="WVU107"/>
      <c r="WVV107"/>
      <c r="WVW107"/>
      <c r="WVX107"/>
      <c r="WVY107"/>
      <c r="WVZ107"/>
      <c r="WWA107"/>
      <c r="WWB107"/>
      <c r="WWC107"/>
      <c r="WWD107"/>
      <c r="WWE107"/>
      <c r="WWF107"/>
      <c r="WWG107"/>
      <c r="WWH107"/>
      <c r="WWI107"/>
      <c r="WWJ107"/>
      <c r="WWK107"/>
      <c r="WWL107"/>
      <c r="WWM107"/>
      <c r="WWN107"/>
      <c r="WWO107"/>
      <c r="WWP107"/>
      <c r="WWQ107"/>
      <c r="WWR107"/>
      <c r="WWS107"/>
      <c r="WWT107"/>
      <c r="WWU107"/>
      <c r="WWV107"/>
      <c r="WWW107"/>
      <c r="WWX107"/>
      <c r="WWY107"/>
      <c r="WWZ107"/>
      <c r="WXA107"/>
      <c r="WXB107"/>
      <c r="WXC107"/>
      <c r="WXD107"/>
      <c r="WXE107"/>
      <c r="WXF107"/>
      <c r="WXG107"/>
      <c r="WXH107"/>
      <c r="WXI107"/>
      <c r="WXJ107"/>
      <c r="WXK107"/>
      <c r="WXL107"/>
      <c r="WXM107"/>
      <c r="WXN107"/>
      <c r="WXO107"/>
      <c r="WXP107"/>
      <c r="WXQ107"/>
      <c r="WXR107"/>
      <c r="WXS107"/>
      <c r="WXT107"/>
      <c r="WXU107"/>
      <c r="WXV107"/>
      <c r="WXW107"/>
      <c r="WXX107"/>
      <c r="WXY107"/>
      <c r="WXZ107"/>
      <c r="WYA107"/>
      <c r="WYB107"/>
      <c r="WYC107"/>
      <c r="WYD107"/>
      <c r="WYE107"/>
      <c r="WYF107"/>
      <c r="WYG107"/>
      <c r="WYH107"/>
      <c r="WYI107"/>
      <c r="WYJ107"/>
      <c r="WYK107"/>
      <c r="WYL107"/>
      <c r="WYM107"/>
      <c r="WYN107"/>
      <c r="WYO107"/>
      <c r="WYP107"/>
      <c r="WYQ107"/>
      <c r="WYR107"/>
      <c r="WYS107"/>
      <c r="WYT107"/>
      <c r="WYU107"/>
      <c r="WYV107"/>
      <c r="WYW107"/>
      <c r="WYX107"/>
      <c r="WYY107"/>
      <c r="WYZ107"/>
      <c r="WZA107"/>
      <c r="WZB107"/>
      <c r="WZC107"/>
      <c r="WZD107"/>
      <c r="WZE107"/>
      <c r="WZF107"/>
      <c r="WZG107"/>
      <c r="WZH107"/>
      <c r="WZI107"/>
      <c r="WZJ107"/>
      <c r="WZK107"/>
      <c r="WZL107"/>
      <c r="WZM107"/>
      <c r="WZN107"/>
      <c r="WZO107"/>
      <c r="WZP107"/>
      <c r="WZQ107"/>
      <c r="WZR107"/>
      <c r="WZS107"/>
      <c r="WZT107"/>
      <c r="WZU107"/>
      <c r="WZV107"/>
      <c r="WZW107"/>
      <c r="WZX107"/>
      <c r="WZY107"/>
      <c r="WZZ107"/>
      <c r="XAA107"/>
      <c r="XAB107"/>
      <c r="XAC107"/>
      <c r="XAD107"/>
      <c r="XAE107"/>
      <c r="XAF107"/>
      <c r="XAG107"/>
      <c r="XAH107"/>
      <c r="XAI107"/>
      <c r="XAJ107"/>
      <c r="XAK107"/>
      <c r="XAL107"/>
      <c r="XAM107"/>
      <c r="XAN107"/>
      <c r="XAO107"/>
      <c r="XAP107"/>
      <c r="XAQ107"/>
      <c r="XAR107"/>
      <c r="XAS107"/>
      <c r="XAT107"/>
      <c r="XAU107"/>
      <c r="XAV107"/>
      <c r="XAW107"/>
      <c r="XAX107"/>
      <c r="XAY107"/>
      <c r="XAZ107"/>
      <c r="XBA107"/>
      <c r="XBB107"/>
      <c r="XBC107"/>
      <c r="XBD107"/>
      <c r="XBE107"/>
      <c r="XBF107"/>
      <c r="XBG107"/>
      <c r="XBH107"/>
      <c r="XBI107"/>
      <c r="XBJ107"/>
      <c r="XBK107"/>
      <c r="XBL107"/>
      <c r="XBM107"/>
      <c r="XBN107"/>
      <c r="XBO107"/>
      <c r="XBP107"/>
      <c r="XBQ107"/>
      <c r="XBR107"/>
      <c r="XBS107"/>
      <c r="XBT107"/>
      <c r="XBU107"/>
      <c r="XBV107"/>
      <c r="XBW107"/>
      <c r="XBX107"/>
      <c r="XBY107"/>
      <c r="XBZ107"/>
      <c r="XCA107"/>
      <c r="XCB107"/>
      <c r="XCC107"/>
      <c r="XCD107"/>
      <c r="XCE107"/>
      <c r="XCF107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  <c r="XFC107" s="74"/>
      <c r="XFD107" s="75"/>
    </row>
    <row r="108" spans="1:16384" s="72" customFormat="1" ht="30" hidden="1" x14ac:dyDescent="0.25">
      <c r="A108" s="21"/>
      <c r="B108" s="22"/>
      <c r="C108" s="74" t="s">
        <v>930</v>
      </c>
      <c r="D108" s="75">
        <v>44540</v>
      </c>
      <c r="E108" s="74" t="s">
        <v>53</v>
      </c>
      <c r="F108" s="76" t="s">
        <v>47</v>
      </c>
      <c r="G108" s="76" t="s">
        <v>54</v>
      </c>
      <c r="H108" s="76">
        <v>9914</v>
      </c>
      <c r="I108" s="76" t="s">
        <v>56</v>
      </c>
      <c r="J108" s="77" t="s">
        <v>29</v>
      </c>
      <c r="K108" s="77" t="s">
        <v>30</v>
      </c>
      <c r="L108" s="78" t="s">
        <v>81</v>
      </c>
      <c r="M108" s="77" t="s">
        <v>32</v>
      </c>
      <c r="N108" s="77" t="s">
        <v>33</v>
      </c>
      <c r="O108" s="87" t="s">
        <v>35</v>
      </c>
      <c r="P108" s="4">
        <v>44543</v>
      </c>
      <c r="Q108" s="87" t="s">
        <v>932</v>
      </c>
      <c r="R108" s="81" t="s">
        <v>35</v>
      </c>
      <c r="S108" s="89">
        <v>1243.96</v>
      </c>
      <c r="T108" s="81"/>
      <c r="U108" s="73"/>
      <c r="V108" s="85">
        <f t="shared" si="17"/>
        <v>1243.96</v>
      </c>
      <c r="W108" s="17" t="e">
        <f t="shared" si="18"/>
        <v>#VALUE!</v>
      </c>
      <c r="X108" s="71"/>
    </row>
    <row r="109" spans="1:16384" s="72" customFormat="1" ht="31.5" hidden="1" customHeight="1" x14ac:dyDescent="0.25">
      <c r="A109" s="21"/>
      <c r="B109" s="22"/>
      <c r="C109" s="74" t="s">
        <v>933</v>
      </c>
      <c r="D109" s="75" t="s">
        <v>934</v>
      </c>
      <c r="E109" s="74" t="s">
        <v>53</v>
      </c>
      <c r="F109" s="76" t="s">
        <v>47</v>
      </c>
      <c r="G109" s="77" t="s">
        <v>54</v>
      </c>
      <c r="H109" s="77">
        <v>9914</v>
      </c>
      <c r="I109" s="77" t="s">
        <v>56</v>
      </c>
      <c r="J109" s="78" t="s">
        <v>29</v>
      </c>
      <c r="K109" s="77" t="s">
        <v>30</v>
      </c>
      <c r="L109" s="77" t="s">
        <v>31</v>
      </c>
      <c r="M109" s="75" t="s">
        <v>33</v>
      </c>
      <c r="N109" s="75" t="s">
        <v>32</v>
      </c>
      <c r="O109" s="75" t="s">
        <v>935</v>
      </c>
      <c r="P109" s="75" t="s">
        <v>35</v>
      </c>
      <c r="Q109" s="75" t="s">
        <v>936</v>
      </c>
      <c r="R109" s="80">
        <v>1165.96</v>
      </c>
      <c r="S109" s="80" t="s">
        <v>35</v>
      </c>
      <c r="T109" s="81">
        <v>2.6</v>
      </c>
      <c r="U109" s="89">
        <f>IF(F109="ASSESSOR",480*T109,IF(F109="COLABORADOR EVENTUAL",480*T109,IF(F109="GUARDA PORTUÁRIO",240*T109,IF(F109="CONSELHEIRO",600*T109,IF(F109="DIRETOR",600*T109,IF(F109="FIEL",360*T109,IF(F109="FIEL AJUDANTE",360*T109,IF(F109="GERENTE",480*T109,IF(F109="SECRETÁRIA",360*T109,IF(F109="SUPERINTENDENTE",480*T109,IF(F109="SUPERVISOR",360*T109,IF(F109="ESPECIALISTA PORTUÁRIO",360*T109,IF(F109="TÉC. SERV. PORTUÁRIOS",240*T109,0)))))))))))))</f>
        <v>1560</v>
      </c>
      <c r="V109" s="85">
        <f>SUM(R109:S109,U109)</f>
        <v>2725.96</v>
      </c>
      <c r="W109" s="17" t="str">
        <f>IF(O109-D109&gt;9,"NÃO","SIM")</f>
        <v>SIM</v>
      </c>
      <c r="X109" s="71"/>
    </row>
    <row r="110" spans="1:16384" ht="30" hidden="1" x14ac:dyDescent="0.25">
      <c r="A110" s="21"/>
      <c r="B110" s="22"/>
      <c r="C110" s="74" t="s">
        <v>933</v>
      </c>
      <c r="D110" s="75" t="s">
        <v>934</v>
      </c>
      <c r="E110" s="74" t="s">
        <v>53</v>
      </c>
      <c r="F110" s="76" t="s">
        <v>47</v>
      </c>
      <c r="G110" s="77" t="s">
        <v>54</v>
      </c>
      <c r="H110" s="77">
        <v>9914</v>
      </c>
      <c r="I110" s="77" t="s">
        <v>56</v>
      </c>
      <c r="J110" s="78" t="s">
        <v>29</v>
      </c>
      <c r="K110" s="77" t="s">
        <v>30</v>
      </c>
      <c r="L110" s="77" t="s">
        <v>31</v>
      </c>
      <c r="M110" s="77" t="s">
        <v>792</v>
      </c>
      <c r="N110" s="75" t="s">
        <v>33</v>
      </c>
      <c r="O110" s="75" t="s">
        <v>35</v>
      </c>
      <c r="P110" s="75" t="s">
        <v>937</v>
      </c>
      <c r="Q110" s="75" t="s">
        <v>936</v>
      </c>
      <c r="R110" s="80" t="s">
        <v>35</v>
      </c>
      <c r="S110" s="80">
        <v>915.23</v>
      </c>
      <c r="T110" s="81"/>
      <c r="U110" s="89">
        <f t="shared" si="16"/>
        <v>0</v>
      </c>
      <c r="V110" s="85">
        <f t="shared" si="17"/>
        <v>915.23</v>
      </c>
      <c r="W110" s="17" t="e">
        <f t="shared" si="18"/>
        <v>#VALUE!</v>
      </c>
      <c r="X110" s="20"/>
    </row>
    <row r="111" spans="1:16384" ht="79.5" hidden="1" customHeight="1" x14ac:dyDescent="0.25">
      <c r="A111" s="21"/>
      <c r="B111" s="22"/>
      <c r="C111" s="76" t="s">
        <v>938</v>
      </c>
      <c r="D111" s="75">
        <v>44554</v>
      </c>
      <c r="E111" s="74" t="s">
        <v>90</v>
      </c>
      <c r="F111" s="76" t="s">
        <v>91</v>
      </c>
      <c r="G111" s="77" t="s">
        <v>92</v>
      </c>
      <c r="H111" s="77" t="s">
        <v>450</v>
      </c>
      <c r="I111" s="77" t="s">
        <v>94</v>
      </c>
      <c r="J111" s="78" t="s">
        <v>29</v>
      </c>
      <c r="K111" s="77" t="s">
        <v>30</v>
      </c>
      <c r="L111" s="77" t="s">
        <v>31</v>
      </c>
      <c r="M111" s="87" t="s">
        <v>939</v>
      </c>
      <c r="N111" s="75" t="s">
        <v>32</v>
      </c>
      <c r="O111" s="75">
        <v>44558</v>
      </c>
      <c r="P111" s="75">
        <v>44558</v>
      </c>
      <c r="Q111" s="87" t="s">
        <v>940</v>
      </c>
      <c r="R111" s="80">
        <v>1130.9000000000001</v>
      </c>
      <c r="S111" s="80">
        <v>1130.9000000000001</v>
      </c>
      <c r="T111" s="81">
        <v>0.6</v>
      </c>
      <c r="U111" s="89">
        <f>IF(F111="ASSESSOR",480*T111,IF(F111="COLABORADOR EVENTUAL",480*T111,IF(F111="GUARDA PORTUÁRIO",240*T111,IF(F111="CONSELHEIRO",600*T111,IF(F111="DIRETOR",600*T111,IF(F111="FIEL",360*T111,IF(F111="FIEL AJUDANTE",360*T111,IF(F111="GERENTE",480*T111,IF(F111="SECRETÁRIA",360*T111,IF(F111="SUPERINTENDENTE",480*T111,IF(F111="SUPERVISOR",360*T111,IF(F111="ESPECIALISTA PORTUÁRIO",360*T111,IF(F111="TÉC. SERV. PORTUÁRIOS",240*T111,0)))))))))))))</f>
        <v>288</v>
      </c>
      <c r="V111" s="85">
        <f t="shared" si="17"/>
        <v>2549.8000000000002</v>
      </c>
      <c r="W111" s="17" t="str">
        <f t="shared" si="18"/>
        <v>SIM</v>
      </c>
      <c r="X111" s="20"/>
    </row>
    <row r="112" spans="1:16384" ht="30" hidden="1" customHeight="1" x14ac:dyDescent="0.25">
      <c r="A112" s="21"/>
      <c r="B112" s="22"/>
      <c r="C112" s="74" t="s">
        <v>941</v>
      </c>
      <c r="D112" s="75" t="s">
        <v>935</v>
      </c>
      <c r="E112" s="87" t="s">
        <v>37</v>
      </c>
      <c r="F112" s="74" t="s">
        <v>25</v>
      </c>
      <c r="G112" s="74" t="s">
        <v>26</v>
      </c>
      <c r="H112" s="76" t="s">
        <v>27</v>
      </c>
      <c r="I112" s="77" t="s">
        <v>38</v>
      </c>
      <c r="J112" s="78" t="s">
        <v>29</v>
      </c>
      <c r="K112" s="77" t="s">
        <v>30</v>
      </c>
      <c r="L112" s="77" t="s">
        <v>31</v>
      </c>
      <c r="M112" s="75" t="s">
        <v>32</v>
      </c>
      <c r="N112" s="75" t="s">
        <v>33</v>
      </c>
      <c r="O112" s="7" t="s">
        <v>7</v>
      </c>
      <c r="P112" s="75">
        <v>44572</v>
      </c>
      <c r="Q112" s="87" t="s">
        <v>34</v>
      </c>
      <c r="R112" s="80">
        <v>761.6</v>
      </c>
      <c r="S112" s="80">
        <v>761.6</v>
      </c>
      <c r="T112" s="81">
        <v>2.6</v>
      </c>
      <c r="U112" s="89">
        <f t="shared" si="16"/>
        <v>1560</v>
      </c>
      <c r="V112" s="85">
        <f t="shared" si="17"/>
        <v>3083.2</v>
      </c>
      <c r="W112" s="17" t="e">
        <f t="shared" si="18"/>
        <v>#VALUE!</v>
      </c>
      <c r="X112" s="20"/>
    </row>
    <row r="113" spans="1:24" ht="28.5" hidden="1" customHeight="1" x14ac:dyDescent="0.25">
      <c r="A113" s="21"/>
      <c r="B113" s="22"/>
      <c r="C113" s="74" t="s">
        <v>942</v>
      </c>
      <c r="D113" s="75" t="s">
        <v>935</v>
      </c>
      <c r="E113" s="87" t="s">
        <v>24</v>
      </c>
      <c r="F113" s="74" t="s">
        <v>25</v>
      </c>
      <c r="G113" s="74" t="s">
        <v>26</v>
      </c>
      <c r="H113" s="76" t="s">
        <v>27</v>
      </c>
      <c r="I113" s="77" t="s">
        <v>28</v>
      </c>
      <c r="J113" s="78" t="s">
        <v>29</v>
      </c>
      <c r="K113" s="77" t="s">
        <v>30</v>
      </c>
      <c r="L113" s="77" t="s">
        <v>31</v>
      </c>
      <c r="M113" s="75" t="s">
        <v>32</v>
      </c>
      <c r="N113" s="75" t="s">
        <v>33</v>
      </c>
      <c r="O113" s="75">
        <v>44570</v>
      </c>
      <c r="P113" s="75">
        <v>44572</v>
      </c>
      <c r="Q113" s="87" t="s">
        <v>34</v>
      </c>
      <c r="R113" s="80">
        <v>761.6</v>
      </c>
      <c r="S113" s="80">
        <v>761.6</v>
      </c>
      <c r="T113" s="81">
        <v>2.6</v>
      </c>
      <c r="U113" s="89">
        <f t="shared" si="16"/>
        <v>1560</v>
      </c>
      <c r="V113" s="85">
        <f t="shared" si="17"/>
        <v>3083.2</v>
      </c>
      <c r="W113" s="17" t="str">
        <f t="shared" si="18"/>
        <v>NÃO</v>
      </c>
      <c r="X113" s="20"/>
    </row>
    <row r="114" spans="1:24" ht="36" hidden="1" customHeight="1" x14ac:dyDescent="0.25">
      <c r="A114" s="21"/>
      <c r="B114" s="22"/>
      <c r="C114" s="74" t="s">
        <v>943</v>
      </c>
      <c r="D114" s="75" t="s">
        <v>944</v>
      </c>
      <c r="E114" s="87" t="s">
        <v>41</v>
      </c>
      <c r="F114" s="74" t="s">
        <v>25</v>
      </c>
      <c r="G114" s="74" t="s">
        <v>26</v>
      </c>
      <c r="H114" s="76" t="s">
        <v>27</v>
      </c>
      <c r="I114" s="77" t="s">
        <v>42</v>
      </c>
      <c r="J114" s="78" t="s">
        <v>29</v>
      </c>
      <c r="K114" s="77" t="s">
        <v>30</v>
      </c>
      <c r="L114" s="78" t="s">
        <v>43</v>
      </c>
      <c r="M114" s="75" t="s">
        <v>44</v>
      </c>
      <c r="N114" s="75" t="s">
        <v>33</v>
      </c>
      <c r="O114" s="75">
        <v>44570</v>
      </c>
      <c r="P114" s="75">
        <v>44572</v>
      </c>
      <c r="Q114" s="87" t="s">
        <v>34</v>
      </c>
      <c r="R114" s="80">
        <v>607.96</v>
      </c>
      <c r="S114" s="80">
        <v>607.96</v>
      </c>
      <c r="T114" s="81">
        <v>2.6</v>
      </c>
      <c r="U114" s="89">
        <f t="shared" si="16"/>
        <v>1560</v>
      </c>
      <c r="V114" s="85">
        <f t="shared" si="17"/>
        <v>2775.92</v>
      </c>
      <c r="W114" s="17" t="str">
        <f t="shared" si="18"/>
        <v>NÃO</v>
      </c>
      <c r="X114" s="20"/>
    </row>
    <row r="115" spans="1:24" ht="1.5" hidden="1" customHeight="1" thickBot="1" x14ac:dyDescent="0.3">
      <c r="A115" s="50"/>
      <c r="B115" s="51"/>
      <c r="C115" s="52"/>
      <c r="D115" s="52"/>
      <c r="E115" s="53"/>
      <c r="F115" s="54"/>
      <c r="G115" s="54"/>
      <c r="H115" s="54"/>
      <c r="I115" s="54"/>
      <c r="J115" s="55"/>
      <c r="K115" s="55"/>
      <c r="L115" s="56"/>
      <c r="M115" s="55"/>
      <c r="N115" s="55"/>
      <c r="O115" s="52"/>
      <c r="P115" s="52"/>
      <c r="Q115" s="57"/>
      <c r="R115" s="58"/>
      <c r="S115" s="58"/>
      <c r="T115" s="58"/>
      <c r="U115" s="58"/>
      <c r="V115" s="59"/>
      <c r="W115" s="17" t="str">
        <f t="shared" si="18"/>
        <v>SIM</v>
      </c>
    </row>
    <row r="116" spans="1:24" hidden="1" x14ac:dyDescent="0.25">
      <c r="A116" s="60"/>
      <c r="B116" s="60"/>
      <c r="C116" s="4"/>
      <c r="D116" s="4"/>
      <c r="E116" s="40"/>
      <c r="F116" s="61"/>
      <c r="G116" s="41"/>
      <c r="H116" s="41"/>
      <c r="I116" s="41"/>
      <c r="J116" s="42"/>
      <c r="K116" s="42"/>
      <c r="L116" s="43"/>
      <c r="M116" s="42"/>
      <c r="N116" s="42"/>
      <c r="O116" s="4"/>
      <c r="P116" s="4"/>
      <c r="Q116" s="62"/>
      <c r="R116" s="63"/>
      <c r="S116" s="63"/>
      <c r="T116" s="47"/>
      <c r="U116" s="47"/>
      <c r="V116" s="64"/>
    </row>
    <row r="117" spans="1:24" hidden="1" x14ac:dyDescent="0.25">
      <c r="A117" s="179"/>
      <c r="B117" s="179"/>
      <c r="C117" s="388" t="s">
        <v>0</v>
      </c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90"/>
    </row>
    <row r="118" spans="1:24" hidden="1" x14ac:dyDescent="0.25">
      <c r="A118" s="179"/>
      <c r="B118" s="179"/>
      <c r="C118" s="391" t="s">
        <v>1</v>
      </c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92"/>
    </row>
    <row r="119" spans="1:24" ht="15.75" hidden="1" thickBot="1" x14ac:dyDescent="0.3">
      <c r="A119" s="179"/>
      <c r="B119" s="179"/>
      <c r="C119" s="377" t="s">
        <v>2</v>
      </c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8"/>
    </row>
    <row r="120" spans="1:24" ht="30" hidden="1" x14ac:dyDescent="0.25">
      <c r="A120" s="179"/>
      <c r="B120" s="179"/>
      <c r="C120" s="7" t="s">
        <v>3</v>
      </c>
      <c r="D120" s="8" t="s">
        <v>4</v>
      </c>
      <c r="E120" s="9" t="s">
        <v>5</v>
      </c>
      <c r="F120" s="7" t="s">
        <v>6</v>
      </c>
      <c r="G120" s="7" t="s">
        <v>7</v>
      </c>
      <c r="H120" s="7" t="s">
        <v>8</v>
      </c>
      <c r="I120" s="7" t="s">
        <v>9</v>
      </c>
      <c r="J120" s="9" t="s">
        <v>10</v>
      </c>
      <c r="K120" s="9" t="s">
        <v>11</v>
      </c>
      <c r="L120" s="9" t="s">
        <v>12</v>
      </c>
      <c r="M120" s="7" t="s">
        <v>13</v>
      </c>
      <c r="N120" s="7" t="s">
        <v>14</v>
      </c>
      <c r="O120" s="8" t="s">
        <v>15</v>
      </c>
      <c r="P120" s="8" t="s">
        <v>16</v>
      </c>
      <c r="Q120" s="10" t="s">
        <v>17</v>
      </c>
      <c r="R120" s="11" t="s">
        <v>18</v>
      </c>
      <c r="S120" s="11" t="s">
        <v>19</v>
      </c>
      <c r="T120" s="12" t="s">
        <v>20</v>
      </c>
      <c r="U120" s="13" t="s">
        <v>21</v>
      </c>
      <c r="V120" s="14" t="s">
        <v>22</v>
      </c>
    </row>
    <row r="121" spans="1:24" ht="30" hidden="1" x14ac:dyDescent="0.25">
      <c r="A121" s="179"/>
      <c r="B121" s="179"/>
      <c r="C121" s="74" t="s">
        <v>23</v>
      </c>
      <c r="D121" s="75">
        <v>44588</v>
      </c>
      <c r="E121" s="87" t="s">
        <v>24</v>
      </c>
      <c r="F121" s="74" t="s">
        <v>25</v>
      </c>
      <c r="G121" s="74" t="s">
        <v>26</v>
      </c>
      <c r="H121" s="76" t="s">
        <v>27</v>
      </c>
      <c r="I121" s="77" t="s">
        <v>28</v>
      </c>
      <c r="J121" s="78" t="s">
        <v>29</v>
      </c>
      <c r="K121" s="77" t="s">
        <v>30</v>
      </c>
      <c r="L121" s="77" t="s">
        <v>31</v>
      </c>
      <c r="M121" s="75" t="s">
        <v>32</v>
      </c>
      <c r="N121" s="75" t="s">
        <v>33</v>
      </c>
      <c r="O121" s="75">
        <v>44598</v>
      </c>
      <c r="P121" s="75">
        <v>44600</v>
      </c>
      <c r="Q121" s="100" t="s">
        <v>34</v>
      </c>
      <c r="R121" s="88">
        <v>2147.06</v>
      </c>
      <c r="S121" s="81"/>
      <c r="T121" s="81">
        <v>2.6</v>
      </c>
      <c r="U121" s="89">
        <f>IF(F121="ASSESSOR",480*T121,IF(F121="COLABORADOR EVENTUAL",480*T121,IF(F121="GUARDA PORTUÁRIO",240*T121,IF(F121="CONSELHEIRO",600*T121,IF(F121="DIRETOR",600*T121,IF(F121="FIEL",360*T121,IF(F121="FIEL AJUDANTE",360*T121,IF(F121="GERENTE",480*T121,IF(F121="SECRETÁRIA",360*T121,IF(F121="SUPERINTENDENTE",480*T121,IF(F121="SUPERVISOR",360*T121,IF(F121="ESPECIALISTA PORTUÁRIO",360*T121,IF(F121="TÉC. SERV. PORTUÁRIOS",240*T121,0)))))))))))))</f>
        <v>1560</v>
      </c>
      <c r="V121" s="85">
        <f>SUM(R121:S121,U121)</f>
        <v>3707.06</v>
      </c>
    </row>
    <row r="122" spans="1:24" ht="30" hidden="1" x14ac:dyDescent="0.25">
      <c r="A122" s="179"/>
      <c r="B122" s="179"/>
      <c r="C122" s="74" t="s">
        <v>36</v>
      </c>
      <c r="D122" s="75">
        <v>44588</v>
      </c>
      <c r="E122" s="87" t="s">
        <v>37</v>
      </c>
      <c r="F122" s="74" t="s">
        <v>25</v>
      </c>
      <c r="G122" s="74" t="s">
        <v>26</v>
      </c>
      <c r="H122" s="76" t="s">
        <v>27</v>
      </c>
      <c r="I122" s="77" t="s">
        <v>38</v>
      </c>
      <c r="J122" s="78" t="s">
        <v>29</v>
      </c>
      <c r="K122" s="77" t="s">
        <v>30</v>
      </c>
      <c r="L122" s="77" t="s">
        <v>31</v>
      </c>
      <c r="M122" s="75" t="s">
        <v>32</v>
      </c>
      <c r="N122" s="75" t="s">
        <v>33</v>
      </c>
      <c r="O122" s="75">
        <v>44598</v>
      </c>
      <c r="P122" s="75">
        <v>44600</v>
      </c>
      <c r="Q122" s="100" t="s">
        <v>34</v>
      </c>
      <c r="R122" s="88">
        <v>2147.06</v>
      </c>
      <c r="S122" s="81"/>
      <c r="T122" s="81">
        <v>2.6</v>
      </c>
      <c r="U122" s="89">
        <f>IF(F122="ASSESSOR",480*T122,IF(F122="COLABORADOR EVENTUAL",480*T122,IF(F122="GUARDA PORTUÁRIO",240*T122,IF(F122="CONSELHEIRO",600*T122,IF(F122="DIRETOR",600*T122,IF(F122="FIEL",360*T122,IF(F122="FIEL AJUDANTE",360*T122,IF(F122="GERENTE",480*T122,IF(F122="SECRETÁRIA",360*T122,IF(F122="SUPERINTENDENTE",480*T122,IF(F122="SUPERVISOR",360*T122,IF(F122="ESPECIALISTA PORTUÁRIO",360*T122,IF(F122="TÉC. SERV. PORTUÁRIOS",240*T122,0)))))))))))))</f>
        <v>1560</v>
      </c>
      <c r="V122" s="85">
        <f>SUM(R122:S122,U122)</f>
        <v>3707.06</v>
      </c>
    </row>
    <row r="123" spans="1:24" ht="30" hidden="1" x14ac:dyDescent="0.25">
      <c r="A123" s="179"/>
      <c r="B123" s="179"/>
      <c r="C123" s="74" t="s">
        <v>40</v>
      </c>
      <c r="D123" s="75">
        <v>44588</v>
      </c>
      <c r="E123" s="87" t="s">
        <v>41</v>
      </c>
      <c r="F123" s="74" t="s">
        <v>25</v>
      </c>
      <c r="G123" s="74" t="s">
        <v>26</v>
      </c>
      <c r="H123" s="76" t="s">
        <v>27</v>
      </c>
      <c r="I123" s="77" t="s">
        <v>42</v>
      </c>
      <c r="J123" s="78" t="s">
        <v>29</v>
      </c>
      <c r="K123" s="77" t="s">
        <v>30</v>
      </c>
      <c r="L123" s="78" t="s">
        <v>43</v>
      </c>
      <c r="M123" s="75" t="s">
        <v>44</v>
      </c>
      <c r="N123" s="75" t="s">
        <v>33</v>
      </c>
      <c r="O123" s="75">
        <v>44598</v>
      </c>
      <c r="P123" s="75">
        <v>44600</v>
      </c>
      <c r="Q123" s="100" t="s">
        <v>34</v>
      </c>
      <c r="R123" s="88">
        <v>1075.6600000000001</v>
      </c>
      <c r="S123" s="81"/>
      <c r="T123" s="81">
        <v>2.6</v>
      </c>
      <c r="U123" s="89">
        <f>IF(F123="ASSESSOR",480*T123,IF(F123="COLABORADOR EVENTUAL",480*T123,IF(F123="GUARDA PORTUÁRIO",240*T123,IF(F123="CONSELHEIRO",600*T123,IF(F123="DIRETOR",600*T123,IF(F123="FIEL",360*T123,IF(F123="FIEL AJUDANTE",360*T123,IF(F123="GERENTE",480*T123,IF(F123="SECRETÁRIA",360*T123,IF(F123="SUPERINTENDENTE",480*T123,IF(F123="SUPERVISOR",360*T123,IF(F123="ESPECIALISTA PORTUÁRIO",360*T123,IF(F123="TÉC. SERV. PORTUÁRIOS",240*T123,0)))))))))))))</f>
        <v>1560</v>
      </c>
      <c r="V123" s="85">
        <f>SUM(R123:S123,U123)</f>
        <v>2635.66</v>
      </c>
    </row>
    <row r="124" spans="1:24" ht="15.75" hidden="1" thickBot="1" x14ac:dyDescent="0.3">
      <c r="A124" s="179"/>
      <c r="B124" s="179"/>
      <c r="C124" s="52"/>
      <c r="D124" s="52"/>
      <c r="E124" s="53"/>
      <c r="F124" s="54"/>
      <c r="G124" s="54"/>
      <c r="H124" s="54"/>
      <c r="I124" s="54"/>
      <c r="J124" s="55"/>
      <c r="K124" s="55"/>
      <c r="L124" s="56"/>
      <c r="M124" s="55"/>
      <c r="N124" s="55"/>
      <c r="O124" s="52"/>
      <c r="P124" s="52"/>
      <c r="Q124" s="57"/>
      <c r="R124" s="58"/>
      <c r="S124" s="58"/>
      <c r="T124" s="58"/>
      <c r="U124" s="58"/>
      <c r="V124" s="59"/>
    </row>
    <row r="125" spans="1:24" hidden="1" x14ac:dyDescent="0.25">
      <c r="A125" s="179"/>
      <c r="B125" s="179"/>
      <c r="C125" s="75"/>
      <c r="D125" s="75"/>
      <c r="E125" s="74"/>
      <c r="F125" s="76"/>
      <c r="G125" s="76"/>
      <c r="H125" s="82"/>
      <c r="I125" s="77"/>
      <c r="J125" s="77"/>
      <c r="K125" s="77"/>
      <c r="L125" s="78"/>
      <c r="M125" s="77"/>
      <c r="N125" s="77"/>
      <c r="O125" s="75"/>
      <c r="P125" s="75"/>
      <c r="Q125" s="79"/>
      <c r="R125" s="80"/>
      <c r="S125" s="80"/>
      <c r="T125" s="81"/>
      <c r="U125" s="89"/>
      <c r="V125" s="198"/>
      <c r="W125"/>
    </row>
    <row r="126" spans="1:24" hidden="1" x14ac:dyDescent="0.25">
      <c r="A126" s="179"/>
      <c r="B126" s="179"/>
      <c r="C126" s="75"/>
      <c r="D126" s="75"/>
      <c r="E126" s="74"/>
      <c r="F126" s="76"/>
      <c r="G126" s="76"/>
      <c r="H126" s="82"/>
      <c r="I126" s="77"/>
      <c r="J126" s="77"/>
      <c r="K126" s="77"/>
      <c r="L126" s="78"/>
      <c r="M126" s="77"/>
      <c r="N126" s="77"/>
      <c r="O126" s="75"/>
      <c r="P126" s="75"/>
      <c r="Q126" s="79"/>
      <c r="R126" s="80"/>
      <c r="S126" s="80"/>
      <c r="T126" s="81"/>
      <c r="U126" s="89"/>
      <c r="V126" s="198"/>
      <c r="W126"/>
    </row>
    <row r="127" spans="1:24" hidden="1" x14ac:dyDescent="0.25">
      <c r="A127" s="179"/>
      <c r="B127" s="179"/>
      <c r="C127" s="75"/>
      <c r="D127" s="75"/>
      <c r="E127" s="74"/>
      <c r="F127" s="76"/>
      <c r="G127" s="76"/>
      <c r="H127" s="82"/>
      <c r="I127" s="77"/>
      <c r="J127" s="77"/>
      <c r="K127" s="77"/>
      <c r="L127" s="78"/>
      <c r="M127" s="77"/>
      <c r="N127" s="77"/>
      <c r="O127" s="75"/>
      <c r="P127" s="75"/>
      <c r="Q127" s="79"/>
      <c r="R127" s="80"/>
      <c r="S127" s="80"/>
      <c r="T127" s="81"/>
      <c r="U127" s="89"/>
      <c r="V127" s="198"/>
      <c r="W127"/>
    </row>
    <row r="128" spans="1:24" hidden="1" x14ac:dyDescent="0.25">
      <c r="A128" s="179"/>
      <c r="B128" s="179"/>
      <c r="C128" s="75"/>
      <c r="D128" s="75"/>
      <c r="E128" s="74"/>
      <c r="F128" s="76"/>
      <c r="G128" s="76"/>
      <c r="H128" s="82"/>
      <c r="I128" s="77"/>
      <c r="J128" s="77"/>
      <c r="K128" s="77"/>
      <c r="L128" s="78"/>
      <c r="M128" s="77"/>
      <c r="N128" s="77"/>
      <c r="O128" s="75"/>
      <c r="P128" s="75"/>
      <c r="Q128" s="79"/>
      <c r="R128" s="80"/>
      <c r="S128" s="80"/>
      <c r="T128" s="81"/>
      <c r="U128" s="89"/>
      <c r="V128" s="198"/>
      <c r="W128"/>
    </row>
    <row r="129" spans="1:23" hidden="1" x14ac:dyDescent="0.25">
      <c r="A129" s="179"/>
      <c r="B129" s="179"/>
      <c r="C129" s="75"/>
      <c r="D129" s="75"/>
      <c r="E129" s="74"/>
      <c r="F129" s="76"/>
      <c r="G129" s="76"/>
      <c r="H129" s="82"/>
      <c r="I129" s="77"/>
      <c r="J129" s="77"/>
      <c r="K129" s="77"/>
      <c r="L129" s="78"/>
      <c r="M129" s="77"/>
      <c r="N129" s="77"/>
      <c r="O129" s="75"/>
      <c r="P129" s="75"/>
      <c r="Q129" s="79"/>
      <c r="R129" s="80"/>
      <c r="S129" s="80"/>
      <c r="T129" s="81"/>
      <c r="U129" s="89"/>
      <c r="V129" s="198"/>
      <c r="W129"/>
    </row>
    <row r="130" spans="1:23" hidden="1" x14ac:dyDescent="0.25">
      <c r="A130" s="179"/>
      <c r="B130" s="179"/>
      <c r="C130" s="75"/>
      <c r="D130" s="75"/>
      <c r="E130" s="74"/>
      <c r="F130" s="76"/>
      <c r="G130" s="76"/>
      <c r="H130" s="82"/>
      <c r="I130" s="77"/>
      <c r="J130" s="77"/>
      <c r="K130" s="77"/>
      <c r="L130" s="78"/>
      <c r="M130" s="77"/>
      <c r="N130" s="77"/>
      <c r="O130" s="75"/>
      <c r="P130" s="75"/>
      <c r="Q130" s="79"/>
      <c r="R130" s="80"/>
      <c r="S130" s="80"/>
      <c r="T130" s="81"/>
      <c r="U130" s="89"/>
      <c r="V130" s="198"/>
      <c r="W130"/>
    </row>
    <row r="131" spans="1:23" hidden="1" x14ac:dyDescent="0.25">
      <c r="A131" s="179"/>
      <c r="B131" s="179"/>
      <c r="C131" s="75"/>
      <c r="D131" s="75"/>
      <c r="E131" s="74"/>
      <c r="F131" s="76"/>
      <c r="G131" s="76"/>
      <c r="H131" s="82"/>
      <c r="I131" s="77"/>
      <c r="J131" s="77"/>
      <c r="K131" s="77"/>
      <c r="L131" s="78"/>
      <c r="M131" s="77"/>
      <c r="N131" s="77"/>
      <c r="O131" s="75"/>
      <c r="P131" s="75"/>
      <c r="Q131" s="79"/>
      <c r="R131" s="80"/>
      <c r="S131" s="80"/>
      <c r="T131" s="81"/>
      <c r="U131" s="89"/>
      <c r="V131" s="198"/>
      <c r="W131"/>
    </row>
    <row r="132" spans="1:23" hidden="1" x14ac:dyDescent="0.25">
      <c r="A132" s="179"/>
      <c r="B132" s="179"/>
      <c r="C132" s="75"/>
      <c r="D132" s="75"/>
      <c r="E132" s="74"/>
      <c r="F132" s="76"/>
      <c r="G132" s="76"/>
      <c r="H132" s="82"/>
      <c r="I132" s="77"/>
      <c r="J132" s="77"/>
      <c r="K132" s="77"/>
      <c r="L132" s="78"/>
      <c r="M132" s="77"/>
      <c r="N132" s="77"/>
      <c r="O132" s="75"/>
      <c r="P132" s="75"/>
      <c r="Q132" s="79"/>
      <c r="R132" s="80"/>
      <c r="S132" s="80"/>
      <c r="T132" s="81"/>
      <c r="U132" s="89"/>
      <c r="V132" s="198"/>
      <c r="W132"/>
    </row>
    <row r="133" spans="1:23" hidden="1" x14ac:dyDescent="0.25">
      <c r="A133" s="179"/>
      <c r="B133" s="179"/>
      <c r="C133" s="75"/>
      <c r="D133" s="75"/>
      <c r="E133" s="74"/>
      <c r="F133" s="76"/>
      <c r="G133" s="76"/>
      <c r="H133" s="82"/>
      <c r="I133" s="77"/>
      <c r="J133" s="77"/>
      <c r="K133" s="77"/>
      <c r="L133" s="78"/>
      <c r="M133" s="77"/>
      <c r="N133" s="77"/>
      <c r="O133" s="75"/>
      <c r="P133" s="75"/>
      <c r="Q133" s="79"/>
      <c r="R133" s="80"/>
      <c r="S133" s="80"/>
      <c r="T133" s="81"/>
      <c r="U133" s="89"/>
      <c r="V133" s="198"/>
      <c r="W133"/>
    </row>
    <row r="134" spans="1:23" hidden="1" x14ac:dyDescent="0.25">
      <c r="A134" s="179"/>
      <c r="B134" s="179"/>
      <c r="C134" s="75"/>
      <c r="D134" s="75"/>
      <c r="E134" s="74"/>
      <c r="F134" s="76"/>
      <c r="G134" s="76"/>
      <c r="H134" s="82"/>
      <c r="I134" s="77"/>
      <c r="J134" s="77"/>
      <c r="K134" s="77"/>
      <c r="L134" s="78"/>
      <c r="M134" s="77"/>
      <c r="N134" s="77"/>
      <c r="O134" s="75"/>
      <c r="P134" s="75"/>
      <c r="Q134" s="79"/>
      <c r="R134" s="80"/>
      <c r="S134" s="80"/>
      <c r="T134" s="81"/>
      <c r="U134" s="89"/>
      <c r="V134" s="198"/>
      <c r="W134"/>
    </row>
    <row r="135" spans="1:23" hidden="1" x14ac:dyDescent="0.25">
      <c r="A135" s="179"/>
      <c r="B135" s="179"/>
      <c r="C135" s="75"/>
      <c r="D135" s="75"/>
      <c r="E135" s="74"/>
      <c r="F135" s="76"/>
      <c r="G135" s="76"/>
      <c r="H135" s="82"/>
      <c r="I135" s="77"/>
      <c r="J135" s="77"/>
      <c r="K135" s="77"/>
      <c r="L135" s="78"/>
      <c r="M135" s="77"/>
      <c r="N135" s="77"/>
      <c r="O135" s="75"/>
      <c r="P135" s="75"/>
      <c r="Q135" s="79"/>
      <c r="R135" s="80"/>
      <c r="S135" s="80"/>
      <c r="T135" s="81"/>
      <c r="U135" s="89"/>
      <c r="V135" s="198"/>
      <c r="W135"/>
    </row>
    <row r="136" spans="1:23" hidden="1" x14ac:dyDescent="0.25">
      <c r="A136" s="179"/>
      <c r="B136" s="179"/>
      <c r="C136" s="75"/>
      <c r="D136" s="75"/>
      <c r="E136" s="74"/>
      <c r="F136" s="76"/>
      <c r="G136" s="76"/>
      <c r="H136" s="82"/>
      <c r="I136" s="77"/>
      <c r="J136" s="77"/>
      <c r="K136" s="77"/>
      <c r="L136" s="78"/>
      <c r="M136" s="77"/>
      <c r="N136" s="77"/>
      <c r="O136" s="75"/>
      <c r="P136" s="75"/>
      <c r="Q136" s="79"/>
      <c r="R136" s="80"/>
      <c r="S136" s="80"/>
      <c r="T136" s="81"/>
      <c r="U136" s="89"/>
      <c r="V136" s="198"/>
      <c r="W136"/>
    </row>
    <row r="137" spans="1:23" hidden="1" x14ac:dyDescent="0.25">
      <c r="A137" s="179"/>
      <c r="B137" s="179"/>
      <c r="C137" s="75"/>
      <c r="D137" s="75"/>
      <c r="E137" s="74"/>
      <c r="F137" s="76"/>
      <c r="G137" s="76"/>
      <c r="H137" s="82"/>
      <c r="I137" s="77"/>
      <c r="J137" s="77"/>
      <c r="K137" s="77"/>
      <c r="L137" s="78"/>
      <c r="M137" s="77"/>
      <c r="N137" s="77"/>
      <c r="O137" s="75"/>
      <c r="P137" s="75"/>
      <c r="Q137" s="79"/>
      <c r="R137" s="80"/>
      <c r="S137" s="80"/>
      <c r="T137" s="81"/>
      <c r="U137" s="89"/>
      <c r="V137" s="198"/>
      <c r="W137"/>
    </row>
    <row r="138" spans="1:23" ht="45" hidden="1" customHeight="1" x14ac:dyDescent="0.25">
      <c r="A138" s="75" t="s">
        <v>945</v>
      </c>
      <c r="B138" s="75" t="s">
        <v>35</v>
      </c>
      <c r="C138" s="75" t="s">
        <v>35</v>
      </c>
      <c r="D138" s="75">
        <v>43837</v>
      </c>
      <c r="E138" s="74" t="s">
        <v>946</v>
      </c>
      <c r="F138" s="76" t="s">
        <v>63</v>
      </c>
      <c r="G138" s="76" t="s">
        <v>947</v>
      </c>
      <c r="H138" s="82">
        <v>9429</v>
      </c>
      <c r="I138" s="77" t="s">
        <v>948</v>
      </c>
      <c r="J138" s="77" t="s">
        <v>29</v>
      </c>
      <c r="K138" s="77" t="s">
        <v>30</v>
      </c>
      <c r="L138" s="78"/>
      <c r="M138" s="77" t="s">
        <v>33</v>
      </c>
      <c r="N138" s="77" t="s">
        <v>949</v>
      </c>
      <c r="O138" s="75">
        <v>43838</v>
      </c>
      <c r="P138" s="75">
        <v>43838</v>
      </c>
      <c r="Q138" s="79" t="s">
        <v>950</v>
      </c>
      <c r="R138" s="80">
        <f>1007.44/2</f>
        <v>503.72</v>
      </c>
      <c r="S138" s="80">
        <f>1007.44/2</f>
        <v>503.72</v>
      </c>
      <c r="T138" s="81">
        <f>IF(P138-O138=0,0.6,IF(P138-O138&gt;=1,P138-O138+0.6,0))</f>
        <v>0.6</v>
      </c>
      <c r="U138" s="89">
        <f>IF(F138="ASSESSOR",480*T138,IF(F138="COLABORADOR EVENTUAL",480*T138,IF(F138="GUARDA PORTUÁRIO",240*T138,IF(F138="CONSELHEIRO",600*T138,IF(F138="DIRETOR",600*T138,IF(F138="FIEL",360*T138,IF(F138="FIEL AJUDANTE",360*T138,IF(F138="GERENTE",480*T138,IF(F138="SECRETÁRIA",360*T138,IF(F138="SUPERINTENDENTE",480*T138,IF(F138="SUPERVISOR",360*T138,IF(F138="ESPECIALISTA PORTUÁRIO",360*T138,IF(F138="TÉC. SERV. PORTUÁRIOS",240*T138,0)))))))))))))</f>
        <v>288</v>
      </c>
      <c r="V138" s="198">
        <f>SUM(R138:S138,U138)</f>
        <v>1295.44</v>
      </c>
    </row>
    <row r="139" spans="1:23" ht="30" hidden="1" customHeight="1" x14ac:dyDescent="0.25">
      <c r="A139" s="75" t="s">
        <v>951</v>
      </c>
      <c r="B139" s="75" t="s">
        <v>35</v>
      </c>
      <c r="C139" s="75" t="s">
        <v>35</v>
      </c>
      <c r="D139" s="75">
        <v>43843</v>
      </c>
      <c r="E139" s="74" t="s">
        <v>752</v>
      </c>
      <c r="F139" s="76" t="s">
        <v>47</v>
      </c>
      <c r="G139" s="76" t="s">
        <v>952</v>
      </c>
      <c r="H139" s="82"/>
      <c r="I139" s="77" t="s">
        <v>755</v>
      </c>
      <c r="J139" s="77" t="s">
        <v>29</v>
      </c>
      <c r="K139" s="77" t="s">
        <v>30</v>
      </c>
      <c r="L139" s="78"/>
      <c r="M139" s="77" t="s">
        <v>32</v>
      </c>
      <c r="N139" s="77" t="s">
        <v>33</v>
      </c>
      <c r="O139" s="75">
        <v>43853</v>
      </c>
      <c r="P139" s="75">
        <v>43854</v>
      </c>
      <c r="Q139" s="79" t="s">
        <v>953</v>
      </c>
      <c r="R139" s="79">
        <f>2004.42/2</f>
        <v>1002.21</v>
      </c>
      <c r="S139" s="79">
        <f>2004.42/2</f>
        <v>1002.21</v>
      </c>
      <c r="T139" s="81">
        <f>IF(P139-O139=0,0.6,IF(P139-O139&gt;=1,P139-O139+0.6,0))</f>
        <v>1.6</v>
      </c>
      <c r="U139" s="89">
        <f t="shared" ref="U139:U144" si="19">IF(F139="ASSESSOR",480*T139,IF(F139="COLABORADOR EVENTUAL",480*T139,IF(F139="GUARDA PORTUÁRIO",240*T139,IF(F139="CONSELHEIRO",600*T139,IF(F139="DIRETOR",600*T139,IF(F139="FIEL",360*T139,IF(F139="FIEL AJUDANTE",360*T139,IF(F139="GERENTE",480*T139,IF(F139="SECRETÁRIA",360*T139,IF(F139="SUPERINTENDENTE",480*T139,IF(F139="SUPERVISOR",360*T139,IF(F139="ESPECIALISTA PORTUÁRIO",360*T139,IF(F139="TÉC. SERV. PORTUÁRIOS",240*T139,0)))))))))))))</f>
        <v>960</v>
      </c>
      <c r="V139" s="198">
        <f t="shared" ref="V139:V168" si="20">SUM(R139:S139,U139)</f>
        <v>2964.42</v>
      </c>
      <c r="W139" s="5" t="e">
        <f>IF(#REF!-#REF!&gt;9,"SIM","NÃO")</f>
        <v>#REF!</v>
      </c>
    </row>
    <row r="140" spans="1:23" ht="30" hidden="1" customHeight="1" x14ac:dyDescent="0.25">
      <c r="A140" s="75" t="s">
        <v>954</v>
      </c>
      <c r="B140" s="75" t="s">
        <v>35</v>
      </c>
      <c r="C140" s="75" t="s">
        <v>35</v>
      </c>
      <c r="D140" s="75">
        <v>43853</v>
      </c>
      <c r="E140" s="74" t="s">
        <v>53</v>
      </c>
      <c r="F140" s="76" t="s">
        <v>47</v>
      </c>
      <c r="G140" s="76" t="s">
        <v>884</v>
      </c>
      <c r="H140" s="82">
        <v>9914</v>
      </c>
      <c r="I140" s="77" t="s">
        <v>56</v>
      </c>
      <c r="J140" s="77" t="s">
        <v>29</v>
      </c>
      <c r="K140" s="77" t="s">
        <v>30</v>
      </c>
      <c r="L140" s="78"/>
      <c r="M140" s="77" t="s">
        <v>792</v>
      </c>
      <c r="N140" s="77" t="s">
        <v>32</v>
      </c>
      <c r="O140" s="75">
        <v>43857</v>
      </c>
      <c r="P140" s="75">
        <v>43858</v>
      </c>
      <c r="Q140" s="79" t="s">
        <v>955</v>
      </c>
      <c r="R140" s="80">
        <v>924.89</v>
      </c>
      <c r="S140" s="80">
        <v>849.57</v>
      </c>
      <c r="T140" s="81">
        <f>IF(P140-O140=0,0.6,IF(P140-O140&gt;=1,P140-O140+0.6,0))</f>
        <v>1.6</v>
      </c>
      <c r="U140" s="89">
        <f t="shared" si="19"/>
        <v>960</v>
      </c>
      <c r="V140" s="198">
        <f t="shared" si="20"/>
        <v>2734.46</v>
      </c>
      <c r="W140" s="5" t="str">
        <f t="shared" ref="W140:W160" si="21">IF(O139-D139&gt;9,"SIM","NÃO")</f>
        <v>SIM</v>
      </c>
    </row>
    <row r="141" spans="1:23" ht="30" hidden="1" customHeight="1" x14ac:dyDescent="0.25">
      <c r="A141" s="75" t="s">
        <v>956</v>
      </c>
      <c r="B141" s="75" t="s">
        <v>957</v>
      </c>
      <c r="C141" s="75" t="s">
        <v>35</v>
      </c>
      <c r="D141" s="75">
        <v>43865</v>
      </c>
      <c r="E141" s="74" t="s">
        <v>53</v>
      </c>
      <c r="F141" s="76" t="s">
        <v>47</v>
      </c>
      <c r="G141" s="76" t="s">
        <v>884</v>
      </c>
      <c r="H141" s="82">
        <v>9914</v>
      </c>
      <c r="I141" s="77" t="s">
        <v>56</v>
      </c>
      <c r="J141" s="77" t="s">
        <v>29</v>
      </c>
      <c r="K141" s="77" t="s">
        <v>30</v>
      </c>
      <c r="L141" s="78"/>
      <c r="M141" s="77" t="s">
        <v>33</v>
      </c>
      <c r="N141" s="77" t="s">
        <v>32</v>
      </c>
      <c r="O141" s="75">
        <v>43866</v>
      </c>
      <c r="P141" s="75">
        <v>43870</v>
      </c>
      <c r="Q141" s="79" t="s">
        <v>958</v>
      </c>
      <c r="R141" s="80">
        <v>1131.47</v>
      </c>
      <c r="S141" s="80">
        <v>923.57</v>
      </c>
      <c r="T141" s="81">
        <v>1.6</v>
      </c>
      <c r="U141" s="89">
        <f t="shared" si="19"/>
        <v>960</v>
      </c>
      <c r="V141" s="198">
        <f t="shared" si="20"/>
        <v>3015.04</v>
      </c>
      <c r="W141" s="5" t="str">
        <f t="shared" si="21"/>
        <v>NÃO</v>
      </c>
    </row>
    <row r="142" spans="1:23" ht="30" hidden="1" customHeight="1" x14ac:dyDescent="0.25">
      <c r="A142" s="75" t="s">
        <v>959</v>
      </c>
      <c r="B142" s="75" t="s">
        <v>35</v>
      </c>
      <c r="C142" s="75" t="s">
        <v>35</v>
      </c>
      <c r="D142" s="75">
        <v>43836</v>
      </c>
      <c r="E142" s="74" t="s">
        <v>960</v>
      </c>
      <c r="F142" s="76" t="s">
        <v>25</v>
      </c>
      <c r="G142" s="76" t="s">
        <v>154</v>
      </c>
      <c r="H142" s="82"/>
      <c r="I142" s="77" t="s">
        <v>961</v>
      </c>
      <c r="J142" s="77" t="s">
        <v>29</v>
      </c>
      <c r="K142" s="77" t="s">
        <v>30</v>
      </c>
      <c r="L142" s="78"/>
      <c r="M142" s="77" t="s">
        <v>32</v>
      </c>
      <c r="N142" s="77" t="s">
        <v>33</v>
      </c>
      <c r="O142" s="75">
        <v>43842</v>
      </c>
      <c r="P142" s="75">
        <v>43843</v>
      </c>
      <c r="Q142" s="79" t="s">
        <v>962</v>
      </c>
      <c r="R142" s="80">
        <f>1404.42/2</f>
        <v>702.21</v>
      </c>
      <c r="S142" s="80">
        <f>1404.42/2</f>
        <v>702.21</v>
      </c>
      <c r="T142" s="81">
        <f>IF(P142-O142=0,0.6,IF(P142-O142&gt;=1,P142-O142+0.6,0))</f>
        <v>1.6</v>
      </c>
      <c r="U142" s="89">
        <f t="shared" si="19"/>
        <v>960</v>
      </c>
      <c r="V142" s="198">
        <f t="shared" si="20"/>
        <v>2364.42</v>
      </c>
      <c r="W142" s="5" t="str">
        <f t="shared" si="21"/>
        <v>NÃO</v>
      </c>
    </row>
    <row r="143" spans="1:23" ht="30" hidden="1" customHeight="1" x14ac:dyDescent="0.25">
      <c r="A143" s="75" t="s">
        <v>963</v>
      </c>
      <c r="B143" s="75" t="s">
        <v>35</v>
      </c>
      <c r="C143" s="75" t="s">
        <v>35</v>
      </c>
      <c r="D143" s="75">
        <v>43836</v>
      </c>
      <c r="E143" s="74" t="s">
        <v>964</v>
      </c>
      <c r="F143" s="76" t="s">
        <v>25</v>
      </c>
      <c r="G143" s="76" t="s">
        <v>154</v>
      </c>
      <c r="H143" s="82"/>
      <c r="I143" s="77" t="s">
        <v>965</v>
      </c>
      <c r="J143" s="77" t="s">
        <v>29</v>
      </c>
      <c r="K143" s="77" t="s">
        <v>30</v>
      </c>
      <c r="L143" s="78"/>
      <c r="M143" s="77" t="s">
        <v>197</v>
      </c>
      <c r="N143" s="77" t="s">
        <v>33</v>
      </c>
      <c r="O143" s="75">
        <v>43842</v>
      </c>
      <c r="P143" s="75">
        <v>43843</v>
      </c>
      <c r="Q143" s="79" t="s">
        <v>962</v>
      </c>
      <c r="R143" s="80">
        <f>1247.88/2</f>
        <v>623.94000000000005</v>
      </c>
      <c r="S143" s="80">
        <f>1247.88/2</f>
        <v>623.94000000000005</v>
      </c>
      <c r="T143" s="81">
        <f>IF(P143-O143=0,0.6,IF(P143-O143&gt;=1,P143-O143+0.6,0))</f>
        <v>1.6</v>
      </c>
      <c r="U143" s="89">
        <f t="shared" si="19"/>
        <v>960</v>
      </c>
      <c r="V143" s="198">
        <f t="shared" si="20"/>
        <v>2207.88</v>
      </c>
      <c r="W143" s="5" t="str">
        <f t="shared" si="21"/>
        <v>NÃO</v>
      </c>
    </row>
    <row r="144" spans="1:23" ht="45" hidden="1" customHeight="1" x14ac:dyDescent="0.25">
      <c r="A144" s="75" t="s">
        <v>966</v>
      </c>
      <c r="B144" s="75" t="s">
        <v>35</v>
      </c>
      <c r="C144" s="75" t="s">
        <v>35</v>
      </c>
      <c r="D144" s="75">
        <v>43860</v>
      </c>
      <c r="E144" s="74" t="s">
        <v>967</v>
      </c>
      <c r="F144" s="76" t="s">
        <v>63</v>
      </c>
      <c r="G144" s="76" t="s">
        <v>216</v>
      </c>
      <c r="H144" s="82">
        <v>9336</v>
      </c>
      <c r="I144" s="77" t="s">
        <v>968</v>
      </c>
      <c r="J144" s="77" t="s">
        <v>29</v>
      </c>
      <c r="K144" s="77" t="s">
        <v>30</v>
      </c>
      <c r="L144" s="78"/>
      <c r="M144" s="77" t="s">
        <v>33</v>
      </c>
      <c r="N144" s="77" t="s">
        <v>32</v>
      </c>
      <c r="O144" s="75">
        <v>43867</v>
      </c>
      <c r="P144" s="75">
        <v>43868</v>
      </c>
      <c r="Q144" s="79" t="s">
        <v>969</v>
      </c>
      <c r="R144" s="80">
        <f>1820.32/2</f>
        <v>910.16</v>
      </c>
      <c r="S144" s="80">
        <f>1820.32/2</f>
        <v>910.16</v>
      </c>
      <c r="T144" s="81">
        <f>IF(P144-O144=0,0.6,IF(P144-O144&gt;=1,P144-O144+0.6,0))</f>
        <v>1.6</v>
      </c>
      <c r="U144" s="89">
        <f t="shared" si="19"/>
        <v>768</v>
      </c>
      <c r="V144" s="198">
        <f t="shared" si="20"/>
        <v>2588.3199999999997</v>
      </c>
      <c r="W144" s="5" t="str">
        <f t="shared" si="21"/>
        <v>NÃO</v>
      </c>
    </row>
    <row r="145" spans="1:23" ht="15" hidden="1" customHeight="1" x14ac:dyDescent="0.25">
      <c r="A145" s="75" t="s">
        <v>970</v>
      </c>
      <c r="B145" s="75" t="s">
        <v>35</v>
      </c>
      <c r="C145" s="75" t="s">
        <v>35</v>
      </c>
      <c r="D145" s="75">
        <v>43836</v>
      </c>
      <c r="E145" s="74" t="s">
        <v>971</v>
      </c>
      <c r="F145" s="76" t="s">
        <v>25</v>
      </c>
      <c r="G145" s="76" t="s">
        <v>154</v>
      </c>
      <c r="H145" s="82"/>
      <c r="I145" s="77" t="s">
        <v>972</v>
      </c>
      <c r="J145" s="77" t="s">
        <v>29</v>
      </c>
      <c r="K145" s="77" t="s">
        <v>30</v>
      </c>
      <c r="L145" s="78"/>
      <c r="M145" s="77" t="s">
        <v>263</v>
      </c>
      <c r="N145" s="77" t="s">
        <v>33</v>
      </c>
      <c r="O145" s="75">
        <v>43872</v>
      </c>
      <c r="P145" s="75">
        <v>43875</v>
      </c>
      <c r="Q145" s="79" t="s">
        <v>962</v>
      </c>
      <c r="R145" s="80">
        <f>554.7/2</f>
        <v>277.35000000000002</v>
      </c>
      <c r="S145" s="80">
        <f>554.7/2</f>
        <v>277.35000000000002</v>
      </c>
      <c r="T145" s="81" t="s">
        <v>35</v>
      </c>
      <c r="U145" s="89" t="s">
        <v>35</v>
      </c>
      <c r="V145" s="198">
        <f t="shared" si="20"/>
        <v>554.70000000000005</v>
      </c>
      <c r="W145" s="5" t="str">
        <f t="shared" si="21"/>
        <v>NÃO</v>
      </c>
    </row>
    <row r="146" spans="1:23" ht="30" hidden="1" customHeight="1" x14ac:dyDescent="0.25">
      <c r="A146" s="75" t="s">
        <v>973</v>
      </c>
      <c r="B146" s="75" t="s">
        <v>35</v>
      </c>
      <c r="C146" s="75" t="s">
        <v>35</v>
      </c>
      <c r="D146" s="75">
        <v>43854</v>
      </c>
      <c r="E146" s="74" t="s">
        <v>974</v>
      </c>
      <c r="F146" s="76" t="s">
        <v>121</v>
      </c>
      <c r="G146" s="76" t="s">
        <v>26</v>
      </c>
      <c r="H146" s="82">
        <v>9716</v>
      </c>
      <c r="I146" s="77" t="s">
        <v>975</v>
      </c>
      <c r="J146" s="77" t="s">
        <v>29</v>
      </c>
      <c r="K146" s="77" t="s">
        <v>30</v>
      </c>
      <c r="L146" s="78"/>
      <c r="M146" s="77" t="s">
        <v>33</v>
      </c>
      <c r="N146" s="77" t="s">
        <v>32</v>
      </c>
      <c r="O146" s="75">
        <v>43867</v>
      </c>
      <c r="P146" s="75">
        <v>43867</v>
      </c>
      <c r="Q146" s="79" t="s">
        <v>976</v>
      </c>
      <c r="R146" s="80">
        <f>900.32/2</f>
        <v>450.16</v>
      </c>
      <c r="S146" s="80">
        <f>900.32/2</f>
        <v>450.16</v>
      </c>
      <c r="T146" s="81">
        <f>IF(P146-O146=0,0.6,IF(P146-O146&gt;=1,P146-O146+0.6,0))</f>
        <v>0.6</v>
      </c>
      <c r="U146" s="89">
        <f t="shared" ref="U146:U168" si="22">IF(F146="ASSESSOR",480*T146,IF(F146="COLABORADOR EVENTUAL",480*T146,IF(F146="GUARDA PORTUÁRIO",240*T146,IF(F146="CONSELHEIRO",600*T146,IF(F146="DIRETOR",600*T146,IF(F146="FIEL",360*T146,IF(F146="FIEL AJUDANTE",360*T146,IF(F146="GERENTE",480*T146,IF(F146="SECRETÁRIA",360*T146,IF(F146="SUPERINTENDENTE",480*T146,IF(F146="SUPERVISOR",360*T146,IF(F146="ESPECIALISTA PORTUÁRIO",360*T146,IF(F146="TÉC. SERV. PORTUÁRIOS",240*T146,0)))))))))))))</f>
        <v>288</v>
      </c>
      <c r="V146" s="198">
        <f t="shared" si="20"/>
        <v>1188.3200000000002</v>
      </c>
      <c r="W146" s="5" t="str">
        <f t="shared" si="21"/>
        <v>SIM</v>
      </c>
    </row>
    <row r="147" spans="1:23" ht="30" hidden="1" customHeight="1" x14ac:dyDescent="0.25">
      <c r="A147" s="75" t="s">
        <v>977</v>
      </c>
      <c r="B147" s="75" t="s">
        <v>35</v>
      </c>
      <c r="C147" s="75" t="s">
        <v>35</v>
      </c>
      <c r="D147" s="75">
        <v>43861</v>
      </c>
      <c r="E147" s="74" t="s">
        <v>773</v>
      </c>
      <c r="F147" s="76" t="s">
        <v>63</v>
      </c>
      <c r="G147" s="76" t="s">
        <v>86</v>
      </c>
      <c r="H147" s="82">
        <v>9713</v>
      </c>
      <c r="I147" s="77" t="s">
        <v>88</v>
      </c>
      <c r="J147" s="77" t="s">
        <v>29</v>
      </c>
      <c r="K147" s="77" t="s">
        <v>30</v>
      </c>
      <c r="L147" s="78"/>
      <c r="M147" s="77" t="s">
        <v>33</v>
      </c>
      <c r="N147" s="77" t="s">
        <v>32</v>
      </c>
      <c r="O147" s="75">
        <v>43868</v>
      </c>
      <c r="P147" s="75">
        <v>43871</v>
      </c>
      <c r="Q147" s="79" t="s">
        <v>978</v>
      </c>
      <c r="R147" s="80">
        <f>1478.04/2</f>
        <v>739.02</v>
      </c>
      <c r="S147" s="80">
        <f>1478.04/2</f>
        <v>739.02</v>
      </c>
      <c r="T147" s="81">
        <v>0.6</v>
      </c>
      <c r="U147" s="89">
        <f t="shared" si="22"/>
        <v>288</v>
      </c>
      <c r="V147" s="198">
        <f t="shared" si="20"/>
        <v>1766.04</v>
      </c>
      <c r="W147" s="5" t="str">
        <f t="shared" si="21"/>
        <v>SIM</v>
      </c>
    </row>
    <row r="148" spans="1:23" ht="30" hidden="1" customHeight="1" x14ac:dyDescent="0.25">
      <c r="A148" s="75" t="s">
        <v>979</v>
      </c>
      <c r="B148" s="75" t="s">
        <v>35</v>
      </c>
      <c r="C148" s="75" t="s">
        <v>35</v>
      </c>
      <c r="D148" s="75">
        <v>43858</v>
      </c>
      <c r="E148" s="74" t="s">
        <v>980</v>
      </c>
      <c r="F148" s="76" t="s">
        <v>91</v>
      </c>
      <c r="G148" s="76" t="s">
        <v>981</v>
      </c>
      <c r="H148" s="82">
        <v>9412</v>
      </c>
      <c r="I148" s="77" t="s">
        <v>982</v>
      </c>
      <c r="J148" s="77" t="s">
        <v>29</v>
      </c>
      <c r="K148" s="77" t="s">
        <v>30</v>
      </c>
      <c r="L148" s="78"/>
      <c r="M148" s="77" t="s">
        <v>33</v>
      </c>
      <c r="N148" s="77" t="s">
        <v>189</v>
      </c>
      <c r="O148" s="75">
        <v>43869</v>
      </c>
      <c r="P148" s="75">
        <v>43872</v>
      </c>
      <c r="Q148" s="79" t="s">
        <v>983</v>
      </c>
      <c r="R148" s="80">
        <f>736.81/2</f>
        <v>368.40499999999997</v>
      </c>
      <c r="S148" s="80">
        <f>736.81/2</f>
        <v>368.40499999999997</v>
      </c>
      <c r="T148" s="81">
        <v>2.6</v>
      </c>
      <c r="U148" s="89">
        <f t="shared" si="22"/>
        <v>1248</v>
      </c>
      <c r="V148" s="198">
        <f t="shared" si="20"/>
        <v>1984.81</v>
      </c>
      <c r="W148" s="5" t="str">
        <f t="shared" si="21"/>
        <v>NÃO</v>
      </c>
    </row>
    <row r="149" spans="1:23" ht="15" hidden="1" customHeight="1" x14ac:dyDescent="0.25">
      <c r="A149" s="75" t="s">
        <v>984</v>
      </c>
      <c r="B149" s="75" t="s">
        <v>35</v>
      </c>
      <c r="C149" s="75" t="s">
        <v>35</v>
      </c>
      <c r="D149" s="75">
        <v>43859</v>
      </c>
      <c r="E149" s="74" t="s">
        <v>985</v>
      </c>
      <c r="F149" s="76" t="s">
        <v>47</v>
      </c>
      <c r="G149" s="76" t="s">
        <v>242</v>
      </c>
      <c r="H149" s="82">
        <v>8490</v>
      </c>
      <c r="I149" s="77" t="s">
        <v>986</v>
      </c>
      <c r="J149" s="77" t="s">
        <v>29</v>
      </c>
      <c r="K149" s="77" t="s">
        <v>30</v>
      </c>
      <c r="L149" s="78"/>
      <c r="M149" s="77" t="s">
        <v>33</v>
      </c>
      <c r="N149" s="77" t="s">
        <v>32</v>
      </c>
      <c r="O149" s="75">
        <v>43871</v>
      </c>
      <c r="P149" s="75">
        <v>43871</v>
      </c>
      <c r="Q149" s="79" t="s">
        <v>978</v>
      </c>
      <c r="R149" s="80">
        <f>1650.42/2</f>
        <v>825.21</v>
      </c>
      <c r="S149" s="80">
        <f>1650.42/2</f>
        <v>825.21</v>
      </c>
      <c r="T149" s="81">
        <f t="shared" ref="T149:T162" si="23">IF(P149-O149=0,0.6,IF(P149-O149&gt;=1,P149-O149+0.6,0))</f>
        <v>0.6</v>
      </c>
      <c r="U149" s="89">
        <f t="shared" si="22"/>
        <v>360</v>
      </c>
      <c r="V149" s="198">
        <f t="shared" si="20"/>
        <v>2010.42</v>
      </c>
      <c r="W149" s="5" t="str">
        <f t="shared" si="21"/>
        <v>SIM</v>
      </c>
    </row>
    <row r="150" spans="1:23" ht="30" hidden="1" customHeight="1" x14ac:dyDescent="0.25">
      <c r="A150" s="75" t="s">
        <v>987</v>
      </c>
      <c r="B150" s="75" t="s">
        <v>35</v>
      </c>
      <c r="C150" s="75" t="s">
        <v>35</v>
      </c>
      <c r="D150" s="75">
        <v>43860</v>
      </c>
      <c r="E150" s="74" t="s">
        <v>988</v>
      </c>
      <c r="F150" s="76" t="s">
        <v>63</v>
      </c>
      <c r="G150" s="76" t="s">
        <v>407</v>
      </c>
      <c r="H150" s="82">
        <v>8571</v>
      </c>
      <c r="I150" s="77" t="s">
        <v>409</v>
      </c>
      <c r="J150" s="77" t="s">
        <v>29</v>
      </c>
      <c r="K150" s="77" t="s">
        <v>30</v>
      </c>
      <c r="L150" s="78"/>
      <c r="M150" s="77" t="s">
        <v>33</v>
      </c>
      <c r="N150" s="77" t="s">
        <v>32</v>
      </c>
      <c r="O150" s="75">
        <v>43871</v>
      </c>
      <c r="P150" s="75">
        <v>43871</v>
      </c>
      <c r="Q150" s="79" t="s">
        <v>989</v>
      </c>
      <c r="R150" s="80">
        <f>1286.32/2</f>
        <v>643.16</v>
      </c>
      <c r="S150" s="80">
        <f>1286.32/2</f>
        <v>643.16</v>
      </c>
      <c r="T150" s="81">
        <f t="shared" si="23"/>
        <v>0.6</v>
      </c>
      <c r="U150" s="89">
        <f t="shared" si="22"/>
        <v>288</v>
      </c>
      <c r="V150" s="198">
        <f t="shared" si="20"/>
        <v>1574.32</v>
      </c>
      <c r="W150" s="5" t="str">
        <f t="shared" si="21"/>
        <v>SIM</v>
      </c>
    </row>
    <row r="151" spans="1:23" ht="30" hidden="1" customHeight="1" x14ac:dyDescent="0.25">
      <c r="A151" s="75" t="s">
        <v>990</v>
      </c>
      <c r="B151" s="75" t="s">
        <v>35</v>
      </c>
      <c r="C151" s="75" t="s">
        <v>35</v>
      </c>
      <c r="D151" s="75">
        <v>43865</v>
      </c>
      <c r="E151" s="74" t="s">
        <v>991</v>
      </c>
      <c r="F151" s="76" t="s">
        <v>91</v>
      </c>
      <c r="G151" s="76" t="s">
        <v>672</v>
      </c>
      <c r="H151" s="82">
        <v>9679</v>
      </c>
      <c r="I151" s="77" t="s">
        <v>992</v>
      </c>
      <c r="J151" s="77" t="s">
        <v>29</v>
      </c>
      <c r="K151" s="77" t="s">
        <v>30</v>
      </c>
      <c r="L151" s="78"/>
      <c r="M151" s="77" t="s">
        <v>33</v>
      </c>
      <c r="N151" s="77" t="s">
        <v>32</v>
      </c>
      <c r="O151" s="75">
        <v>43871</v>
      </c>
      <c r="P151" s="75">
        <v>43871</v>
      </c>
      <c r="Q151" s="79" t="s">
        <v>989</v>
      </c>
      <c r="R151" s="80">
        <f>2340.42/2</f>
        <v>1170.21</v>
      </c>
      <c r="S151" s="80">
        <f>2340.42/2</f>
        <v>1170.21</v>
      </c>
      <c r="T151" s="81">
        <f t="shared" si="23"/>
        <v>0.6</v>
      </c>
      <c r="U151" s="89">
        <f t="shared" si="22"/>
        <v>288</v>
      </c>
      <c r="V151" s="198">
        <f t="shared" si="20"/>
        <v>2628.42</v>
      </c>
      <c r="W151" s="5" t="str">
        <f t="shared" si="21"/>
        <v>SIM</v>
      </c>
    </row>
    <row r="152" spans="1:23" ht="30" hidden="1" customHeight="1" x14ac:dyDescent="0.25">
      <c r="A152" s="75" t="s">
        <v>993</v>
      </c>
      <c r="B152" s="75" t="s">
        <v>35</v>
      </c>
      <c r="C152" s="75" t="s">
        <v>35</v>
      </c>
      <c r="D152" s="75">
        <v>43861</v>
      </c>
      <c r="E152" s="74" t="s">
        <v>994</v>
      </c>
      <c r="F152" s="76" t="s">
        <v>91</v>
      </c>
      <c r="G152" s="76" t="s">
        <v>995</v>
      </c>
      <c r="H152" s="82">
        <v>1259</v>
      </c>
      <c r="I152" s="77" t="s">
        <v>996</v>
      </c>
      <c r="J152" s="77" t="s">
        <v>29</v>
      </c>
      <c r="K152" s="77" t="s">
        <v>30</v>
      </c>
      <c r="L152" s="78"/>
      <c r="M152" s="77" t="s">
        <v>33</v>
      </c>
      <c r="N152" s="77" t="s">
        <v>32</v>
      </c>
      <c r="O152" s="75">
        <v>43871</v>
      </c>
      <c r="P152" s="75">
        <v>43871</v>
      </c>
      <c r="Q152" s="79" t="s">
        <v>978</v>
      </c>
      <c r="R152" s="80">
        <f>1650.42/2</f>
        <v>825.21</v>
      </c>
      <c r="S152" s="80">
        <f>1650.42/2</f>
        <v>825.21</v>
      </c>
      <c r="T152" s="81">
        <f t="shared" si="23"/>
        <v>0.6</v>
      </c>
      <c r="U152" s="89">
        <f t="shared" si="22"/>
        <v>288</v>
      </c>
      <c r="V152" s="198">
        <f t="shared" si="20"/>
        <v>1938.42</v>
      </c>
      <c r="W152" s="5" t="str">
        <f t="shared" si="21"/>
        <v>NÃO</v>
      </c>
    </row>
    <row r="153" spans="1:23" ht="30" hidden="1" customHeight="1" x14ac:dyDescent="0.25">
      <c r="A153" s="75" t="s">
        <v>761</v>
      </c>
      <c r="B153" s="75" t="s">
        <v>35</v>
      </c>
      <c r="C153" s="75" t="s">
        <v>35</v>
      </c>
      <c r="D153" s="75">
        <v>43866</v>
      </c>
      <c r="E153" s="74" t="s">
        <v>763</v>
      </c>
      <c r="F153" s="76" t="s">
        <v>47</v>
      </c>
      <c r="G153" s="76" t="s">
        <v>26</v>
      </c>
      <c r="H153" s="82"/>
      <c r="I153" s="77" t="s">
        <v>168</v>
      </c>
      <c r="J153" s="77" t="s">
        <v>29</v>
      </c>
      <c r="K153" s="77" t="s">
        <v>30</v>
      </c>
      <c r="L153" s="78"/>
      <c r="M153" s="77" t="s">
        <v>33</v>
      </c>
      <c r="N153" s="77" t="s">
        <v>32</v>
      </c>
      <c r="O153" s="75">
        <v>43871</v>
      </c>
      <c r="P153" s="75">
        <v>43871</v>
      </c>
      <c r="Q153" s="79" t="s">
        <v>997</v>
      </c>
      <c r="R153" s="80">
        <v>1058.8499999999999</v>
      </c>
      <c r="S153" s="80">
        <v>1502.57</v>
      </c>
      <c r="T153" s="81">
        <f t="shared" si="23"/>
        <v>0.6</v>
      </c>
      <c r="U153" s="89">
        <f t="shared" si="22"/>
        <v>360</v>
      </c>
      <c r="V153" s="198">
        <f t="shared" si="20"/>
        <v>2921.42</v>
      </c>
      <c r="W153" s="5" t="str">
        <f t="shared" si="21"/>
        <v>SIM</v>
      </c>
    </row>
    <row r="154" spans="1:23" ht="30" hidden="1" customHeight="1" x14ac:dyDescent="0.25">
      <c r="A154" s="75" t="s">
        <v>998</v>
      </c>
      <c r="B154" s="75" t="s">
        <v>999</v>
      </c>
      <c r="C154" s="75" t="s">
        <v>35</v>
      </c>
      <c r="D154" s="75">
        <v>43871</v>
      </c>
      <c r="E154" s="74" t="s">
        <v>53</v>
      </c>
      <c r="F154" s="76" t="s">
        <v>47</v>
      </c>
      <c r="G154" s="76" t="s">
        <v>884</v>
      </c>
      <c r="H154" s="82">
        <v>9914</v>
      </c>
      <c r="I154" s="77" t="s">
        <v>56</v>
      </c>
      <c r="J154" s="77" t="s">
        <v>29</v>
      </c>
      <c r="K154" s="77" t="s">
        <v>30</v>
      </c>
      <c r="L154" s="78"/>
      <c r="M154" s="77" t="s">
        <v>33</v>
      </c>
      <c r="N154" s="77" t="s">
        <v>32</v>
      </c>
      <c r="O154" s="75">
        <v>43873</v>
      </c>
      <c r="P154" s="75">
        <v>43874</v>
      </c>
      <c r="Q154" s="79" t="s">
        <v>1000</v>
      </c>
      <c r="R154" s="80">
        <v>1162.8499999999999</v>
      </c>
      <c r="S154" s="80">
        <v>1830.57</v>
      </c>
      <c r="T154" s="81">
        <f t="shared" si="23"/>
        <v>1.6</v>
      </c>
      <c r="U154" s="89">
        <f t="shared" si="22"/>
        <v>960</v>
      </c>
      <c r="V154" s="198">
        <f t="shared" si="20"/>
        <v>3953.42</v>
      </c>
      <c r="W154" s="5" t="str">
        <f t="shared" si="21"/>
        <v>NÃO</v>
      </c>
    </row>
    <row r="155" spans="1:23" ht="30" hidden="1" customHeight="1" x14ac:dyDescent="0.25">
      <c r="A155" s="75" t="s">
        <v>1001</v>
      </c>
      <c r="B155" s="75" t="s">
        <v>35</v>
      </c>
      <c r="C155" s="75" t="s">
        <v>35</v>
      </c>
      <c r="D155" s="75">
        <v>43861</v>
      </c>
      <c r="E155" s="74" t="s">
        <v>763</v>
      </c>
      <c r="F155" s="76" t="s">
        <v>47</v>
      </c>
      <c r="G155" s="76" t="s">
        <v>26</v>
      </c>
      <c r="H155" s="82"/>
      <c r="I155" s="77" t="s">
        <v>168</v>
      </c>
      <c r="J155" s="77" t="s">
        <v>29</v>
      </c>
      <c r="K155" s="77" t="s">
        <v>30</v>
      </c>
      <c r="L155" s="78"/>
      <c r="M155" s="77" t="s">
        <v>33</v>
      </c>
      <c r="N155" s="77" t="s">
        <v>32</v>
      </c>
      <c r="O155" s="75">
        <v>43874</v>
      </c>
      <c r="P155" s="75">
        <v>43875</v>
      </c>
      <c r="Q155" s="79" t="s">
        <v>1002</v>
      </c>
      <c r="R155" s="80">
        <f>1277.42/2</f>
        <v>638.71</v>
      </c>
      <c r="S155" s="80">
        <f>1277.42/2</f>
        <v>638.71</v>
      </c>
      <c r="T155" s="81">
        <f t="shared" si="23"/>
        <v>1.6</v>
      </c>
      <c r="U155" s="89">
        <f t="shared" si="22"/>
        <v>960</v>
      </c>
      <c r="V155" s="198">
        <f t="shared" si="20"/>
        <v>2237.42</v>
      </c>
      <c r="W155" s="5" t="str">
        <f t="shared" si="21"/>
        <v>NÃO</v>
      </c>
    </row>
    <row r="156" spans="1:23" ht="15" hidden="1" customHeight="1" x14ac:dyDescent="0.25">
      <c r="A156" s="75" t="s">
        <v>1003</v>
      </c>
      <c r="B156" s="75" t="s">
        <v>35</v>
      </c>
      <c r="C156" s="75" t="s">
        <v>35</v>
      </c>
      <c r="D156" s="75">
        <v>43874</v>
      </c>
      <c r="E156" s="74" t="s">
        <v>985</v>
      </c>
      <c r="F156" s="76" t="s">
        <v>47</v>
      </c>
      <c r="G156" s="76" t="s">
        <v>242</v>
      </c>
      <c r="H156" s="82">
        <v>8490</v>
      </c>
      <c r="I156" s="77" t="s">
        <v>986</v>
      </c>
      <c r="J156" s="77" t="s">
        <v>29</v>
      </c>
      <c r="K156" s="77" t="s">
        <v>30</v>
      </c>
      <c r="L156" s="78"/>
      <c r="M156" s="77" t="s">
        <v>33</v>
      </c>
      <c r="N156" s="77" t="s">
        <v>32</v>
      </c>
      <c r="O156" s="75">
        <v>43878</v>
      </c>
      <c r="P156" s="75">
        <v>43878</v>
      </c>
      <c r="Q156" s="79" t="s">
        <v>1004</v>
      </c>
      <c r="R156" s="80">
        <v>1469.75</v>
      </c>
      <c r="S156" s="80">
        <v>960.57</v>
      </c>
      <c r="T156" s="81">
        <f t="shared" si="23"/>
        <v>0.6</v>
      </c>
      <c r="U156" s="89">
        <f t="shared" si="22"/>
        <v>360</v>
      </c>
      <c r="V156" s="198">
        <f t="shared" si="20"/>
        <v>2790.32</v>
      </c>
      <c r="W156" s="5" t="str">
        <f t="shared" si="21"/>
        <v>SIM</v>
      </c>
    </row>
    <row r="157" spans="1:23" ht="30" hidden="1" customHeight="1" x14ac:dyDescent="0.25">
      <c r="A157" s="75" t="s">
        <v>1005</v>
      </c>
      <c r="B157" s="75" t="s">
        <v>35</v>
      </c>
      <c r="C157" s="75" t="s">
        <v>35</v>
      </c>
      <c r="D157" s="75">
        <v>43852</v>
      </c>
      <c r="E157" s="74" t="s">
        <v>1006</v>
      </c>
      <c r="F157" s="76" t="s">
        <v>25</v>
      </c>
      <c r="G157" s="76" t="s">
        <v>1007</v>
      </c>
      <c r="H157" s="82"/>
      <c r="I157" s="77" t="s">
        <v>1008</v>
      </c>
      <c r="J157" s="77" t="s">
        <v>29</v>
      </c>
      <c r="K157" s="77" t="s">
        <v>30</v>
      </c>
      <c r="L157" s="78"/>
      <c r="M157" s="77" t="s">
        <v>32</v>
      </c>
      <c r="N157" s="77" t="s">
        <v>33</v>
      </c>
      <c r="O157" s="75">
        <v>43860</v>
      </c>
      <c r="P157" s="75">
        <v>43861</v>
      </c>
      <c r="Q157" s="79" t="s">
        <v>1009</v>
      </c>
      <c r="R157" s="80">
        <f>2846.42/2</f>
        <v>1423.21</v>
      </c>
      <c r="S157" s="80">
        <f>2846.42/2</f>
        <v>1423.21</v>
      </c>
      <c r="T157" s="81">
        <f t="shared" si="23"/>
        <v>1.6</v>
      </c>
      <c r="U157" s="89">
        <f t="shared" si="22"/>
        <v>960</v>
      </c>
      <c r="V157" s="198">
        <f t="shared" si="20"/>
        <v>3806.42</v>
      </c>
      <c r="W157" s="5" t="str">
        <f t="shared" si="21"/>
        <v>NÃO</v>
      </c>
    </row>
    <row r="158" spans="1:23" ht="30" hidden="1" customHeight="1" x14ac:dyDescent="0.25">
      <c r="A158" s="75" t="s">
        <v>1010</v>
      </c>
      <c r="B158" s="75" t="s">
        <v>35</v>
      </c>
      <c r="C158" s="75" t="s">
        <v>35</v>
      </c>
      <c r="D158" s="75">
        <v>43852</v>
      </c>
      <c r="E158" s="74" t="s">
        <v>676</v>
      </c>
      <c r="F158" s="76" t="s">
        <v>25</v>
      </c>
      <c r="G158" s="76" t="s">
        <v>1007</v>
      </c>
      <c r="H158" s="82"/>
      <c r="I158" s="77" t="s">
        <v>677</v>
      </c>
      <c r="J158" s="77" t="s">
        <v>29</v>
      </c>
      <c r="K158" s="77" t="s">
        <v>30</v>
      </c>
      <c r="L158" s="78"/>
      <c r="M158" s="77" t="s">
        <v>32</v>
      </c>
      <c r="N158" s="77" t="s">
        <v>33</v>
      </c>
      <c r="O158" s="75">
        <v>43860</v>
      </c>
      <c r="P158" s="75">
        <v>43861</v>
      </c>
      <c r="Q158" s="79" t="s">
        <v>1009</v>
      </c>
      <c r="R158" s="80">
        <v>848.57</v>
      </c>
      <c r="S158" s="80">
        <v>1115.8499999999999</v>
      </c>
      <c r="T158" s="81">
        <f t="shared" si="23"/>
        <v>1.6</v>
      </c>
      <c r="U158" s="89">
        <f t="shared" si="22"/>
        <v>960</v>
      </c>
      <c r="V158" s="198">
        <f t="shared" si="20"/>
        <v>2924.42</v>
      </c>
      <c r="W158" s="5" t="str">
        <f t="shared" si="21"/>
        <v>NÃO</v>
      </c>
    </row>
    <row r="159" spans="1:23" ht="30" hidden="1" customHeight="1" x14ac:dyDescent="0.25">
      <c r="A159" s="75" t="s">
        <v>1011</v>
      </c>
      <c r="B159" s="75" t="s">
        <v>35</v>
      </c>
      <c r="C159" s="75" t="s">
        <v>35</v>
      </c>
      <c r="D159" s="75">
        <v>43874</v>
      </c>
      <c r="E159" s="74" t="s">
        <v>1012</v>
      </c>
      <c r="F159" s="76" t="s">
        <v>91</v>
      </c>
      <c r="G159" s="76" t="s">
        <v>204</v>
      </c>
      <c r="H159" s="82">
        <v>8521</v>
      </c>
      <c r="I159" s="77" t="s">
        <v>1013</v>
      </c>
      <c r="J159" s="77" t="s">
        <v>29</v>
      </c>
      <c r="K159" s="77" t="s">
        <v>30</v>
      </c>
      <c r="L159" s="78"/>
      <c r="M159" s="77" t="s">
        <v>33</v>
      </c>
      <c r="N159" s="77" t="s">
        <v>32</v>
      </c>
      <c r="O159" s="75">
        <v>43878</v>
      </c>
      <c r="P159" s="75">
        <v>43878</v>
      </c>
      <c r="Q159" s="79" t="s">
        <v>1004</v>
      </c>
      <c r="R159" s="80">
        <v>1469.75</v>
      </c>
      <c r="S159" s="80">
        <v>960.57</v>
      </c>
      <c r="T159" s="81">
        <f t="shared" si="23"/>
        <v>0.6</v>
      </c>
      <c r="U159" s="89">
        <f t="shared" si="22"/>
        <v>288</v>
      </c>
      <c r="V159" s="198">
        <f t="shared" si="20"/>
        <v>2718.32</v>
      </c>
      <c r="W159" s="5" t="str">
        <f t="shared" si="21"/>
        <v>NÃO</v>
      </c>
    </row>
    <row r="160" spans="1:23" ht="30" hidden="1" customHeight="1" x14ac:dyDescent="0.25">
      <c r="A160" s="75" t="s">
        <v>1014</v>
      </c>
      <c r="B160" s="75" t="s">
        <v>35</v>
      </c>
      <c r="C160" s="75" t="s">
        <v>35</v>
      </c>
      <c r="D160" s="75">
        <v>43875</v>
      </c>
      <c r="E160" s="74" t="s">
        <v>1015</v>
      </c>
      <c r="F160" s="76" t="s">
        <v>160</v>
      </c>
      <c r="G160" s="76" t="s">
        <v>1016</v>
      </c>
      <c r="H160" s="82">
        <v>9453</v>
      </c>
      <c r="I160" s="77" t="s">
        <v>554</v>
      </c>
      <c r="J160" s="77" t="s">
        <v>29</v>
      </c>
      <c r="K160" s="77" t="s">
        <v>30</v>
      </c>
      <c r="L160" s="78"/>
      <c r="M160" s="77" t="s">
        <v>33</v>
      </c>
      <c r="N160" s="77" t="s">
        <v>32</v>
      </c>
      <c r="O160" s="75">
        <v>43878</v>
      </c>
      <c r="P160" s="75">
        <v>43878</v>
      </c>
      <c r="Q160" s="79" t="s">
        <v>1017</v>
      </c>
      <c r="R160" s="80">
        <v>1469.75</v>
      </c>
      <c r="S160" s="80">
        <v>960.57</v>
      </c>
      <c r="T160" s="81">
        <f t="shared" si="23"/>
        <v>0.6</v>
      </c>
      <c r="U160" s="89">
        <f t="shared" si="22"/>
        <v>216</v>
      </c>
      <c r="V160" s="198">
        <f t="shared" si="20"/>
        <v>2646.32</v>
      </c>
      <c r="W160" s="5" t="str">
        <f t="shared" si="21"/>
        <v>NÃO</v>
      </c>
    </row>
    <row r="161" spans="1:24" ht="30" hidden="1" customHeight="1" x14ac:dyDescent="0.25">
      <c r="A161" s="75" t="s">
        <v>1018</v>
      </c>
      <c r="B161" s="75" t="s">
        <v>1019</v>
      </c>
      <c r="C161" s="75" t="s">
        <v>35</v>
      </c>
      <c r="D161" s="75">
        <v>43879</v>
      </c>
      <c r="E161" s="74" t="s">
        <v>53</v>
      </c>
      <c r="F161" s="76" t="s">
        <v>47</v>
      </c>
      <c r="G161" s="76" t="s">
        <v>884</v>
      </c>
      <c r="H161" s="82">
        <v>9914</v>
      </c>
      <c r="I161" s="77" t="s">
        <v>56</v>
      </c>
      <c r="J161" s="77" t="s">
        <v>29</v>
      </c>
      <c r="K161" s="77" t="s">
        <v>30</v>
      </c>
      <c r="L161" s="78"/>
      <c r="M161" s="77" t="s">
        <v>33</v>
      </c>
      <c r="N161" s="77" t="s">
        <v>32</v>
      </c>
      <c r="O161" s="75">
        <v>43881</v>
      </c>
      <c r="P161" s="75">
        <v>43882</v>
      </c>
      <c r="Q161" s="79" t="s">
        <v>958</v>
      </c>
      <c r="R161" s="80">
        <f>2816.04/2</f>
        <v>1408.02</v>
      </c>
      <c r="S161" s="80">
        <f>2816.04/2</f>
        <v>1408.02</v>
      </c>
      <c r="T161" s="81">
        <f t="shared" si="23"/>
        <v>1.6</v>
      </c>
      <c r="U161" s="89">
        <f t="shared" si="22"/>
        <v>960</v>
      </c>
      <c r="V161" s="198">
        <f t="shared" si="20"/>
        <v>3776.04</v>
      </c>
      <c r="W161" s="5" t="str">
        <f>IF(O139-D139&gt;9,"SIM","NÃO")</f>
        <v>SIM</v>
      </c>
    </row>
    <row r="162" spans="1:24" ht="30" hidden="1" customHeight="1" x14ac:dyDescent="0.25">
      <c r="A162" s="75" t="s">
        <v>1020</v>
      </c>
      <c r="B162" s="75" t="s">
        <v>35</v>
      </c>
      <c r="C162" s="75" t="s">
        <v>35</v>
      </c>
      <c r="D162" s="75">
        <v>43865</v>
      </c>
      <c r="E162" s="74" t="s">
        <v>1021</v>
      </c>
      <c r="F162" s="76" t="s">
        <v>160</v>
      </c>
      <c r="G162" s="76" t="s">
        <v>557</v>
      </c>
      <c r="H162" s="82">
        <v>9403</v>
      </c>
      <c r="I162" s="77" t="s">
        <v>1022</v>
      </c>
      <c r="J162" s="77" t="s">
        <v>29</v>
      </c>
      <c r="K162" s="77" t="s">
        <v>30</v>
      </c>
      <c r="L162" s="78"/>
      <c r="M162" s="77" t="s">
        <v>33</v>
      </c>
      <c r="N162" s="77" t="s">
        <v>32</v>
      </c>
      <c r="O162" s="75">
        <v>43891</v>
      </c>
      <c r="P162" s="75">
        <v>43894</v>
      </c>
      <c r="Q162" s="79" t="s">
        <v>1023</v>
      </c>
      <c r="R162" s="80">
        <v>995.75</v>
      </c>
      <c r="S162" s="80">
        <v>351.57</v>
      </c>
      <c r="T162" s="81">
        <f t="shared" si="23"/>
        <v>3.6</v>
      </c>
      <c r="U162" s="89">
        <f t="shared" si="22"/>
        <v>1296</v>
      </c>
      <c r="V162" s="198">
        <f t="shared" si="20"/>
        <v>2643.3199999999997</v>
      </c>
      <c r="W162" s="5" t="str">
        <f t="shared" ref="W162:W168" si="24">IF(O161-D161&gt;9,"SIM","NÃO")</f>
        <v>NÃO</v>
      </c>
    </row>
    <row r="163" spans="1:24" ht="30" hidden="1" customHeight="1" x14ac:dyDescent="0.25">
      <c r="A163" s="75" t="s">
        <v>1024</v>
      </c>
      <c r="B163" s="75" t="s">
        <v>35</v>
      </c>
      <c r="C163" s="75" t="s">
        <v>35</v>
      </c>
      <c r="D163" s="75">
        <v>43852</v>
      </c>
      <c r="E163" s="74" t="s">
        <v>1025</v>
      </c>
      <c r="F163" s="76" t="s">
        <v>25</v>
      </c>
      <c r="G163" s="76" t="s">
        <v>1007</v>
      </c>
      <c r="H163" s="82"/>
      <c r="I163" s="77" t="s">
        <v>1026</v>
      </c>
      <c r="J163" s="77" t="s">
        <v>29</v>
      </c>
      <c r="K163" s="77" t="s">
        <v>30</v>
      </c>
      <c r="L163" s="78"/>
      <c r="M163" s="77" t="s">
        <v>32</v>
      </c>
      <c r="N163" s="77" t="s">
        <v>33</v>
      </c>
      <c r="O163" s="75">
        <v>43860</v>
      </c>
      <c r="P163" s="75">
        <v>43862</v>
      </c>
      <c r="Q163" s="79" t="s">
        <v>1009</v>
      </c>
      <c r="R163" s="80">
        <f>2004.42/2</f>
        <v>1002.21</v>
      </c>
      <c r="S163" s="80">
        <f>2004.42/2</f>
        <v>1002.21</v>
      </c>
      <c r="T163" s="81">
        <v>1.6</v>
      </c>
      <c r="U163" s="89">
        <f t="shared" si="22"/>
        <v>960</v>
      </c>
      <c r="V163" s="198">
        <f t="shared" si="20"/>
        <v>2964.42</v>
      </c>
      <c r="W163" s="5" t="str">
        <f t="shared" si="24"/>
        <v>SIM</v>
      </c>
    </row>
    <row r="164" spans="1:24" ht="30" hidden="1" customHeight="1" x14ac:dyDescent="0.25">
      <c r="A164" s="75" t="s">
        <v>1027</v>
      </c>
      <c r="B164" s="75" t="s">
        <v>35</v>
      </c>
      <c r="C164" s="75" t="s">
        <v>35</v>
      </c>
      <c r="D164" s="75">
        <v>43868</v>
      </c>
      <c r="E164" s="74" t="s">
        <v>716</v>
      </c>
      <c r="F164" s="76" t="s">
        <v>63</v>
      </c>
      <c r="G164" s="76" t="s">
        <v>668</v>
      </c>
      <c r="H164" s="82">
        <v>9522</v>
      </c>
      <c r="I164" s="77" t="s">
        <v>670</v>
      </c>
      <c r="J164" s="77" t="s">
        <v>29</v>
      </c>
      <c r="K164" s="77" t="s">
        <v>30</v>
      </c>
      <c r="L164" s="78"/>
      <c r="M164" s="77" t="s">
        <v>33</v>
      </c>
      <c r="N164" s="77" t="s">
        <v>189</v>
      </c>
      <c r="O164" s="75">
        <v>43892</v>
      </c>
      <c r="P164" s="75">
        <v>43893</v>
      </c>
      <c r="Q164" s="79" t="s">
        <v>983</v>
      </c>
      <c r="R164" s="80">
        <f>447.7/2</f>
        <v>223.85</v>
      </c>
      <c r="S164" s="80">
        <f>447.7/2</f>
        <v>223.85</v>
      </c>
      <c r="T164" s="81">
        <f>IF(P164-O164=0,0.6,IF(P164-O164&gt;=1,P164-O164+0.6,0))</f>
        <v>1.6</v>
      </c>
      <c r="U164" s="89">
        <f t="shared" si="22"/>
        <v>768</v>
      </c>
      <c r="V164" s="198">
        <f t="shared" si="20"/>
        <v>1215.7</v>
      </c>
      <c r="W164" s="5" t="str">
        <f t="shared" si="24"/>
        <v>NÃO</v>
      </c>
    </row>
    <row r="165" spans="1:24" ht="30" hidden="1" customHeight="1" x14ac:dyDescent="0.25">
      <c r="A165" s="75" t="s">
        <v>1028</v>
      </c>
      <c r="B165" s="75" t="s">
        <v>35</v>
      </c>
      <c r="C165" s="75" t="s">
        <v>35</v>
      </c>
      <c r="D165" s="75">
        <v>43864</v>
      </c>
      <c r="E165" s="74" t="s">
        <v>960</v>
      </c>
      <c r="F165" s="76" t="s">
        <v>25</v>
      </c>
      <c r="G165" s="76" t="s">
        <v>154</v>
      </c>
      <c r="H165" s="82"/>
      <c r="I165" s="77" t="s">
        <v>961</v>
      </c>
      <c r="J165" s="77" t="s">
        <v>29</v>
      </c>
      <c r="K165" s="77" t="s">
        <v>30</v>
      </c>
      <c r="L165" s="78"/>
      <c r="M165" s="77" t="s">
        <v>32</v>
      </c>
      <c r="N165" s="77" t="s">
        <v>33</v>
      </c>
      <c r="O165" s="75">
        <v>43870</v>
      </c>
      <c r="P165" s="75">
        <v>43871</v>
      </c>
      <c r="Q165" s="79" t="s">
        <v>962</v>
      </c>
      <c r="R165" s="80">
        <f>1574.42/2</f>
        <v>787.21</v>
      </c>
      <c r="S165" s="80">
        <f>1574.42/2</f>
        <v>787.21</v>
      </c>
      <c r="T165" s="81">
        <f>IF(P165-O165=0,0.6,IF(P165-O165&gt;=1,P165-O165+0.6,0))</f>
        <v>1.6</v>
      </c>
      <c r="U165" s="89">
        <f t="shared" si="22"/>
        <v>960</v>
      </c>
      <c r="V165" s="198">
        <f t="shared" si="20"/>
        <v>2534.42</v>
      </c>
      <c r="W165" s="5" t="str">
        <f t="shared" si="24"/>
        <v>SIM</v>
      </c>
    </row>
    <row r="166" spans="1:24" ht="30" hidden="1" customHeight="1" x14ac:dyDescent="0.25">
      <c r="A166" s="75" t="s">
        <v>1029</v>
      </c>
      <c r="B166" s="75" t="s">
        <v>35</v>
      </c>
      <c r="C166" s="75" t="s">
        <v>35</v>
      </c>
      <c r="D166" s="75">
        <v>43864</v>
      </c>
      <c r="E166" s="74" t="s">
        <v>964</v>
      </c>
      <c r="F166" s="76" t="s">
        <v>25</v>
      </c>
      <c r="G166" s="76" t="s">
        <v>154</v>
      </c>
      <c r="H166" s="82"/>
      <c r="I166" s="77" t="s">
        <v>965</v>
      </c>
      <c r="J166" s="77" t="s">
        <v>29</v>
      </c>
      <c r="K166" s="77" t="s">
        <v>30</v>
      </c>
      <c r="L166" s="78"/>
      <c r="M166" s="77" t="s">
        <v>32</v>
      </c>
      <c r="N166" s="77" t="s">
        <v>33</v>
      </c>
      <c r="O166" s="75">
        <v>43870</v>
      </c>
      <c r="P166" s="75">
        <v>43871</v>
      </c>
      <c r="Q166" s="79" t="s">
        <v>962</v>
      </c>
      <c r="R166" s="80">
        <f>1369.42/2</f>
        <v>684.71</v>
      </c>
      <c r="S166" s="80">
        <f>1369.42/2</f>
        <v>684.71</v>
      </c>
      <c r="T166" s="81">
        <f>IF(P166-O166=0,0.6,IF(P166-O166&gt;=1,P166-O166+0.6,0))</f>
        <v>1.6</v>
      </c>
      <c r="U166" s="89">
        <f t="shared" si="22"/>
        <v>960</v>
      </c>
      <c r="V166" s="198">
        <f t="shared" si="20"/>
        <v>2329.42</v>
      </c>
      <c r="W166" s="5" t="str">
        <f t="shared" si="24"/>
        <v>NÃO</v>
      </c>
    </row>
    <row r="167" spans="1:24" ht="15" hidden="1" customHeight="1" x14ac:dyDescent="0.25">
      <c r="A167" s="75" t="s">
        <v>1030</v>
      </c>
      <c r="B167" s="75" t="s">
        <v>35</v>
      </c>
      <c r="C167" s="75" t="s">
        <v>35</v>
      </c>
      <c r="D167" s="75">
        <v>43864</v>
      </c>
      <c r="E167" s="74" t="s">
        <v>971</v>
      </c>
      <c r="F167" s="76" t="s">
        <v>25</v>
      </c>
      <c r="G167" s="76" t="s">
        <v>154</v>
      </c>
      <c r="H167" s="82"/>
      <c r="I167" s="77" t="s">
        <v>972</v>
      </c>
      <c r="J167" s="77" t="s">
        <v>29</v>
      </c>
      <c r="K167" s="77" t="s">
        <v>30</v>
      </c>
      <c r="L167" s="78"/>
      <c r="M167" s="77" t="s">
        <v>263</v>
      </c>
      <c r="N167" s="77" t="s">
        <v>33</v>
      </c>
      <c r="O167" s="75">
        <v>43869</v>
      </c>
      <c r="P167" s="75">
        <v>43871</v>
      </c>
      <c r="Q167" s="79" t="s">
        <v>962</v>
      </c>
      <c r="R167" s="80">
        <v>354.47</v>
      </c>
      <c r="S167" s="80">
        <v>434.47</v>
      </c>
      <c r="T167" s="81">
        <f>IF(P167-O167=0,0.6,IF(P167-O167&gt;=1,P167-O167+0.6,0))</f>
        <v>2.6</v>
      </c>
      <c r="U167" s="89">
        <f t="shared" si="22"/>
        <v>1560</v>
      </c>
      <c r="V167" s="198">
        <f t="shared" si="20"/>
        <v>2348.94</v>
      </c>
      <c r="W167" s="5" t="str">
        <f t="shared" si="24"/>
        <v>NÃO</v>
      </c>
    </row>
    <row r="168" spans="1:24" ht="30" hidden="1" customHeight="1" x14ac:dyDescent="0.25">
      <c r="A168" s="75" t="s">
        <v>1031</v>
      </c>
      <c r="B168" s="75" t="s">
        <v>35</v>
      </c>
      <c r="C168" s="75" t="s">
        <v>35</v>
      </c>
      <c r="D168" s="75">
        <v>43871</v>
      </c>
      <c r="E168" s="74" t="s">
        <v>1032</v>
      </c>
      <c r="F168" s="76" t="s">
        <v>25</v>
      </c>
      <c r="G168" s="76" t="s">
        <v>952</v>
      </c>
      <c r="H168" s="82"/>
      <c r="I168" s="77" t="s">
        <v>561</v>
      </c>
      <c r="J168" s="77" t="s">
        <v>29</v>
      </c>
      <c r="K168" s="77" t="s">
        <v>30</v>
      </c>
      <c r="L168" s="78"/>
      <c r="M168" s="77" t="s">
        <v>32</v>
      </c>
      <c r="N168" s="77" t="s">
        <v>33</v>
      </c>
      <c r="O168" s="75">
        <v>43874</v>
      </c>
      <c r="P168" s="75">
        <v>43875</v>
      </c>
      <c r="Q168" s="79" t="s">
        <v>1033</v>
      </c>
      <c r="R168" s="80">
        <v>1276.57</v>
      </c>
      <c r="S168" s="80">
        <v>434.47</v>
      </c>
      <c r="T168" s="81">
        <f>IF(P168-O168=0,0.6,IF(P168-O168&gt;=1,P168-O168+0.6,0))</f>
        <v>1.6</v>
      </c>
      <c r="U168" s="89">
        <f t="shared" si="22"/>
        <v>960</v>
      </c>
      <c r="V168" s="198">
        <f t="shared" si="20"/>
        <v>2671.04</v>
      </c>
      <c r="W168" s="5" t="str">
        <f t="shared" si="24"/>
        <v>NÃO</v>
      </c>
    </row>
    <row r="169" spans="1:24" s="1" customFormat="1" ht="30" hidden="1" customHeight="1" x14ac:dyDescent="0.25">
      <c r="A169" s="199" t="s">
        <v>1034</v>
      </c>
      <c r="B169" s="199" t="s">
        <v>1035</v>
      </c>
      <c r="C169" s="199" t="s">
        <v>35</v>
      </c>
      <c r="D169" s="199">
        <v>43899</v>
      </c>
      <c r="E169" s="200" t="s">
        <v>1036</v>
      </c>
      <c r="F169" s="201" t="s">
        <v>91</v>
      </c>
      <c r="G169" s="201" t="s">
        <v>116</v>
      </c>
      <c r="H169" s="202">
        <v>9535</v>
      </c>
      <c r="I169" s="201" t="s">
        <v>118</v>
      </c>
      <c r="J169" s="201" t="s">
        <v>29</v>
      </c>
      <c r="K169" s="201" t="s">
        <v>30</v>
      </c>
      <c r="L169" s="200"/>
      <c r="M169" s="201" t="s">
        <v>33</v>
      </c>
      <c r="N169" s="201" t="s">
        <v>263</v>
      </c>
      <c r="O169" s="199">
        <v>43907</v>
      </c>
      <c r="P169" s="199">
        <v>43909</v>
      </c>
      <c r="Q169" s="203" t="s">
        <v>1037</v>
      </c>
      <c r="R169" s="204">
        <f>1045.88/4</f>
        <v>261.47000000000003</v>
      </c>
      <c r="S169" s="204">
        <f>1045.88/4</f>
        <v>261.47000000000003</v>
      </c>
      <c r="T169" s="205"/>
      <c r="U169" s="206">
        <f t="shared" ref="U169:U183" si="25">IF(F169="ASSESSOR",480*T169,IF(F169="COLABORADOR EVENTUAL",480*T169,IF(F169="GUARDA PORTUÁRIO",240*T169,IF(F169="CONSELHEIRO",600*T169,IF(F169="DIRETOR",600*T169,IF(F169="FIEL",360*T169,IF(F169="FIEL AJUDANTE",360*T169,IF(F169="GERENTE",480*T169,IF(F169="SECRETÁRIA",360*T169,IF(F169="SUPERINTENDENTE",480*T169,IF(F169="SUPERVISOR",360*T169,IF(F169="ESPECIALISTA PORTUÁRIO",360*T169,IF(F169="TÉC. SERV. PORTUÁRIOS",240*T169,0)))))))))))))</f>
        <v>0</v>
      </c>
      <c r="V169" s="207">
        <f t="shared" ref="V169:V174" si="26">SUM(R169:S169,U169)</f>
        <v>522.94000000000005</v>
      </c>
      <c r="W169" s="3" t="e">
        <f>IF(#REF!-#REF!&gt;9,"SIM","NÃO")</f>
        <v>#REF!</v>
      </c>
    </row>
    <row r="170" spans="1:24" ht="30" hidden="1" customHeight="1" x14ac:dyDescent="0.25">
      <c r="A170" s="199" t="s">
        <v>1038</v>
      </c>
      <c r="B170" s="199" t="s">
        <v>1039</v>
      </c>
      <c r="C170" s="199" t="s">
        <v>35</v>
      </c>
      <c r="D170" s="199">
        <v>43899</v>
      </c>
      <c r="E170" s="200" t="s">
        <v>1040</v>
      </c>
      <c r="F170" s="201" t="s">
        <v>63</v>
      </c>
      <c r="G170" s="201" t="s">
        <v>78</v>
      </c>
      <c r="H170" s="202">
        <v>9418</v>
      </c>
      <c r="I170" s="201" t="s">
        <v>1041</v>
      </c>
      <c r="J170" s="201" t="s">
        <v>29</v>
      </c>
      <c r="K170" s="201" t="s">
        <v>30</v>
      </c>
      <c r="L170" s="200"/>
      <c r="M170" s="201" t="s">
        <v>33</v>
      </c>
      <c r="N170" s="201" t="s">
        <v>263</v>
      </c>
      <c r="O170" s="199">
        <v>43907</v>
      </c>
      <c r="P170" s="199">
        <v>43909</v>
      </c>
      <c r="Q170" s="203" t="s">
        <v>1037</v>
      </c>
      <c r="R170" s="204">
        <f>1045.88/4</f>
        <v>261.47000000000003</v>
      </c>
      <c r="S170" s="204">
        <f>1045.88/4</f>
        <v>261.47000000000003</v>
      </c>
      <c r="T170" s="205"/>
      <c r="U170" s="206">
        <f t="shared" si="25"/>
        <v>0</v>
      </c>
      <c r="V170" s="207">
        <f t="shared" si="26"/>
        <v>522.94000000000005</v>
      </c>
      <c r="W170" s="3" t="e">
        <f>IF(#REF!-#REF!&gt;9,"SIM","NÃO")</f>
        <v>#REF!</v>
      </c>
      <c r="X170" s="1"/>
    </row>
    <row r="171" spans="1:24" s="48" customFormat="1" ht="30" hidden="1" customHeight="1" x14ac:dyDescent="0.25">
      <c r="A171" s="199" t="s">
        <v>1042</v>
      </c>
      <c r="B171" s="199" t="s">
        <v>35</v>
      </c>
      <c r="C171" s="199" t="s">
        <v>35</v>
      </c>
      <c r="D171" s="199">
        <v>43901</v>
      </c>
      <c r="E171" s="200" t="s">
        <v>985</v>
      </c>
      <c r="F171" s="201" t="s">
        <v>47</v>
      </c>
      <c r="G171" s="201" t="s">
        <v>242</v>
      </c>
      <c r="H171" s="202">
        <v>8490</v>
      </c>
      <c r="I171" s="201" t="s">
        <v>986</v>
      </c>
      <c r="J171" s="201" t="s">
        <v>29</v>
      </c>
      <c r="K171" s="201" t="s">
        <v>30</v>
      </c>
      <c r="L171" s="200"/>
      <c r="M171" s="201" t="s">
        <v>33</v>
      </c>
      <c r="N171" s="201" t="s">
        <v>263</v>
      </c>
      <c r="O171" s="199">
        <v>43908</v>
      </c>
      <c r="P171" s="199">
        <v>43908</v>
      </c>
      <c r="Q171" s="203" t="s">
        <v>1043</v>
      </c>
      <c r="R171" s="204">
        <f>674.94/2</f>
        <v>337.47</v>
      </c>
      <c r="S171" s="204">
        <f>674.94/2</f>
        <v>337.47</v>
      </c>
      <c r="T171" s="205"/>
      <c r="U171" s="206">
        <f t="shared" si="25"/>
        <v>0</v>
      </c>
      <c r="V171" s="208">
        <f t="shared" si="26"/>
        <v>674.94</v>
      </c>
      <c r="W171" s="3" t="str">
        <f t="shared" ref="W171:W178" si="27">IF(O170-D170&gt;9,"SIM","NÃO")</f>
        <v>NÃO</v>
      </c>
    </row>
    <row r="172" spans="1:24" s="48" customFormat="1" ht="45" hidden="1" customHeight="1" x14ac:dyDescent="0.25">
      <c r="A172" s="199" t="s">
        <v>1044</v>
      </c>
      <c r="B172" s="199" t="s">
        <v>35</v>
      </c>
      <c r="C172" s="199" t="s">
        <v>35</v>
      </c>
      <c r="D172" s="199">
        <v>43896</v>
      </c>
      <c r="E172" s="200" t="s">
        <v>1045</v>
      </c>
      <c r="F172" s="201" t="s">
        <v>160</v>
      </c>
      <c r="G172" s="201" t="s">
        <v>542</v>
      </c>
      <c r="H172" s="202">
        <v>9691</v>
      </c>
      <c r="I172" s="201" t="s">
        <v>544</v>
      </c>
      <c r="J172" s="201" t="s">
        <v>29</v>
      </c>
      <c r="K172" s="201" t="s">
        <v>30</v>
      </c>
      <c r="L172" s="200"/>
      <c r="M172" s="201" t="s">
        <v>33</v>
      </c>
      <c r="N172" s="201" t="s">
        <v>1046</v>
      </c>
      <c r="O172" s="199">
        <v>43906</v>
      </c>
      <c r="P172" s="199">
        <v>43909</v>
      </c>
      <c r="Q172" s="203" t="s">
        <v>1047</v>
      </c>
      <c r="R172" s="204">
        <f t="shared" ref="R172:S174" si="28">2832.66/2</f>
        <v>1416.33</v>
      </c>
      <c r="S172" s="204">
        <f t="shared" si="28"/>
        <v>1416.33</v>
      </c>
      <c r="T172" s="205"/>
      <c r="U172" s="206">
        <f t="shared" si="25"/>
        <v>0</v>
      </c>
      <c r="V172" s="208">
        <f t="shared" si="26"/>
        <v>2832.66</v>
      </c>
      <c r="W172" s="3" t="str">
        <f t="shared" si="27"/>
        <v>NÃO</v>
      </c>
    </row>
    <row r="173" spans="1:24" ht="45" hidden="1" customHeight="1" x14ac:dyDescent="0.25">
      <c r="A173" s="199" t="s">
        <v>1048</v>
      </c>
      <c r="B173" s="199" t="s">
        <v>35</v>
      </c>
      <c r="C173" s="199" t="s">
        <v>35</v>
      </c>
      <c r="D173" s="199">
        <v>43896</v>
      </c>
      <c r="E173" s="200" t="s">
        <v>1049</v>
      </c>
      <c r="F173" s="201" t="s">
        <v>160</v>
      </c>
      <c r="G173" s="201" t="s">
        <v>542</v>
      </c>
      <c r="H173" s="202">
        <v>9688</v>
      </c>
      <c r="I173" s="201" t="s">
        <v>1050</v>
      </c>
      <c r="J173" s="201" t="s">
        <v>29</v>
      </c>
      <c r="K173" s="201" t="s">
        <v>30</v>
      </c>
      <c r="L173" s="200"/>
      <c r="M173" s="201" t="s">
        <v>33</v>
      </c>
      <c r="N173" s="201" t="s">
        <v>1046</v>
      </c>
      <c r="O173" s="199">
        <v>43906</v>
      </c>
      <c r="P173" s="199">
        <v>43909</v>
      </c>
      <c r="Q173" s="203" t="s">
        <v>1051</v>
      </c>
      <c r="R173" s="204">
        <f t="shared" si="28"/>
        <v>1416.33</v>
      </c>
      <c r="S173" s="204">
        <f t="shared" si="28"/>
        <v>1416.33</v>
      </c>
      <c r="T173" s="205"/>
      <c r="U173" s="206">
        <f t="shared" si="25"/>
        <v>0</v>
      </c>
      <c r="V173" s="208">
        <f t="shared" si="26"/>
        <v>2832.66</v>
      </c>
      <c r="W173" s="3" t="str">
        <f>IF(O172-D172&gt;9,"SIM","NÃO")</f>
        <v>SIM</v>
      </c>
      <c r="X173" s="48"/>
    </row>
    <row r="174" spans="1:24" s="48" customFormat="1" ht="45" hidden="1" customHeight="1" x14ac:dyDescent="0.25">
      <c r="A174" s="199" t="s">
        <v>1052</v>
      </c>
      <c r="B174" s="199" t="s">
        <v>35</v>
      </c>
      <c r="C174" s="199" t="s">
        <v>35</v>
      </c>
      <c r="D174" s="199">
        <v>43895</v>
      </c>
      <c r="E174" s="200" t="s">
        <v>253</v>
      </c>
      <c r="F174" s="201" t="s">
        <v>91</v>
      </c>
      <c r="G174" s="201" t="s">
        <v>1053</v>
      </c>
      <c r="H174" s="202">
        <v>9710</v>
      </c>
      <c r="I174" s="201" t="s">
        <v>132</v>
      </c>
      <c r="J174" s="201" t="s">
        <v>29</v>
      </c>
      <c r="K174" s="201" t="s">
        <v>30</v>
      </c>
      <c r="L174" s="200"/>
      <c r="M174" s="201" t="s">
        <v>33</v>
      </c>
      <c r="N174" s="201" t="s">
        <v>1046</v>
      </c>
      <c r="O174" s="199">
        <v>43906</v>
      </c>
      <c r="P174" s="199">
        <v>43909</v>
      </c>
      <c r="Q174" s="203" t="s">
        <v>1054</v>
      </c>
      <c r="R174" s="204">
        <f t="shared" si="28"/>
        <v>1416.33</v>
      </c>
      <c r="S174" s="204">
        <f t="shared" si="28"/>
        <v>1416.33</v>
      </c>
      <c r="T174" s="205"/>
      <c r="U174" s="206">
        <f t="shared" si="25"/>
        <v>0</v>
      </c>
      <c r="V174" s="208">
        <f t="shared" si="26"/>
        <v>2832.66</v>
      </c>
      <c r="W174" s="3" t="str">
        <f>IF(O173-D173&gt;9,"SIM","NÃO")</f>
        <v>SIM</v>
      </c>
    </row>
    <row r="175" spans="1:24" ht="30" hidden="1" customHeight="1" x14ac:dyDescent="0.25">
      <c r="A175" s="199" t="s">
        <v>1055</v>
      </c>
      <c r="B175" s="199" t="s">
        <v>1056</v>
      </c>
      <c r="C175" s="199" t="s">
        <v>35</v>
      </c>
      <c r="D175" s="199">
        <v>43900</v>
      </c>
      <c r="E175" s="200" t="s">
        <v>752</v>
      </c>
      <c r="F175" s="201" t="s">
        <v>25</v>
      </c>
      <c r="G175" s="201" t="s">
        <v>952</v>
      </c>
      <c r="H175" s="202"/>
      <c r="I175" s="201" t="s">
        <v>755</v>
      </c>
      <c r="J175" s="201" t="s">
        <v>29</v>
      </c>
      <c r="K175" s="201" t="s">
        <v>30</v>
      </c>
      <c r="L175" s="200"/>
      <c r="M175" s="201" t="s">
        <v>263</v>
      </c>
      <c r="N175" s="201" t="s">
        <v>1057</v>
      </c>
      <c r="O175" s="199">
        <v>43909</v>
      </c>
      <c r="P175" s="199">
        <v>43910</v>
      </c>
      <c r="Q175" s="203" t="s">
        <v>1058</v>
      </c>
      <c r="R175" s="194">
        <v>336.47</v>
      </c>
      <c r="S175" s="194">
        <v>469.47</v>
      </c>
      <c r="T175" s="209"/>
      <c r="U175" s="184">
        <f t="shared" si="25"/>
        <v>0</v>
      </c>
      <c r="V175" s="210">
        <f>SUM(R175:S175,U175)</f>
        <v>805.94</v>
      </c>
      <c r="W175" s="5" t="str">
        <f t="shared" si="27"/>
        <v>SIM</v>
      </c>
    </row>
    <row r="176" spans="1:24" ht="45" hidden="1" customHeight="1" x14ac:dyDescent="0.25">
      <c r="A176" s="199" t="s">
        <v>1059</v>
      </c>
      <c r="B176" s="199" t="s">
        <v>1060</v>
      </c>
      <c r="C176" s="199" t="s">
        <v>35</v>
      </c>
      <c r="D176" s="199">
        <v>43899</v>
      </c>
      <c r="E176" s="200" t="s">
        <v>703</v>
      </c>
      <c r="F176" s="201" t="s">
        <v>160</v>
      </c>
      <c r="G176" s="201" t="s">
        <v>552</v>
      </c>
      <c r="H176" s="202">
        <v>9687</v>
      </c>
      <c r="I176" s="201" t="s">
        <v>1061</v>
      </c>
      <c r="J176" s="201" t="s">
        <v>29</v>
      </c>
      <c r="K176" s="201" t="s">
        <v>30</v>
      </c>
      <c r="L176" s="200"/>
      <c r="M176" s="201" t="s">
        <v>33</v>
      </c>
      <c r="N176" s="201" t="s">
        <v>1046</v>
      </c>
      <c r="O176" s="199">
        <v>43906</v>
      </c>
      <c r="P176" s="199">
        <v>43909</v>
      </c>
      <c r="Q176" s="203" t="s">
        <v>1062</v>
      </c>
      <c r="R176" s="204">
        <f>2763.79/2</f>
        <v>1381.895</v>
      </c>
      <c r="S176" s="204">
        <f>2763.79/2</f>
        <v>1381.895</v>
      </c>
      <c r="T176" s="205"/>
      <c r="U176" s="206">
        <f t="shared" si="25"/>
        <v>0</v>
      </c>
      <c r="V176" s="208">
        <f>SUM(R176:S176,U176)</f>
        <v>2763.79</v>
      </c>
      <c r="W176" s="3" t="str">
        <f t="shared" si="27"/>
        <v>NÃO</v>
      </c>
      <c r="X176" s="48"/>
    </row>
    <row r="177" spans="1:26" s="1" customFormat="1" ht="45" hidden="1" customHeight="1" x14ac:dyDescent="0.25">
      <c r="A177" s="199" t="s">
        <v>1063</v>
      </c>
      <c r="B177" s="199" t="s">
        <v>1064</v>
      </c>
      <c r="C177" s="199" t="s">
        <v>35</v>
      </c>
      <c r="D177" s="199">
        <v>43901</v>
      </c>
      <c r="E177" s="200" t="s">
        <v>1065</v>
      </c>
      <c r="F177" s="201" t="s">
        <v>47</v>
      </c>
      <c r="G177" s="201" t="s">
        <v>26</v>
      </c>
      <c r="H177" s="202"/>
      <c r="I177" s="201" t="s">
        <v>168</v>
      </c>
      <c r="J177" s="201" t="s">
        <v>29</v>
      </c>
      <c r="K177" s="201" t="s">
        <v>30</v>
      </c>
      <c r="L177" s="200"/>
      <c r="M177" s="201" t="s">
        <v>33</v>
      </c>
      <c r="N177" s="201" t="s">
        <v>263</v>
      </c>
      <c r="O177" s="199">
        <v>43907</v>
      </c>
      <c r="P177" s="199">
        <v>43907</v>
      </c>
      <c r="Q177" s="203" t="s">
        <v>1066</v>
      </c>
      <c r="R177" s="204">
        <f>726.94/2</f>
        <v>363.47</v>
      </c>
      <c r="S177" s="204">
        <f>726.94/2</f>
        <v>363.47</v>
      </c>
      <c r="T177" s="205"/>
      <c r="U177" s="206">
        <f t="shared" si="25"/>
        <v>0</v>
      </c>
      <c r="V177" s="208">
        <f>SUM(R177:S177,U177)</f>
        <v>726.94</v>
      </c>
      <c r="W177" s="3" t="str">
        <f t="shared" si="27"/>
        <v>NÃO</v>
      </c>
    </row>
    <row r="178" spans="1:26" ht="30" hidden="1" customHeight="1" x14ac:dyDescent="0.25">
      <c r="A178" s="199" t="s">
        <v>1067</v>
      </c>
      <c r="B178" s="199" t="s">
        <v>1068</v>
      </c>
      <c r="C178" s="199" t="s">
        <v>35</v>
      </c>
      <c r="D178" s="199">
        <v>43902</v>
      </c>
      <c r="E178" s="200" t="s">
        <v>964</v>
      </c>
      <c r="F178" s="201" t="s">
        <v>25</v>
      </c>
      <c r="G178" s="201" t="s">
        <v>154</v>
      </c>
      <c r="H178" s="202"/>
      <c r="I178" s="201" t="s">
        <v>965</v>
      </c>
      <c r="J178" s="201" t="s">
        <v>29</v>
      </c>
      <c r="K178" s="201" t="s">
        <v>30</v>
      </c>
      <c r="L178" s="200"/>
      <c r="M178" s="201" t="s">
        <v>32</v>
      </c>
      <c r="N178" s="201" t="s">
        <v>33</v>
      </c>
      <c r="O178" s="199">
        <v>43905</v>
      </c>
      <c r="P178" s="199">
        <v>43906</v>
      </c>
      <c r="Q178" s="203" t="s">
        <v>1069</v>
      </c>
      <c r="R178" s="204">
        <f>2130.17/2</f>
        <v>1065.085</v>
      </c>
      <c r="S178" s="204">
        <f>2130.17/2</f>
        <v>1065.085</v>
      </c>
      <c r="T178" s="205"/>
      <c r="U178" s="206">
        <f t="shared" si="25"/>
        <v>0</v>
      </c>
      <c r="V178" s="208">
        <f t="shared" ref="V178:V183" si="29">SUM(R178:S178,U178)</f>
        <v>2130.17</v>
      </c>
      <c r="W178" s="3" t="str">
        <f t="shared" si="27"/>
        <v>NÃO</v>
      </c>
      <c r="X178" s="1"/>
      <c r="Y178" s="1"/>
    </row>
    <row r="179" spans="1:26" ht="30" hidden="1" customHeight="1" x14ac:dyDescent="0.25">
      <c r="A179" s="199" t="s">
        <v>1070</v>
      </c>
      <c r="B179" s="199" t="s">
        <v>1071</v>
      </c>
      <c r="C179" s="199" t="s">
        <v>35</v>
      </c>
      <c r="D179" s="199">
        <v>43902</v>
      </c>
      <c r="E179" s="200" t="s">
        <v>1072</v>
      </c>
      <c r="F179" s="201" t="s">
        <v>25</v>
      </c>
      <c r="G179" s="201" t="s">
        <v>154</v>
      </c>
      <c r="H179" s="202"/>
      <c r="I179" s="201" t="s">
        <v>329</v>
      </c>
      <c r="J179" s="201" t="s">
        <v>29</v>
      </c>
      <c r="K179" s="201" t="s">
        <v>30</v>
      </c>
      <c r="L179" s="200"/>
      <c r="M179" s="201" t="s">
        <v>32</v>
      </c>
      <c r="N179" s="201" t="s">
        <v>33</v>
      </c>
      <c r="O179" s="199">
        <v>43906</v>
      </c>
      <c r="P179" s="199">
        <v>43906</v>
      </c>
      <c r="Q179" s="203" t="s">
        <v>1073</v>
      </c>
      <c r="R179" s="204">
        <f>1985.64/2</f>
        <v>992.82</v>
      </c>
      <c r="S179" s="204">
        <f>1985.64/2</f>
        <v>992.82</v>
      </c>
      <c r="T179" s="205"/>
      <c r="U179" s="206">
        <f t="shared" si="25"/>
        <v>0</v>
      </c>
      <c r="V179" s="208">
        <f t="shared" si="29"/>
        <v>1985.64</v>
      </c>
      <c r="W179" s="3"/>
      <c r="X179" s="1"/>
      <c r="Y179" s="1"/>
      <c r="Z179" s="1"/>
    </row>
    <row r="180" spans="1:26" ht="30" hidden="1" customHeight="1" x14ac:dyDescent="0.25">
      <c r="A180" s="199" t="s">
        <v>1074</v>
      </c>
      <c r="B180" s="199" t="s">
        <v>35</v>
      </c>
      <c r="C180" s="199" t="s">
        <v>1075</v>
      </c>
      <c r="D180" s="199">
        <v>43881</v>
      </c>
      <c r="E180" s="200" t="s">
        <v>105</v>
      </c>
      <c r="F180" s="201" t="s">
        <v>63</v>
      </c>
      <c r="G180" s="201" t="s">
        <v>106</v>
      </c>
      <c r="H180" s="202">
        <v>9449</v>
      </c>
      <c r="I180" s="201" t="s">
        <v>108</v>
      </c>
      <c r="J180" s="201" t="s">
        <v>29</v>
      </c>
      <c r="K180" s="201" t="s">
        <v>30</v>
      </c>
      <c r="L180" s="200"/>
      <c r="M180" s="201" t="s">
        <v>33</v>
      </c>
      <c r="N180" s="201" t="s">
        <v>263</v>
      </c>
      <c r="O180" s="199">
        <v>43907</v>
      </c>
      <c r="P180" s="199">
        <v>43910</v>
      </c>
      <c r="Q180" s="203" t="s">
        <v>1076</v>
      </c>
      <c r="R180" s="204">
        <f>315.29/2</f>
        <v>157.64500000000001</v>
      </c>
      <c r="S180" s="204">
        <f>315.29/2</f>
        <v>157.64500000000001</v>
      </c>
      <c r="T180" s="205"/>
      <c r="U180" s="206">
        <f t="shared" si="25"/>
        <v>0</v>
      </c>
      <c r="V180" s="207">
        <f t="shared" si="29"/>
        <v>315.29000000000002</v>
      </c>
      <c r="W180" s="3" t="e">
        <f>IF(#REF!-#REF!&gt;9,"SIM","NÃO")</f>
        <v>#REF!</v>
      </c>
      <c r="X180" s="1"/>
    </row>
    <row r="181" spans="1:26" ht="30" hidden="1" customHeight="1" x14ac:dyDescent="0.25">
      <c r="A181" s="199" t="s">
        <v>1077</v>
      </c>
      <c r="B181" s="199" t="s">
        <v>35</v>
      </c>
      <c r="C181" s="199" t="s">
        <v>1078</v>
      </c>
      <c r="D181" s="199">
        <v>43881</v>
      </c>
      <c r="E181" s="200" t="s">
        <v>62</v>
      </c>
      <c r="F181" s="201" t="s">
        <v>63</v>
      </c>
      <c r="G181" s="201" t="s">
        <v>111</v>
      </c>
      <c r="H181" s="202">
        <v>8573</v>
      </c>
      <c r="I181" s="201" t="s">
        <v>112</v>
      </c>
      <c r="J181" s="201" t="s">
        <v>29</v>
      </c>
      <c r="K181" s="201" t="s">
        <v>30</v>
      </c>
      <c r="L181" s="200"/>
      <c r="M181" s="201" t="s">
        <v>33</v>
      </c>
      <c r="N181" s="201" t="s">
        <v>263</v>
      </c>
      <c r="O181" s="199">
        <v>43907</v>
      </c>
      <c r="P181" s="199">
        <v>43910</v>
      </c>
      <c r="Q181" s="203" t="s">
        <v>1079</v>
      </c>
      <c r="R181" s="204">
        <f>315.29/2</f>
        <v>157.64500000000001</v>
      </c>
      <c r="S181" s="204">
        <f>315.29/2</f>
        <v>157.64500000000001</v>
      </c>
      <c r="T181" s="205"/>
      <c r="U181" s="206">
        <f t="shared" si="25"/>
        <v>0</v>
      </c>
      <c r="V181" s="207">
        <f t="shared" si="29"/>
        <v>315.29000000000002</v>
      </c>
      <c r="W181" s="3" t="e">
        <f>IF(#REF!-#REF!&gt;9,"SIM","NÃO")</f>
        <v>#REF!</v>
      </c>
      <c r="X181" s="1"/>
    </row>
    <row r="182" spans="1:26" ht="30" hidden="1" customHeight="1" x14ac:dyDescent="0.25">
      <c r="A182" s="199" t="s">
        <v>1080</v>
      </c>
      <c r="B182" s="199" t="s">
        <v>35</v>
      </c>
      <c r="C182" s="199" t="s">
        <v>1081</v>
      </c>
      <c r="D182" s="199">
        <v>43881</v>
      </c>
      <c r="E182" s="200" t="s">
        <v>98</v>
      </c>
      <c r="F182" s="201" t="s">
        <v>99</v>
      </c>
      <c r="G182" s="201" t="s">
        <v>100</v>
      </c>
      <c r="H182" s="202">
        <v>9593</v>
      </c>
      <c r="I182" s="201" t="s">
        <v>102</v>
      </c>
      <c r="J182" s="201" t="s">
        <v>29</v>
      </c>
      <c r="K182" s="201" t="s">
        <v>30</v>
      </c>
      <c r="L182" s="200"/>
      <c r="M182" s="201" t="s">
        <v>33</v>
      </c>
      <c r="N182" s="201" t="s">
        <v>263</v>
      </c>
      <c r="O182" s="199">
        <v>43905</v>
      </c>
      <c r="P182" s="199">
        <v>43910</v>
      </c>
      <c r="Q182" s="203" t="s">
        <v>1082</v>
      </c>
      <c r="R182" s="204">
        <f>602.94/2</f>
        <v>301.47000000000003</v>
      </c>
      <c r="S182" s="204">
        <f>602.94/2</f>
        <v>301.47000000000003</v>
      </c>
      <c r="T182" s="205"/>
      <c r="U182" s="206">
        <f t="shared" si="25"/>
        <v>0</v>
      </c>
      <c r="V182" s="207">
        <f t="shared" si="29"/>
        <v>602.94000000000005</v>
      </c>
      <c r="W182" s="3" t="e">
        <f>IF(#REF!-#REF!&gt;9,"SIM","NÃO")</f>
        <v>#REF!</v>
      </c>
      <c r="X182" s="1"/>
    </row>
    <row r="183" spans="1:26" ht="30" hidden="1" customHeight="1" x14ac:dyDescent="0.25">
      <c r="A183" s="199" t="s">
        <v>1083</v>
      </c>
      <c r="B183" s="199" t="s">
        <v>35</v>
      </c>
      <c r="C183" s="199" t="s">
        <v>1084</v>
      </c>
      <c r="D183" s="199">
        <v>43881</v>
      </c>
      <c r="E183" s="200" t="s">
        <v>1085</v>
      </c>
      <c r="F183" s="201" t="s">
        <v>215</v>
      </c>
      <c r="G183" s="201" t="s">
        <v>100</v>
      </c>
      <c r="H183" s="202">
        <v>8338</v>
      </c>
      <c r="I183" s="201" t="s">
        <v>1086</v>
      </c>
      <c r="J183" s="201" t="s">
        <v>29</v>
      </c>
      <c r="K183" s="201" t="s">
        <v>30</v>
      </c>
      <c r="L183" s="200"/>
      <c r="M183" s="201" t="s">
        <v>33</v>
      </c>
      <c r="N183" s="201" t="s">
        <v>263</v>
      </c>
      <c r="O183" s="199">
        <v>43907</v>
      </c>
      <c r="P183" s="199">
        <v>43910</v>
      </c>
      <c r="Q183" s="203" t="s">
        <v>1087</v>
      </c>
      <c r="R183" s="204">
        <f>315.29/2</f>
        <v>157.64500000000001</v>
      </c>
      <c r="S183" s="204">
        <f>315.29/2</f>
        <v>157.64500000000001</v>
      </c>
      <c r="T183" s="205"/>
      <c r="U183" s="206">
        <f t="shared" si="25"/>
        <v>0</v>
      </c>
      <c r="V183" s="207">
        <f t="shared" si="29"/>
        <v>315.29000000000002</v>
      </c>
      <c r="W183" s="3" t="e">
        <f>IF(#REF!-#REF!&gt;9,"SIM","NÃO")</f>
        <v>#REF!</v>
      </c>
      <c r="X183" s="1"/>
    </row>
    <row r="184" spans="1:26" ht="30" hidden="1" customHeight="1" x14ac:dyDescent="0.25">
      <c r="A184" s="199" t="s">
        <v>35</v>
      </c>
      <c r="B184" s="199" t="s">
        <v>1088</v>
      </c>
      <c r="C184" s="199" t="s">
        <v>1089</v>
      </c>
      <c r="D184" s="199">
        <v>44050</v>
      </c>
      <c r="E184" s="200" t="s">
        <v>1090</v>
      </c>
      <c r="F184" s="201" t="s">
        <v>63</v>
      </c>
      <c r="G184" s="201" t="s">
        <v>1091</v>
      </c>
      <c r="H184" s="202">
        <v>7541</v>
      </c>
      <c r="I184" s="201" t="s">
        <v>1092</v>
      </c>
      <c r="J184" s="201" t="s">
        <v>29</v>
      </c>
      <c r="K184" s="201" t="s">
        <v>30</v>
      </c>
      <c r="L184" s="200"/>
      <c r="M184" s="201" t="s">
        <v>33</v>
      </c>
      <c r="N184" s="201" t="s">
        <v>263</v>
      </c>
      <c r="O184" s="199">
        <v>44068</v>
      </c>
      <c r="P184" s="199">
        <v>44069</v>
      </c>
      <c r="Q184" s="211" t="s">
        <v>1093</v>
      </c>
      <c r="R184" s="204">
        <f>1153.62/2</f>
        <v>576.80999999999995</v>
      </c>
      <c r="S184" s="204">
        <f>1153.62/2</f>
        <v>576.80999999999995</v>
      </c>
      <c r="T184" s="205"/>
      <c r="U184" s="206"/>
      <c r="V184" s="207"/>
      <c r="W184" s="3"/>
      <c r="X184" s="1"/>
    </row>
    <row r="185" spans="1:26" ht="30" hidden="1" customHeight="1" x14ac:dyDescent="0.25">
      <c r="A185" s="199" t="s">
        <v>1094</v>
      </c>
      <c r="B185" s="199" t="s">
        <v>35</v>
      </c>
      <c r="C185" s="199" t="s">
        <v>1095</v>
      </c>
      <c r="D185" s="199">
        <v>43901</v>
      </c>
      <c r="E185" s="200" t="s">
        <v>1096</v>
      </c>
      <c r="F185" s="201" t="s">
        <v>63</v>
      </c>
      <c r="G185" s="201" t="s">
        <v>86</v>
      </c>
      <c r="H185" s="202">
        <v>9713</v>
      </c>
      <c r="I185" s="201" t="s">
        <v>88</v>
      </c>
      <c r="J185" s="201" t="s">
        <v>29</v>
      </c>
      <c r="K185" s="201" t="s">
        <v>30</v>
      </c>
      <c r="L185" s="200"/>
      <c r="M185" s="201" t="s">
        <v>33</v>
      </c>
      <c r="N185" s="201" t="s">
        <v>263</v>
      </c>
      <c r="O185" s="199">
        <v>43907</v>
      </c>
      <c r="P185" s="199">
        <v>43909</v>
      </c>
      <c r="Q185" s="211" t="s">
        <v>1097</v>
      </c>
      <c r="R185" s="204">
        <f>604.94/2</f>
        <v>302.47000000000003</v>
      </c>
      <c r="S185" s="204">
        <f>604.94/2</f>
        <v>302.47000000000003</v>
      </c>
      <c r="T185" s="205"/>
      <c r="U185" s="206"/>
      <c r="V185" s="207"/>
      <c r="W185" s="3"/>
      <c r="X185" s="1"/>
    </row>
    <row r="186" spans="1:26" ht="30" hidden="1" customHeight="1" x14ac:dyDescent="0.25">
      <c r="A186" s="199" t="s">
        <v>1098</v>
      </c>
      <c r="B186" s="199" t="s">
        <v>35</v>
      </c>
      <c r="C186" s="199" t="s">
        <v>1099</v>
      </c>
      <c r="D186" s="199">
        <v>43901</v>
      </c>
      <c r="E186" s="200" t="s">
        <v>1100</v>
      </c>
      <c r="F186" s="201" t="s">
        <v>215</v>
      </c>
      <c r="G186" s="201" t="s">
        <v>78</v>
      </c>
      <c r="H186" s="202">
        <v>6448</v>
      </c>
      <c r="I186" s="201" t="s">
        <v>1101</v>
      </c>
      <c r="J186" s="201" t="s">
        <v>29</v>
      </c>
      <c r="K186" s="201" t="s">
        <v>30</v>
      </c>
      <c r="L186" s="200"/>
      <c r="M186" s="201" t="s">
        <v>33</v>
      </c>
      <c r="N186" s="201" t="s">
        <v>263</v>
      </c>
      <c r="O186" s="199">
        <v>43907</v>
      </c>
      <c r="P186" s="199">
        <v>43909</v>
      </c>
      <c r="Q186" s="211" t="s">
        <v>1102</v>
      </c>
      <c r="R186" s="204">
        <f>522.94/2</f>
        <v>261.47000000000003</v>
      </c>
      <c r="S186" s="204">
        <f>522.94/2</f>
        <v>261.47000000000003</v>
      </c>
      <c r="T186" s="205"/>
      <c r="U186" s="206"/>
      <c r="V186" s="207"/>
      <c r="W186" s="3"/>
      <c r="X186" s="1"/>
    </row>
    <row r="187" spans="1:26" ht="30" hidden="1" customHeight="1" x14ac:dyDescent="0.25">
      <c r="A187" s="199" t="s">
        <v>1103</v>
      </c>
      <c r="B187" s="199"/>
      <c r="C187" s="199" t="s">
        <v>1104</v>
      </c>
      <c r="D187" s="199">
        <v>43881</v>
      </c>
      <c r="E187" s="200" t="s">
        <v>1105</v>
      </c>
      <c r="F187" s="201" t="s">
        <v>91</v>
      </c>
      <c r="G187" s="201" t="s">
        <v>92</v>
      </c>
      <c r="H187" s="202">
        <v>9714</v>
      </c>
      <c r="I187" s="201" t="s">
        <v>1106</v>
      </c>
      <c r="J187" s="201" t="s">
        <v>29</v>
      </c>
      <c r="K187" s="201" t="s">
        <v>30</v>
      </c>
      <c r="L187" s="200"/>
      <c r="M187" s="201" t="s">
        <v>33</v>
      </c>
      <c r="N187" s="201" t="s">
        <v>263</v>
      </c>
      <c r="O187" s="199">
        <v>43907</v>
      </c>
      <c r="P187" s="199">
        <v>43909</v>
      </c>
      <c r="Q187" s="211" t="s">
        <v>1107</v>
      </c>
      <c r="R187" s="204">
        <f>315.29/2</f>
        <v>157.64500000000001</v>
      </c>
      <c r="S187" s="204">
        <f>R187</f>
        <v>157.64500000000001</v>
      </c>
      <c r="T187" s="205"/>
      <c r="U187" s="206">
        <f>IF(F187="ASSESSOR",480*T187,IF(F187="COLABORADOR EVENTUAL",480*T187,IF(F187="GUARDA PORTUÁRIO",240*T187,IF(F187="CONSELHEIRO",600*T187,IF(F187="DIRETOR",600*T187,IF(F187="FIEL",360*T187,IF(F187="FIEL AJUDANTE",360*T187,IF(F187="GERENTE",480*T187,IF(F187="SECRETÁRIA",360*T187,IF(F187="SUPERINTENDENTE",480*T187,IF(F187="SUPERVISOR",360*T187,IF(F187="ESPECIALISTA PORTUÁRIO",360*T187,IF(F187="TÉC. SERV. PORTUÁRIOS",240*T187,0)))))))))))))</f>
        <v>0</v>
      </c>
      <c r="V187" s="208">
        <f>SUM(R187:S187,U187)</f>
        <v>315.29000000000002</v>
      </c>
      <c r="W187" s="3" t="str">
        <f>IF(O187-D187&gt;9,"SIM","NÃO")</f>
        <v>SIM</v>
      </c>
      <c r="X187" s="1"/>
    </row>
    <row r="188" spans="1:26" s="1" customFormat="1" ht="30" hidden="1" customHeight="1" x14ac:dyDescent="0.25">
      <c r="A188" s="199" t="s">
        <v>1108</v>
      </c>
      <c r="B188" s="199"/>
      <c r="C188" s="199" t="s">
        <v>1109</v>
      </c>
      <c r="D188" s="199">
        <v>43888</v>
      </c>
      <c r="E188" s="200" t="s">
        <v>53</v>
      </c>
      <c r="F188" s="201" t="s">
        <v>47</v>
      </c>
      <c r="G188" s="201" t="s">
        <v>884</v>
      </c>
      <c r="H188" s="202">
        <v>9914</v>
      </c>
      <c r="I188" s="201" t="s">
        <v>56</v>
      </c>
      <c r="J188" s="201" t="s">
        <v>29</v>
      </c>
      <c r="K188" s="201" t="s">
        <v>30</v>
      </c>
      <c r="L188" s="200"/>
      <c r="M188" s="201" t="s">
        <v>33</v>
      </c>
      <c r="N188" s="201" t="s">
        <v>263</v>
      </c>
      <c r="O188" s="199">
        <v>43907</v>
      </c>
      <c r="P188" s="199">
        <v>43909</v>
      </c>
      <c r="Q188" s="211" t="s">
        <v>1110</v>
      </c>
      <c r="R188" s="204">
        <f>580.94/2</f>
        <v>290.47000000000003</v>
      </c>
      <c r="S188" s="204">
        <f>R188</f>
        <v>290.47000000000003</v>
      </c>
      <c r="T188" s="205">
        <v>0</v>
      </c>
      <c r="U188" s="206">
        <f>IF(F188="ASSESSOR",480*T188,IF(F188="COLABORADOR EVENTUAL",480*T188,IF(F188="GUARDA PORTUÁRIO",240*T188,IF(F188="CONSELHEIRO",600*T188,IF(F188="DIRETOR",600*T188,IF(F188="FIEL",360*T188,IF(F188="FIEL AJUDANTE",360*T188,IF(F188="GERENTE",480*T188,IF(F188="SECRETÁRIA",360*T188,IF(F188="SUPERINTENDENTE",480*T188,IF(F188="SUPERVISOR",360*T188,IF(F188="ESPECIALISTA PORTUÁRIO",360*T188,IF(F188="TÉC. SERV. PORTUÁRIOS",240*T188,0)))))))))))))</f>
        <v>0</v>
      </c>
      <c r="V188" s="208">
        <f>SUM(R188:S188,U188)</f>
        <v>580.94000000000005</v>
      </c>
      <c r="W188" s="3" t="str">
        <f>IF(O188-D188&gt;9,"SIM","NÃO")</f>
        <v>SIM</v>
      </c>
    </row>
    <row r="191" spans="1:26" x14ac:dyDescent="0.25">
      <c r="R191" s="20"/>
    </row>
  </sheetData>
  <autoFilter ref="A4:W188" xr:uid="{00000000-0009-0000-0000-000001000000}">
    <filterColumn colId="4">
      <filters>
        <filter val="EDUARDO MOREIRA DA SILVA"/>
      </filters>
    </filterColumn>
    <filterColumn colId="14">
      <filters blank="1">
        <filter val="-"/>
        <filter val="15/06/2021"/>
        <filter val="17/05/2021"/>
        <filter val="24/05/2021"/>
        <dateGroupItem year="2021" dateTimeGrouping="year"/>
      </filters>
    </filterColumn>
  </autoFilter>
  <sortState xmlns:xlrd2="http://schemas.microsoft.com/office/spreadsheetml/2017/richdata2" ref="A5:W74">
    <sortCondition ref="O5:O74"/>
  </sortState>
  <mergeCells count="6">
    <mergeCell ref="C119:V119"/>
    <mergeCell ref="A1:V1"/>
    <mergeCell ref="A2:V2"/>
    <mergeCell ref="A3:V3"/>
    <mergeCell ref="C117:V117"/>
    <mergeCell ref="C118:V118"/>
  </mergeCells>
  <printOptions horizontalCentered="1" verticalCentered="1"/>
  <pageMargins left="0.25" right="0.25" top="0.75" bottom="0.75" header="0.3" footer="0.3"/>
  <pageSetup paperSize="9" scale="45" firstPageNumber="0" fitToHeight="0" orientation="landscape" horizontalDpi="300" verticalDpi="300" r:id="rId1"/>
  <headerFooter>
    <oddFooter>&amp;CPágina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Plan2!$A$1:$A$13</xm:f>
          </x14:formula1>
          <x14:formula2>
            <xm:f>0</xm:f>
          </x14:formula2>
          <xm:sqref>F139:F188 F5:F10 F13:F46 G112:G114 G102:G104 F50:F116 G121:G123 F121:F124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6"/>
  <sheetViews>
    <sheetView topLeftCell="C1" workbookViewId="0">
      <selection activeCell="C18" sqref="C18"/>
    </sheetView>
  </sheetViews>
  <sheetFormatPr defaultRowHeight="15" x14ac:dyDescent="0.25"/>
  <cols>
    <col min="1" max="1" width="9.85546875" hidden="1" customWidth="1"/>
    <col min="2" max="2" width="0" hidden="1" customWidth="1"/>
    <col min="3" max="3" width="21.28515625" customWidth="1"/>
    <col min="4" max="4" width="10.7109375" bestFit="1" customWidth="1"/>
    <col min="5" max="5" width="26.7109375" bestFit="1" customWidth="1"/>
    <col min="9" max="9" width="14" bestFit="1" customWidth="1"/>
    <col min="11" max="11" width="14" bestFit="1" customWidth="1"/>
    <col min="13" max="13" width="11" bestFit="1" customWidth="1"/>
    <col min="14" max="14" width="18.5703125" bestFit="1" customWidth="1"/>
    <col min="15" max="16" width="10.7109375" bestFit="1" customWidth="1"/>
    <col min="17" max="17" width="30.28515625" customWidth="1"/>
    <col min="23" max="23" width="12.140625" bestFit="1" customWidth="1"/>
    <col min="24" max="24" width="14.28515625" customWidth="1"/>
    <col min="25" max="25" width="12.5703125" customWidth="1"/>
  </cols>
  <sheetData>
    <row r="1" spans="1:25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25" x14ac:dyDescent="0.25">
      <c r="A2" s="394" t="s">
        <v>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</row>
    <row r="3" spans="1:25" x14ac:dyDescent="0.25">
      <c r="A3" s="395" t="s">
        <v>733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</row>
    <row r="4" spans="1:25" s="15" customFormat="1" ht="30" x14ac:dyDescent="0.25">
      <c r="A4" s="212" t="s">
        <v>734</v>
      </c>
      <c r="B4" s="212" t="s">
        <v>735</v>
      </c>
      <c r="C4" s="212" t="s">
        <v>3</v>
      </c>
      <c r="D4" s="213" t="s">
        <v>4</v>
      </c>
      <c r="E4" s="214" t="s">
        <v>5</v>
      </c>
      <c r="F4" s="212" t="s">
        <v>6</v>
      </c>
      <c r="G4" s="212" t="s">
        <v>7</v>
      </c>
      <c r="H4" s="212" t="s">
        <v>8</v>
      </c>
      <c r="I4" s="212" t="s">
        <v>9</v>
      </c>
      <c r="J4" s="214" t="s">
        <v>10</v>
      </c>
      <c r="K4" s="214" t="s">
        <v>11</v>
      </c>
      <c r="L4" s="214" t="s">
        <v>12</v>
      </c>
      <c r="M4" s="212" t="s">
        <v>13</v>
      </c>
      <c r="N4" s="212" t="s">
        <v>14</v>
      </c>
      <c r="O4" s="213" t="s">
        <v>15</v>
      </c>
      <c r="P4" s="213" t="s">
        <v>16</v>
      </c>
      <c r="Q4" s="215" t="s">
        <v>17</v>
      </c>
      <c r="R4" s="216" t="s">
        <v>18</v>
      </c>
      <c r="S4" s="216" t="s">
        <v>19</v>
      </c>
      <c r="T4" s="399" t="s">
        <v>20</v>
      </c>
      <c r="U4" s="400"/>
      <c r="V4" s="401"/>
      <c r="W4" s="217" t="s">
        <v>21</v>
      </c>
      <c r="X4" s="218" t="s">
        <v>22</v>
      </c>
      <c r="Y4" s="218" t="s">
        <v>736</v>
      </c>
    </row>
    <row r="5" spans="1:25" s="2" customFormat="1" ht="30.75" customHeight="1" x14ac:dyDescent="0.2">
      <c r="A5" s="219"/>
      <c r="B5" s="219"/>
      <c r="C5" s="74" t="s">
        <v>889</v>
      </c>
      <c r="D5" s="75">
        <v>44476</v>
      </c>
      <c r="E5" s="74" t="s">
        <v>53</v>
      </c>
      <c r="F5" s="76" t="s">
        <v>47</v>
      </c>
      <c r="G5" s="77" t="s">
        <v>54</v>
      </c>
      <c r="H5" s="77">
        <v>9914</v>
      </c>
      <c r="I5" s="77" t="s">
        <v>56</v>
      </c>
      <c r="J5" s="78" t="s">
        <v>29</v>
      </c>
      <c r="K5" s="77" t="s">
        <v>30</v>
      </c>
      <c r="L5" s="77" t="s">
        <v>890</v>
      </c>
      <c r="M5" s="75" t="s">
        <v>33</v>
      </c>
      <c r="N5" s="75" t="s">
        <v>891</v>
      </c>
      <c r="O5" s="220"/>
      <c r="P5" s="220"/>
      <c r="Q5" s="221"/>
      <c r="R5" s="222"/>
      <c r="S5" s="222"/>
      <c r="T5" s="222"/>
      <c r="U5" s="219"/>
      <c r="V5" s="223"/>
      <c r="W5" s="222"/>
      <c r="X5" s="224"/>
    </row>
    <row r="6" spans="1:25" s="2" customFormat="1" ht="11.25" x14ac:dyDescent="0.2">
      <c r="A6" s="219"/>
      <c r="B6" s="219"/>
      <c r="C6" s="219"/>
      <c r="D6" s="220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  <c r="P6" s="220"/>
      <c r="Q6" s="221"/>
      <c r="R6" s="222"/>
      <c r="S6" s="222"/>
      <c r="T6" s="222"/>
      <c r="U6" s="219"/>
      <c r="V6" s="223"/>
      <c r="W6" s="222"/>
      <c r="X6" s="224"/>
    </row>
    <row r="7" spans="1:25" s="2" customFormat="1" ht="11.25" x14ac:dyDescent="0.2">
      <c r="A7" s="219"/>
      <c r="B7" s="219"/>
      <c r="C7" s="219"/>
      <c r="D7" s="220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20"/>
      <c r="P7" s="220"/>
      <c r="Q7" s="221"/>
      <c r="R7" s="222"/>
      <c r="S7" s="222"/>
      <c r="T7" s="222"/>
      <c r="U7" s="219"/>
      <c r="V7" s="223"/>
      <c r="W7" s="222"/>
      <c r="X7" s="224"/>
    </row>
    <row r="11" spans="1:25" s="48" customFormat="1" x14ac:dyDescent="0.25"/>
    <row r="12" spans="1:25" x14ac:dyDescent="0.25">
      <c r="A12" s="393" t="s">
        <v>0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</row>
    <row r="13" spans="1:25" x14ac:dyDescent="0.25">
      <c r="A13" s="394" t="s">
        <v>1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</row>
    <row r="14" spans="1:25" x14ac:dyDescent="0.25">
      <c r="A14" s="395" t="s">
        <v>1111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</row>
    <row r="15" spans="1:25" ht="22.5" x14ac:dyDescent="0.25">
      <c r="A15" s="225" t="s">
        <v>734</v>
      </c>
      <c r="B15" s="225" t="s">
        <v>735</v>
      </c>
      <c r="C15" s="225" t="s">
        <v>3</v>
      </c>
      <c r="D15" s="226" t="s">
        <v>4</v>
      </c>
      <c r="E15" s="227" t="s">
        <v>5</v>
      </c>
      <c r="F15" s="228" t="s">
        <v>6</v>
      </c>
      <c r="G15" s="228" t="s">
        <v>7</v>
      </c>
      <c r="H15" s="228" t="s">
        <v>8</v>
      </c>
      <c r="I15" s="228" t="s">
        <v>9</v>
      </c>
      <c r="J15" s="228" t="s">
        <v>10</v>
      </c>
      <c r="K15" s="228" t="s">
        <v>11</v>
      </c>
      <c r="L15" s="228"/>
      <c r="M15" s="228" t="s">
        <v>13</v>
      </c>
      <c r="N15" s="228" t="s">
        <v>14</v>
      </c>
      <c r="O15" s="226" t="s">
        <v>15</v>
      </c>
      <c r="P15" s="226" t="s">
        <v>16</v>
      </c>
      <c r="Q15" s="229" t="s">
        <v>17</v>
      </c>
      <c r="R15" s="230" t="s">
        <v>18</v>
      </c>
      <c r="S15" s="230" t="s">
        <v>19</v>
      </c>
      <c r="T15" s="396" t="s">
        <v>20</v>
      </c>
      <c r="U15" s="397"/>
      <c r="V15" s="398"/>
      <c r="W15" s="231" t="s">
        <v>21</v>
      </c>
      <c r="X15" s="232" t="s">
        <v>22</v>
      </c>
      <c r="Y15" s="231" t="s">
        <v>736</v>
      </c>
    </row>
    <row r="16" spans="1:25" s="2" customFormat="1" ht="33.75" x14ac:dyDescent="0.2">
      <c r="A16" s="219" t="s">
        <v>1112</v>
      </c>
      <c r="B16" s="219"/>
      <c r="C16" s="219" t="s">
        <v>1113</v>
      </c>
      <c r="D16" s="220">
        <v>43874</v>
      </c>
      <c r="E16" s="219" t="s">
        <v>53</v>
      </c>
      <c r="F16" s="219" t="s">
        <v>47</v>
      </c>
      <c r="G16" s="219" t="s">
        <v>884</v>
      </c>
      <c r="H16" s="219">
        <v>9914</v>
      </c>
      <c r="I16" s="219" t="s">
        <v>56</v>
      </c>
      <c r="J16" s="219" t="s">
        <v>29</v>
      </c>
      <c r="K16" s="219" t="s">
        <v>30</v>
      </c>
      <c r="L16" s="219"/>
      <c r="M16" s="219" t="s">
        <v>33</v>
      </c>
      <c r="N16" s="219" t="s">
        <v>1114</v>
      </c>
      <c r="O16" s="220">
        <v>43889</v>
      </c>
      <c r="P16" s="220">
        <v>43898</v>
      </c>
      <c r="Q16" s="221" t="s">
        <v>1115</v>
      </c>
      <c r="R16" s="222">
        <v>0</v>
      </c>
      <c r="S16" s="222">
        <v>0</v>
      </c>
      <c r="T16" s="222" t="s">
        <v>1116</v>
      </c>
      <c r="U16" s="219">
        <v>9</v>
      </c>
      <c r="V16" s="223">
        <v>210</v>
      </c>
      <c r="W16" s="222">
        <v>8382.7099999999991</v>
      </c>
      <c r="X16" s="224">
        <f>W16</f>
        <v>8382.7099999999991</v>
      </c>
    </row>
  </sheetData>
  <mergeCells count="8">
    <mergeCell ref="A12:X12"/>
    <mergeCell ref="A13:X13"/>
    <mergeCell ref="A14:X14"/>
    <mergeCell ref="T15:V15"/>
    <mergeCell ref="A1:X1"/>
    <mergeCell ref="A2:X2"/>
    <mergeCell ref="A3:X3"/>
    <mergeCell ref="T4:V4"/>
  </mergeCells>
  <pageMargins left="0.511811024" right="0.511811024" top="0.78740157499999996" bottom="0.78740157499999996" header="0.31496062000000002" footer="0.31496062000000002"/>
  <pageSetup paperSize="9" scale="47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Plan2!$A$1:$A$13</xm:f>
          </x14:formula1>
          <x14:formula2>
            <xm:f>0</xm:f>
          </x14:formula2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zoomScale="124" zoomScaleNormal="124" workbookViewId="0"/>
  </sheetViews>
  <sheetFormatPr defaultRowHeight="15" x14ac:dyDescent="0.25"/>
  <cols>
    <col min="1" max="1025" width="8.5703125" customWidth="1"/>
  </cols>
  <sheetData/>
  <pageMargins left="0.51180555555555496" right="0.51180555555555496" top="0.78749999999999998" bottom="0.78749999999999998" header="0.51180555555555496" footer="0.51180555555555496"/>
  <pageSetup paperSize="77" scale="8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0"/>
  <sheetViews>
    <sheetView workbookViewId="0">
      <selection activeCell="D9" sqref="D9"/>
    </sheetView>
  </sheetViews>
  <sheetFormatPr defaultRowHeight="15" x14ac:dyDescent="0.25"/>
  <cols>
    <col min="1" max="1" width="20.42578125" style="5" bestFit="1" customWidth="1"/>
    <col min="2" max="2" width="11" style="5" customWidth="1"/>
    <col min="3" max="3" width="14.140625" style="5" customWidth="1"/>
    <col min="4" max="4" width="13.140625" style="5" bestFit="1" customWidth="1"/>
    <col min="5" max="6" width="12.42578125" style="5" customWidth="1"/>
    <col min="7" max="7" width="12.7109375" style="5" customWidth="1"/>
    <col min="8" max="8" width="13.140625" style="5" bestFit="1" customWidth="1"/>
    <col min="9" max="9" width="14.42578125" style="5" customWidth="1"/>
    <col min="10" max="10" width="11.28515625" style="5" customWidth="1"/>
    <col min="11" max="12" width="10.7109375" style="5" customWidth="1"/>
    <col min="13" max="13" width="12.5703125" style="5" bestFit="1" customWidth="1"/>
    <col min="14" max="14" width="13.140625" style="5" customWidth="1"/>
    <col min="15" max="19" width="9.140625" style="103"/>
  </cols>
  <sheetData>
    <row r="1" spans="1:19" ht="45" x14ac:dyDescent="0.25">
      <c r="A1" s="106" t="s">
        <v>1117</v>
      </c>
      <c r="B1" s="107" t="s">
        <v>1118</v>
      </c>
      <c r="C1" s="108" t="s">
        <v>1119</v>
      </c>
      <c r="D1" s="107" t="s">
        <v>1120</v>
      </c>
      <c r="E1" s="108" t="s">
        <v>1121</v>
      </c>
      <c r="F1" s="108" t="s">
        <v>1122</v>
      </c>
      <c r="G1" s="108" t="s">
        <v>1123</v>
      </c>
      <c r="H1" s="108" t="s">
        <v>1124</v>
      </c>
      <c r="I1" s="108" t="s">
        <v>1125</v>
      </c>
      <c r="J1" s="108" t="s">
        <v>1126</v>
      </c>
      <c r="K1" s="108" t="s">
        <v>947</v>
      </c>
      <c r="L1" s="108" t="s">
        <v>1127</v>
      </c>
      <c r="M1" s="107" t="s">
        <v>1128</v>
      </c>
      <c r="N1" s="109" t="s">
        <v>1129</v>
      </c>
      <c r="O1" s="102" t="s">
        <v>1130</v>
      </c>
    </row>
    <row r="2" spans="1:19" ht="30" x14ac:dyDescent="0.25">
      <c r="A2" s="104"/>
      <c r="B2" s="104" t="s">
        <v>1131</v>
      </c>
      <c r="C2" s="110" t="s">
        <v>1132</v>
      </c>
      <c r="D2" s="111">
        <v>44579</v>
      </c>
      <c r="E2" s="110">
        <v>44568</v>
      </c>
      <c r="F2" s="110">
        <v>44571</v>
      </c>
      <c r="G2" s="110">
        <v>44571</v>
      </c>
      <c r="H2" s="110">
        <v>44571</v>
      </c>
      <c r="I2" s="110">
        <v>44572</v>
      </c>
      <c r="J2" s="110">
        <v>44572</v>
      </c>
      <c r="K2" s="110">
        <v>44573</v>
      </c>
      <c r="L2" s="110">
        <v>44573</v>
      </c>
      <c r="M2" s="112">
        <v>44579</v>
      </c>
      <c r="N2" s="111">
        <v>44583</v>
      </c>
      <c r="O2" s="102"/>
    </row>
    <row r="3" spans="1:19" s="5" customFormat="1" ht="27.75" customHeight="1" x14ac:dyDescent="0.25">
      <c r="A3" s="111">
        <v>44583</v>
      </c>
      <c r="B3" s="113">
        <v>45486</v>
      </c>
      <c r="C3" s="111">
        <v>44594</v>
      </c>
      <c r="D3" s="111">
        <v>44607</v>
      </c>
      <c r="E3" s="111">
        <v>44596</v>
      </c>
      <c r="F3" s="111">
        <v>44599</v>
      </c>
      <c r="G3" s="111">
        <v>44599</v>
      </c>
      <c r="H3" s="111">
        <v>44599</v>
      </c>
      <c r="I3" s="111">
        <v>44601</v>
      </c>
      <c r="J3" s="111">
        <v>44602</v>
      </c>
      <c r="K3" s="111">
        <v>44603</v>
      </c>
      <c r="L3" s="111">
        <v>44604</v>
      </c>
      <c r="M3" s="112">
        <v>44607</v>
      </c>
      <c r="N3" s="111">
        <v>44608</v>
      </c>
      <c r="O3" s="103"/>
      <c r="P3" s="103"/>
      <c r="Q3" s="103"/>
      <c r="R3" s="103"/>
      <c r="S3" s="103"/>
    </row>
    <row r="4" spans="1:19" ht="30" x14ac:dyDescent="0.25">
      <c r="A4" s="111">
        <v>44608</v>
      </c>
      <c r="B4" s="114" t="s">
        <v>1133</v>
      </c>
      <c r="C4" s="111">
        <v>44608</v>
      </c>
      <c r="D4" s="111">
        <v>44620</v>
      </c>
      <c r="E4" s="112">
        <v>44613</v>
      </c>
      <c r="F4" s="115">
        <v>44614</v>
      </c>
      <c r="G4" s="115">
        <v>44614</v>
      </c>
      <c r="H4" s="115">
        <v>44614</v>
      </c>
      <c r="I4" s="112">
        <v>44614</v>
      </c>
      <c r="J4" s="111">
        <v>44617</v>
      </c>
      <c r="K4" s="116">
        <v>44624</v>
      </c>
      <c r="L4" s="111">
        <v>44625</v>
      </c>
      <c r="M4" s="116">
        <v>44627</v>
      </c>
      <c r="N4" s="111">
        <v>44629</v>
      </c>
      <c r="O4" s="103" t="s">
        <v>1134</v>
      </c>
    </row>
    <row r="5" spans="1:19" ht="33" hidden="1" customHeight="1" x14ac:dyDescent="0.25">
      <c r="A5" s="115">
        <v>44629</v>
      </c>
      <c r="B5" s="117" t="s">
        <v>1135</v>
      </c>
      <c r="C5" s="111">
        <v>44622</v>
      </c>
      <c r="D5" s="111">
        <v>44634</v>
      </c>
      <c r="E5" s="105"/>
      <c r="F5" s="105"/>
      <c r="G5" s="105"/>
      <c r="H5" s="105"/>
      <c r="I5" s="105"/>
      <c r="J5" s="105"/>
      <c r="K5" s="105"/>
      <c r="L5" s="105"/>
      <c r="M5" s="105"/>
      <c r="N5" s="111"/>
    </row>
    <row r="6" spans="1:19" ht="45" x14ac:dyDescent="0.25">
      <c r="A6" s="115">
        <v>44629</v>
      </c>
      <c r="B6" s="114" t="s">
        <v>1136</v>
      </c>
      <c r="C6" s="111">
        <v>44627</v>
      </c>
      <c r="D6" s="118" t="s">
        <v>1137</v>
      </c>
      <c r="E6" s="112">
        <v>44629</v>
      </c>
      <c r="F6" s="111">
        <v>44630</v>
      </c>
      <c r="G6" s="111">
        <v>44630</v>
      </c>
      <c r="H6" s="111">
        <v>44631</v>
      </c>
      <c r="I6" s="112">
        <v>44634</v>
      </c>
      <c r="J6" s="111">
        <v>44635</v>
      </c>
      <c r="K6" s="111">
        <v>44637</v>
      </c>
      <c r="L6" s="111">
        <v>44637</v>
      </c>
      <c r="M6" s="116">
        <v>44643</v>
      </c>
      <c r="N6" s="111">
        <v>44644</v>
      </c>
      <c r="O6" s="103" t="s">
        <v>1138</v>
      </c>
    </row>
    <row r="7" spans="1:19" ht="45" x14ac:dyDescent="0.25">
      <c r="A7" s="111">
        <v>44644</v>
      </c>
      <c r="B7" s="114" t="s">
        <v>1139</v>
      </c>
      <c r="C7" s="111" t="s">
        <v>1140</v>
      </c>
      <c r="D7" s="111">
        <v>44648</v>
      </c>
      <c r="E7" s="116">
        <v>44645</v>
      </c>
      <c r="F7" s="111">
        <v>44645</v>
      </c>
      <c r="G7" s="111">
        <v>44645</v>
      </c>
      <c r="H7" s="111">
        <v>44648</v>
      </c>
      <c r="I7" s="119">
        <v>44650</v>
      </c>
      <c r="J7" s="120" t="s">
        <v>1141</v>
      </c>
      <c r="K7" s="111">
        <v>44652</v>
      </c>
      <c r="L7" s="111">
        <v>44653</v>
      </c>
      <c r="M7" s="118" t="s">
        <v>1142</v>
      </c>
      <c r="N7" s="111">
        <v>44659</v>
      </c>
    </row>
    <row r="8" spans="1:19" ht="45" x14ac:dyDescent="0.25">
      <c r="A8" s="104" t="s">
        <v>1143</v>
      </c>
      <c r="B8" s="104" t="s">
        <v>1144</v>
      </c>
      <c r="C8" s="111" t="s">
        <v>1145</v>
      </c>
      <c r="D8" s="111">
        <v>44669</v>
      </c>
      <c r="E8" s="116">
        <v>44659</v>
      </c>
      <c r="F8" s="111">
        <v>44659</v>
      </c>
      <c r="G8" s="111">
        <v>44659</v>
      </c>
      <c r="H8" s="111">
        <v>44659</v>
      </c>
      <c r="I8" s="111">
        <v>44662</v>
      </c>
      <c r="J8" s="111">
        <v>44663</v>
      </c>
      <c r="K8" s="110" t="s">
        <v>1146</v>
      </c>
      <c r="L8" s="104" t="s">
        <v>1147</v>
      </c>
      <c r="M8" s="119">
        <v>44679</v>
      </c>
      <c r="N8" s="111">
        <v>44683</v>
      </c>
    </row>
    <row r="9" spans="1:19" ht="75" x14ac:dyDescent="0.25">
      <c r="A9" s="111">
        <v>44683</v>
      </c>
      <c r="B9" s="114" t="s">
        <v>1148</v>
      </c>
      <c r="C9" s="111">
        <v>44670</v>
      </c>
      <c r="D9" s="119">
        <v>44679</v>
      </c>
      <c r="E9" s="111">
        <v>44684</v>
      </c>
      <c r="F9" s="104" t="s">
        <v>1149</v>
      </c>
      <c r="G9" s="111">
        <v>44687</v>
      </c>
      <c r="H9" s="111">
        <v>44687</v>
      </c>
      <c r="I9" s="111">
        <v>44690</v>
      </c>
      <c r="J9" s="105"/>
      <c r="K9" s="105"/>
      <c r="L9" s="105"/>
      <c r="M9" s="119">
        <v>44687</v>
      </c>
      <c r="N9" s="105"/>
    </row>
    <row r="10" spans="1:19" ht="75" x14ac:dyDescent="0.25">
      <c r="A10" s="111">
        <v>44684</v>
      </c>
      <c r="B10" s="104" t="s">
        <v>1150</v>
      </c>
      <c r="C10" s="111">
        <v>44684</v>
      </c>
      <c r="D10" s="111">
        <v>44701</v>
      </c>
      <c r="E10" s="111">
        <v>44686</v>
      </c>
      <c r="F10" s="111">
        <v>44686</v>
      </c>
      <c r="G10" s="111">
        <v>44687</v>
      </c>
      <c r="H10" s="111">
        <v>44687</v>
      </c>
      <c r="I10" s="111">
        <v>44690</v>
      </c>
      <c r="J10" s="105"/>
      <c r="K10" s="105"/>
      <c r="L10" s="105"/>
      <c r="M10" s="105"/>
      <c r="N10" s="105"/>
    </row>
  </sheetData>
  <phoneticPr fontId="17" type="noConversion"/>
  <pageMargins left="0.511811024" right="0.511811024" top="0.78740157499999996" bottom="0.78740157499999996" header="0.31496062000000002" footer="0.31496062000000002"/>
  <pageSetup paperSize="9" scale="5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EZ99"/>
  <sheetViews>
    <sheetView tabSelected="1" zoomScaleNormal="100" workbookViewId="0">
      <selection activeCell="T99" sqref="A1:T99"/>
    </sheetView>
  </sheetViews>
  <sheetFormatPr defaultRowHeight="15" x14ac:dyDescent="0.25"/>
  <cols>
    <col min="1" max="1" width="21.42578125" customWidth="1"/>
    <col min="2" max="2" width="11.42578125" customWidth="1"/>
    <col min="3" max="3" width="33.140625" customWidth="1"/>
    <col min="4" max="4" width="13.42578125" bestFit="1" customWidth="1"/>
    <col min="5" max="5" width="8.5703125" bestFit="1" customWidth="1"/>
    <col min="6" max="6" width="6" bestFit="1" customWidth="1"/>
    <col min="7" max="7" width="14" bestFit="1" customWidth="1"/>
    <col min="8" max="8" width="7.42578125" bestFit="1" customWidth="1"/>
    <col min="9" max="9" width="12.140625" bestFit="1" customWidth="1"/>
    <col min="10" max="10" width="8.85546875" bestFit="1" customWidth="1"/>
    <col min="11" max="12" width="15" bestFit="1" customWidth="1"/>
    <col min="13" max="14" width="11.42578125" bestFit="1" customWidth="1"/>
    <col min="15" max="15" width="16.28515625" customWidth="1"/>
    <col min="16" max="17" width="12.140625" bestFit="1" customWidth="1"/>
    <col min="18" max="18" width="8.140625" bestFit="1" customWidth="1"/>
    <col min="19" max="20" width="12.140625" bestFit="1" customWidth="1"/>
  </cols>
  <sheetData>
    <row r="1" spans="1:20" x14ac:dyDescent="0.25">
      <c r="A1" s="402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90"/>
    </row>
    <row r="2" spans="1:20" x14ac:dyDescent="0.25">
      <c r="A2" s="403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92"/>
    </row>
    <row r="3" spans="1:20" ht="15.75" thickBot="1" x14ac:dyDescent="0.3">
      <c r="A3" s="404" t="s">
        <v>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8"/>
    </row>
    <row r="4" spans="1:20" ht="45" x14ac:dyDescent="0.25">
      <c r="A4" s="6" t="s">
        <v>3</v>
      </c>
      <c r="B4" s="8" t="s">
        <v>4</v>
      </c>
      <c r="C4" s="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8" t="s">
        <v>15</v>
      </c>
      <c r="N4" s="8" t="s">
        <v>16</v>
      </c>
      <c r="O4" s="10" t="s">
        <v>17</v>
      </c>
      <c r="P4" s="13" t="s">
        <v>18</v>
      </c>
      <c r="Q4" s="13" t="s">
        <v>19</v>
      </c>
      <c r="R4" s="12" t="s">
        <v>20</v>
      </c>
      <c r="S4" s="13" t="s">
        <v>21</v>
      </c>
      <c r="T4" s="14" t="s">
        <v>22</v>
      </c>
    </row>
    <row r="5" spans="1:20" ht="30" customHeight="1" x14ac:dyDescent="0.25">
      <c r="A5" s="86" t="s">
        <v>23</v>
      </c>
      <c r="B5" s="75">
        <v>44588</v>
      </c>
      <c r="C5" s="96" t="s">
        <v>24</v>
      </c>
      <c r="D5" s="74" t="s">
        <v>25</v>
      </c>
      <c r="E5" s="76" t="s">
        <v>26</v>
      </c>
      <c r="F5" s="76" t="s">
        <v>27</v>
      </c>
      <c r="G5" s="77" t="s">
        <v>28</v>
      </c>
      <c r="H5" s="78" t="s">
        <v>29</v>
      </c>
      <c r="I5" s="77" t="s">
        <v>30</v>
      </c>
      <c r="J5" s="77" t="s">
        <v>31</v>
      </c>
      <c r="K5" s="75" t="s">
        <v>32</v>
      </c>
      <c r="L5" s="75" t="s">
        <v>33</v>
      </c>
      <c r="M5" s="75">
        <v>44598</v>
      </c>
      <c r="N5" s="75">
        <v>44600</v>
      </c>
      <c r="O5" s="87" t="s">
        <v>34</v>
      </c>
      <c r="P5" s="130">
        <v>2147.06</v>
      </c>
      <c r="Q5" s="130" t="s">
        <v>35</v>
      </c>
      <c r="R5" s="81">
        <v>2.6</v>
      </c>
      <c r="S5" s="89">
        <v>1560</v>
      </c>
      <c r="T5" s="85">
        <v>3707.06</v>
      </c>
    </row>
    <row r="6" spans="1:20" ht="30" customHeight="1" x14ac:dyDescent="0.25">
      <c r="A6" s="86" t="s">
        <v>36</v>
      </c>
      <c r="B6" s="75">
        <v>44588</v>
      </c>
      <c r="C6" s="96" t="s">
        <v>37</v>
      </c>
      <c r="D6" s="74" t="s">
        <v>25</v>
      </c>
      <c r="E6" s="76" t="s">
        <v>26</v>
      </c>
      <c r="F6" s="76" t="s">
        <v>27</v>
      </c>
      <c r="G6" s="77" t="s">
        <v>38</v>
      </c>
      <c r="H6" s="78" t="s">
        <v>29</v>
      </c>
      <c r="I6" s="77" t="s">
        <v>30</v>
      </c>
      <c r="J6" s="77" t="s">
        <v>31</v>
      </c>
      <c r="K6" s="75" t="s">
        <v>32</v>
      </c>
      <c r="L6" s="75" t="s">
        <v>33</v>
      </c>
      <c r="M6" s="75">
        <v>44598</v>
      </c>
      <c r="N6" s="75">
        <v>44600</v>
      </c>
      <c r="O6" s="87" t="s">
        <v>34</v>
      </c>
      <c r="P6" s="130">
        <v>2147.06</v>
      </c>
      <c r="Q6" s="130" t="s">
        <v>35</v>
      </c>
      <c r="R6" s="74" t="s">
        <v>39</v>
      </c>
      <c r="S6" s="89">
        <v>0</v>
      </c>
      <c r="T6" s="85">
        <v>2147.06</v>
      </c>
    </row>
    <row r="7" spans="1:20" ht="30" customHeight="1" x14ac:dyDescent="0.25">
      <c r="A7" s="86" t="s">
        <v>40</v>
      </c>
      <c r="B7" s="75">
        <v>44588</v>
      </c>
      <c r="C7" s="96" t="s">
        <v>41</v>
      </c>
      <c r="D7" s="74" t="s">
        <v>25</v>
      </c>
      <c r="E7" s="76" t="s">
        <v>26</v>
      </c>
      <c r="F7" s="76" t="s">
        <v>27</v>
      </c>
      <c r="G7" s="77" t="s">
        <v>42</v>
      </c>
      <c r="H7" s="78" t="s">
        <v>29</v>
      </c>
      <c r="I7" s="77" t="s">
        <v>30</v>
      </c>
      <c r="J7" s="78" t="s">
        <v>43</v>
      </c>
      <c r="K7" s="75" t="s">
        <v>44</v>
      </c>
      <c r="L7" s="75" t="s">
        <v>33</v>
      </c>
      <c r="M7" s="75">
        <v>44598</v>
      </c>
      <c r="N7" s="75">
        <v>44600</v>
      </c>
      <c r="O7" s="87" t="s">
        <v>34</v>
      </c>
      <c r="P7" s="130">
        <v>1075.6600000000001</v>
      </c>
      <c r="Q7" s="130" t="s">
        <v>35</v>
      </c>
      <c r="R7" s="81">
        <v>2.6</v>
      </c>
      <c r="S7" s="89">
        <v>1560</v>
      </c>
      <c r="T7" s="85">
        <v>2635.66</v>
      </c>
    </row>
    <row r="8" spans="1:20" ht="30" customHeight="1" x14ac:dyDescent="0.25">
      <c r="A8" s="86" t="s">
        <v>58</v>
      </c>
      <c r="B8" s="75">
        <v>44609</v>
      </c>
      <c r="C8" s="97" t="s">
        <v>24</v>
      </c>
      <c r="D8" s="76" t="s">
        <v>25</v>
      </c>
      <c r="E8" s="76" t="s">
        <v>26</v>
      </c>
      <c r="F8" s="76" t="s">
        <v>27</v>
      </c>
      <c r="G8" s="76" t="s">
        <v>28</v>
      </c>
      <c r="H8" s="77" t="s">
        <v>29</v>
      </c>
      <c r="I8" s="77" t="s">
        <v>30</v>
      </c>
      <c r="J8" s="78" t="s">
        <v>31</v>
      </c>
      <c r="K8" s="77" t="s">
        <v>44</v>
      </c>
      <c r="L8" s="77" t="s">
        <v>33</v>
      </c>
      <c r="M8" s="75">
        <v>44628</v>
      </c>
      <c r="N8" s="75" t="s">
        <v>35</v>
      </c>
      <c r="O8" s="87" t="s">
        <v>34</v>
      </c>
      <c r="P8" s="130">
        <v>423.96</v>
      </c>
      <c r="Q8" s="130" t="s">
        <v>35</v>
      </c>
      <c r="R8" s="81">
        <v>2.6</v>
      </c>
      <c r="S8" s="89">
        <v>1560</v>
      </c>
      <c r="T8" s="85">
        <v>1983.96</v>
      </c>
    </row>
    <row r="9" spans="1:20" ht="30" customHeight="1" x14ac:dyDescent="0.25">
      <c r="A9" s="86" t="s">
        <v>58</v>
      </c>
      <c r="B9" s="75">
        <v>44609</v>
      </c>
      <c r="C9" s="97" t="s">
        <v>24</v>
      </c>
      <c r="D9" s="76" t="s">
        <v>25</v>
      </c>
      <c r="E9" s="76" t="s">
        <v>26</v>
      </c>
      <c r="F9" s="76" t="s">
        <v>27</v>
      </c>
      <c r="G9" s="76" t="s">
        <v>28</v>
      </c>
      <c r="H9" s="77" t="s">
        <v>29</v>
      </c>
      <c r="I9" s="77" t="s">
        <v>30</v>
      </c>
      <c r="J9" s="78" t="s">
        <v>31</v>
      </c>
      <c r="K9" s="77" t="s">
        <v>33</v>
      </c>
      <c r="L9" s="77" t="s">
        <v>32</v>
      </c>
      <c r="M9" s="75" t="s">
        <v>35</v>
      </c>
      <c r="N9" s="75">
        <v>44630</v>
      </c>
      <c r="O9" s="87" t="s">
        <v>34</v>
      </c>
      <c r="P9" s="130" t="s">
        <v>35</v>
      </c>
      <c r="Q9" s="130">
        <v>436.96</v>
      </c>
      <c r="R9" s="74" t="s">
        <v>39</v>
      </c>
      <c r="S9" s="89">
        <v>0</v>
      </c>
      <c r="T9" s="85">
        <v>436.96</v>
      </c>
    </row>
    <row r="10" spans="1:20" ht="30" customHeight="1" x14ac:dyDescent="0.25">
      <c r="A10" s="86" t="s">
        <v>59</v>
      </c>
      <c r="B10" s="75">
        <v>44610</v>
      </c>
      <c r="C10" s="96" t="s">
        <v>41</v>
      </c>
      <c r="D10" s="74" t="s">
        <v>25</v>
      </c>
      <c r="E10" s="76" t="s">
        <v>26</v>
      </c>
      <c r="F10" s="76" t="s">
        <v>27</v>
      </c>
      <c r="G10" s="77" t="s">
        <v>42</v>
      </c>
      <c r="H10" s="78" t="s">
        <v>29</v>
      </c>
      <c r="I10" s="77" t="s">
        <v>30</v>
      </c>
      <c r="J10" s="78" t="s">
        <v>43</v>
      </c>
      <c r="K10" s="75" t="s">
        <v>44</v>
      </c>
      <c r="L10" s="75" t="s">
        <v>33</v>
      </c>
      <c r="M10" s="75">
        <v>44628</v>
      </c>
      <c r="N10" s="75">
        <v>44630</v>
      </c>
      <c r="O10" s="87" t="s">
        <v>34</v>
      </c>
      <c r="P10" s="130">
        <v>347.19</v>
      </c>
      <c r="Q10" s="130">
        <v>347.19</v>
      </c>
      <c r="R10" s="81">
        <v>2.6</v>
      </c>
      <c r="S10" s="89">
        <v>1560</v>
      </c>
      <c r="T10" s="85">
        <v>2254.38</v>
      </c>
    </row>
    <row r="11" spans="1:20" ht="30" customHeight="1" x14ac:dyDescent="0.25">
      <c r="A11" s="86" t="s">
        <v>60</v>
      </c>
      <c r="B11" s="75">
        <v>44617</v>
      </c>
      <c r="C11" s="96" t="s">
        <v>37</v>
      </c>
      <c r="D11" s="74" t="s">
        <v>25</v>
      </c>
      <c r="E11" s="76" t="s">
        <v>26</v>
      </c>
      <c r="F11" s="76" t="s">
        <v>27</v>
      </c>
      <c r="G11" s="77" t="s">
        <v>38</v>
      </c>
      <c r="H11" s="78" t="s">
        <v>29</v>
      </c>
      <c r="I11" s="77" t="s">
        <v>30</v>
      </c>
      <c r="J11" s="78" t="s">
        <v>43</v>
      </c>
      <c r="K11" s="75" t="s">
        <v>32</v>
      </c>
      <c r="L11" s="75" t="s">
        <v>33</v>
      </c>
      <c r="M11" s="75">
        <v>44628</v>
      </c>
      <c r="N11" s="75" t="s">
        <v>35</v>
      </c>
      <c r="O11" s="87" t="s">
        <v>34</v>
      </c>
      <c r="P11" s="130">
        <v>1127.52</v>
      </c>
      <c r="Q11" s="130" t="s">
        <v>35</v>
      </c>
      <c r="R11" s="74" t="s">
        <v>39</v>
      </c>
      <c r="S11" s="89">
        <v>0</v>
      </c>
      <c r="T11" s="85">
        <v>1127.52</v>
      </c>
    </row>
    <row r="12" spans="1:20" ht="30" customHeight="1" x14ac:dyDescent="0.25">
      <c r="A12" s="86" t="s">
        <v>60</v>
      </c>
      <c r="B12" s="75">
        <v>44617</v>
      </c>
      <c r="C12" s="96" t="s">
        <v>37</v>
      </c>
      <c r="D12" s="74" t="s">
        <v>25</v>
      </c>
      <c r="E12" s="76" t="s">
        <v>26</v>
      </c>
      <c r="F12" s="76" t="s">
        <v>27</v>
      </c>
      <c r="G12" s="77" t="s">
        <v>38</v>
      </c>
      <c r="H12" s="78" t="s">
        <v>29</v>
      </c>
      <c r="I12" s="77" t="s">
        <v>30</v>
      </c>
      <c r="J12" s="77" t="s">
        <v>31</v>
      </c>
      <c r="K12" s="77" t="s">
        <v>33</v>
      </c>
      <c r="L12" s="77" t="s">
        <v>32</v>
      </c>
      <c r="M12" s="75" t="s">
        <v>35</v>
      </c>
      <c r="N12" s="75">
        <v>44630</v>
      </c>
      <c r="O12" s="87" t="s">
        <v>34</v>
      </c>
      <c r="P12" s="130" t="s">
        <v>35</v>
      </c>
      <c r="Q12" s="130">
        <v>1277.96</v>
      </c>
      <c r="R12" s="81">
        <v>2.6</v>
      </c>
      <c r="S12" s="89">
        <v>1560</v>
      </c>
      <c r="T12" s="85">
        <v>2837.96</v>
      </c>
    </row>
    <row r="13" spans="1:20" ht="30" customHeight="1" x14ac:dyDescent="0.25">
      <c r="A13" s="86" t="s">
        <v>135</v>
      </c>
      <c r="B13" s="75" t="s">
        <v>129</v>
      </c>
      <c r="C13" s="96" t="s">
        <v>136</v>
      </c>
      <c r="D13" s="74" t="s">
        <v>25</v>
      </c>
      <c r="E13" s="76" t="s">
        <v>26</v>
      </c>
      <c r="F13" s="76" t="s">
        <v>27</v>
      </c>
      <c r="G13" s="77" t="s">
        <v>38</v>
      </c>
      <c r="H13" s="78" t="s">
        <v>29</v>
      </c>
      <c r="I13" s="77" t="s">
        <v>30</v>
      </c>
      <c r="J13" s="78" t="s">
        <v>109</v>
      </c>
      <c r="K13" s="75" t="s">
        <v>32</v>
      </c>
      <c r="L13" s="75" t="s">
        <v>33</v>
      </c>
      <c r="M13" s="75" t="s">
        <v>134</v>
      </c>
      <c r="N13" s="75" t="s">
        <v>96</v>
      </c>
      <c r="O13" s="87" t="s">
        <v>34</v>
      </c>
      <c r="P13" s="130">
        <v>1451.095</v>
      </c>
      <c r="Q13" s="130">
        <v>1451.095</v>
      </c>
      <c r="R13" s="81">
        <v>2.6</v>
      </c>
      <c r="S13" s="89">
        <v>1560</v>
      </c>
      <c r="T13" s="85">
        <v>4462.1900000000005</v>
      </c>
    </row>
    <row r="14" spans="1:20" ht="30" customHeight="1" x14ac:dyDescent="0.25">
      <c r="A14" s="86" t="s">
        <v>138</v>
      </c>
      <c r="B14" s="75" t="s">
        <v>129</v>
      </c>
      <c r="C14" s="96" t="s">
        <v>139</v>
      </c>
      <c r="D14" s="74" t="s">
        <v>25</v>
      </c>
      <c r="E14" s="76" t="s">
        <v>26</v>
      </c>
      <c r="F14" s="76" t="s">
        <v>27</v>
      </c>
      <c r="G14" s="77" t="s">
        <v>42</v>
      </c>
      <c r="H14" s="78" t="s">
        <v>29</v>
      </c>
      <c r="I14" s="77" t="s">
        <v>30</v>
      </c>
      <c r="J14" s="78" t="s">
        <v>81</v>
      </c>
      <c r="K14" s="77" t="s">
        <v>44</v>
      </c>
      <c r="L14" s="77" t="s">
        <v>33</v>
      </c>
      <c r="M14" s="75" t="s">
        <v>134</v>
      </c>
      <c r="N14" s="75" t="s">
        <v>96</v>
      </c>
      <c r="O14" s="87" t="s">
        <v>34</v>
      </c>
      <c r="P14" s="130">
        <v>1278.53</v>
      </c>
      <c r="Q14" s="130">
        <v>1278.53</v>
      </c>
      <c r="R14" s="81">
        <v>2.6</v>
      </c>
      <c r="S14" s="89">
        <v>1560</v>
      </c>
      <c r="T14" s="85">
        <v>4117.0599999999995</v>
      </c>
    </row>
    <row r="15" spans="1:20" ht="30" customHeight="1" x14ac:dyDescent="0.25">
      <c r="A15" s="86" t="s">
        <v>141</v>
      </c>
      <c r="B15" s="75" t="s">
        <v>142</v>
      </c>
      <c r="C15" s="96" t="s">
        <v>24</v>
      </c>
      <c r="D15" s="76" t="s">
        <v>25</v>
      </c>
      <c r="E15" s="76" t="s">
        <v>26</v>
      </c>
      <c r="F15" s="76" t="s">
        <v>27</v>
      </c>
      <c r="G15" s="76" t="s">
        <v>28</v>
      </c>
      <c r="H15" s="78" t="s">
        <v>29</v>
      </c>
      <c r="I15" s="77" t="s">
        <v>30</v>
      </c>
      <c r="J15" s="78" t="s">
        <v>109</v>
      </c>
      <c r="K15" s="75" t="s">
        <v>32</v>
      </c>
      <c r="L15" s="75" t="s">
        <v>33</v>
      </c>
      <c r="M15" s="75" t="s">
        <v>134</v>
      </c>
      <c r="N15" s="75" t="s">
        <v>96</v>
      </c>
      <c r="O15" s="87" t="s">
        <v>34</v>
      </c>
      <c r="P15" s="130">
        <v>1270.095</v>
      </c>
      <c r="Q15" s="130">
        <v>1270.095</v>
      </c>
      <c r="R15" s="81">
        <v>2.6</v>
      </c>
      <c r="S15" s="89">
        <v>1560</v>
      </c>
      <c r="T15" s="85">
        <v>4100.1900000000005</v>
      </c>
    </row>
    <row r="16" spans="1:20" ht="30" customHeight="1" x14ac:dyDescent="0.25">
      <c r="A16" s="86" t="s">
        <v>152</v>
      </c>
      <c r="B16" s="75" t="s">
        <v>134</v>
      </c>
      <c r="C16" s="97" t="s">
        <v>153</v>
      </c>
      <c r="D16" s="74" t="s">
        <v>25</v>
      </c>
      <c r="E16" s="74" t="s">
        <v>154</v>
      </c>
      <c r="F16" s="76" t="s">
        <v>155</v>
      </c>
      <c r="G16" s="76" t="s">
        <v>156</v>
      </c>
      <c r="H16" s="78" t="s">
        <v>29</v>
      </c>
      <c r="I16" s="77" t="s">
        <v>30</v>
      </c>
      <c r="J16" s="78" t="s">
        <v>157</v>
      </c>
      <c r="K16" s="136" t="s">
        <v>33</v>
      </c>
      <c r="L16" s="136" t="s">
        <v>44</v>
      </c>
      <c r="M16" s="75">
        <v>44636</v>
      </c>
      <c r="N16" s="75">
        <v>44637</v>
      </c>
      <c r="O16" s="87" t="s">
        <v>158</v>
      </c>
      <c r="P16" s="130">
        <v>2230.1</v>
      </c>
      <c r="Q16" s="130">
        <v>2230.1</v>
      </c>
      <c r="R16" s="81">
        <v>1.6</v>
      </c>
      <c r="S16" s="89">
        <v>960</v>
      </c>
      <c r="T16" s="85">
        <v>5420.2</v>
      </c>
    </row>
    <row r="17" spans="1:3067 3076:5120 5126:6140 6146:7167 7176:8187 8196:10240 10246:11260 11266:12287 12296:13307 13316:15360 15366:16380" ht="30" customHeight="1" x14ac:dyDescent="0.25">
      <c r="A17" s="86" t="s">
        <v>169</v>
      </c>
      <c r="B17" s="75" t="s">
        <v>82</v>
      </c>
      <c r="C17" s="97" t="s">
        <v>24</v>
      </c>
      <c r="D17" s="74" t="s">
        <v>25</v>
      </c>
      <c r="E17" s="74" t="s">
        <v>26</v>
      </c>
      <c r="F17" s="74" t="s">
        <v>27</v>
      </c>
      <c r="G17" s="76" t="s">
        <v>28</v>
      </c>
      <c r="H17" s="78" t="s">
        <v>29</v>
      </c>
      <c r="I17" s="77" t="s">
        <v>30</v>
      </c>
      <c r="J17" s="78" t="s">
        <v>162</v>
      </c>
      <c r="K17" s="77" t="s">
        <v>32</v>
      </c>
      <c r="L17" s="77" t="s">
        <v>33</v>
      </c>
      <c r="M17" s="75">
        <v>44654</v>
      </c>
      <c r="N17" s="75">
        <v>44655</v>
      </c>
      <c r="O17" s="87" t="s">
        <v>34</v>
      </c>
      <c r="P17" s="130">
        <v>965.1</v>
      </c>
      <c r="Q17" s="130">
        <v>965.1</v>
      </c>
      <c r="R17" s="81">
        <v>2.6</v>
      </c>
      <c r="S17" s="89">
        <v>1560</v>
      </c>
      <c r="T17" s="85">
        <v>3490.2</v>
      </c>
    </row>
    <row r="18" spans="1:3067 3076:5120 5126:6140 6146:7167 7176:8187 8196:10240 10246:11260 11266:12287 12296:13307 13316:15360 15366:16380" ht="30" customHeight="1" x14ac:dyDescent="0.25">
      <c r="A18" s="86" t="s">
        <v>171</v>
      </c>
      <c r="B18" s="75" t="s">
        <v>82</v>
      </c>
      <c r="C18" s="97" t="s">
        <v>136</v>
      </c>
      <c r="D18" s="74" t="s">
        <v>25</v>
      </c>
      <c r="E18" s="74" t="s">
        <v>26</v>
      </c>
      <c r="F18" s="74" t="s">
        <v>27</v>
      </c>
      <c r="G18" s="76" t="s">
        <v>38</v>
      </c>
      <c r="H18" s="78" t="s">
        <v>29</v>
      </c>
      <c r="I18" s="77" t="s">
        <v>30</v>
      </c>
      <c r="J18" s="78" t="s">
        <v>162</v>
      </c>
      <c r="K18" s="75" t="s">
        <v>32</v>
      </c>
      <c r="L18" s="75" t="s">
        <v>33</v>
      </c>
      <c r="M18" s="75">
        <v>44654</v>
      </c>
      <c r="N18" s="75">
        <v>44655</v>
      </c>
      <c r="O18" s="87" t="s">
        <v>172</v>
      </c>
      <c r="P18" s="130">
        <v>965.1</v>
      </c>
      <c r="Q18" s="130">
        <v>965.1</v>
      </c>
      <c r="R18" s="81">
        <v>2.6</v>
      </c>
      <c r="S18" s="89">
        <v>1560</v>
      </c>
      <c r="T18" s="85">
        <v>3490.2</v>
      </c>
    </row>
    <row r="19" spans="1:3067 3076:5120 5126:6140 6146:7167 7176:8187 8196:10240 10246:11260 11266:12287 12296:13307 13316:15360 15366:16380" ht="30" customHeight="1" x14ac:dyDescent="0.25">
      <c r="A19" s="86" t="s">
        <v>180</v>
      </c>
      <c r="B19" s="75" t="s">
        <v>149</v>
      </c>
      <c r="C19" s="97" t="s">
        <v>181</v>
      </c>
      <c r="D19" s="74" t="s">
        <v>25</v>
      </c>
      <c r="E19" s="74" t="s">
        <v>26</v>
      </c>
      <c r="F19" s="76" t="s">
        <v>55</v>
      </c>
      <c r="G19" s="76" t="s">
        <v>42</v>
      </c>
      <c r="H19" s="78" t="s">
        <v>29</v>
      </c>
      <c r="I19" s="77" t="s">
        <v>30</v>
      </c>
      <c r="J19" s="78" t="s">
        <v>157</v>
      </c>
      <c r="K19" s="77" t="s">
        <v>44</v>
      </c>
      <c r="L19" s="77" t="s">
        <v>33</v>
      </c>
      <c r="M19" s="75">
        <v>44654</v>
      </c>
      <c r="N19" s="75">
        <v>44656</v>
      </c>
      <c r="O19" s="87" t="s">
        <v>182</v>
      </c>
      <c r="P19" s="130">
        <v>952.125</v>
      </c>
      <c r="Q19" s="130">
        <v>952.125</v>
      </c>
      <c r="R19" s="81">
        <v>2.6</v>
      </c>
      <c r="S19" s="89">
        <v>1560</v>
      </c>
      <c r="T19" s="85">
        <v>3464.25</v>
      </c>
    </row>
    <row r="20" spans="1:3067 3076:5120 5126:6140 6146:7167 7176:8187 8196:10240 10246:11260 11266:12287 12296:13307 13316:15360 15366:16380" ht="30" customHeight="1" x14ac:dyDescent="0.25">
      <c r="A20" s="86" t="s">
        <v>187</v>
      </c>
      <c r="B20" s="75" t="s">
        <v>188</v>
      </c>
      <c r="C20" s="97" t="s">
        <v>24</v>
      </c>
      <c r="D20" s="74" t="s">
        <v>25</v>
      </c>
      <c r="E20" s="74" t="s">
        <v>26</v>
      </c>
      <c r="F20" s="74" t="s">
        <v>27</v>
      </c>
      <c r="G20" s="76" t="s">
        <v>28</v>
      </c>
      <c r="H20" s="78" t="s">
        <v>29</v>
      </c>
      <c r="I20" s="77" t="s">
        <v>30</v>
      </c>
      <c r="J20" s="78" t="s">
        <v>157</v>
      </c>
      <c r="K20" s="77" t="s">
        <v>32</v>
      </c>
      <c r="L20" s="77" t="s">
        <v>189</v>
      </c>
      <c r="M20" s="75">
        <v>44662</v>
      </c>
      <c r="N20" s="75">
        <v>44662</v>
      </c>
      <c r="O20" s="87" t="s">
        <v>190</v>
      </c>
      <c r="P20" s="130">
        <v>617.98</v>
      </c>
      <c r="Q20" s="130">
        <v>617.98</v>
      </c>
      <c r="R20" s="81">
        <v>2.6</v>
      </c>
      <c r="S20" s="89">
        <v>1560</v>
      </c>
      <c r="T20" s="85">
        <v>2795.96</v>
      </c>
    </row>
    <row r="21" spans="1:3067 3076:5120 5126:6140 6146:7167 7176:8187 8196:10240 10246:11260 11266:12287 12296:13307 13316:15360 15366:16380" ht="30" customHeight="1" x14ac:dyDescent="0.25">
      <c r="A21" s="86" t="s">
        <v>187</v>
      </c>
      <c r="B21" s="75" t="s">
        <v>188</v>
      </c>
      <c r="C21" s="97" t="s">
        <v>24</v>
      </c>
      <c r="D21" s="74" t="s">
        <v>25</v>
      </c>
      <c r="E21" s="74" t="s">
        <v>26</v>
      </c>
      <c r="F21" s="74" t="s">
        <v>27</v>
      </c>
      <c r="G21" s="76" t="s">
        <v>28</v>
      </c>
      <c r="H21" s="78" t="s">
        <v>29</v>
      </c>
      <c r="I21" s="77" t="s">
        <v>30</v>
      </c>
      <c r="J21" s="78" t="s">
        <v>157</v>
      </c>
      <c r="K21" s="77" t="s">
        <v>189</v>
      </c>
      <c r="L21" s="77" t="s">
        <v>33</v>
      </c>
      <c r="M21" s="75">
        <v>44663</v>
      </c>
      <c r="N21" s="75">
        <v>44663</v>
      </c>
      <c r="O21" s="87" t="s">
        <v>190</v>
      </c>
      <c r="P21" s="130">
        <v>461.07499999999999</v>
      </c>
      <c r="Q21" s="130">
        <v>461.07499999999999</v>
      </c>
      <c r="R21" s="81">
        <v>2.6</v>
      </c>
      <c r="S21" s="89">
        <v>1560</v>
      </c>
      <c r="T21" s="85">
        <v>2482.15</v>
      </c>
    </row>
    <row r="22" spans="1:3067 3076:5120 5126:6140 6146:7167 7176:8187 8196:10240 10246:11260 11266:12287 12296:13307 13316:15360 15366:16380" ht="30" customHeight="1" x14ac:dyDescent="0.25">
      <c r="A22" s="86" t="s">
        <v>187</v>
      </c>
      <c r="B22" s="75" t="s">
        <v>188</v>
      </c>
      <c r="C22" s="97" t="s">
        <v>24</v>
      </c>
      <c r="D22" s="74" t="s">
        <v>25</v>
      </c>
      <c r="E22" s="74" t="s">
        <v>26</v>
      </c>
      <c r="F22" s="74" t="s">
        <v>27</v>
      </c>
      <c r="G22" s="76" t="s">
        <v>28</v>
      </c>
      <c r="H22" s="78" t="s">
        <v>29</v>
      </c>
      <c r="I22" s="77" t="s">
        <v>30</v>
      </c>
      <c r="J22" s="78" t="s">
        <v>162</v>
      </c>
      <c r="K22" s="77" t="s">
        <v>33</v>
      </c>
      <c r="L22" s="77" t="s">
        <v>32</v>
      </c>
      <c r="M22" s="75">
        <v>44664</v>
      </c>
      <c r="N22" s="75">
        <v>44664</v>
      </c>
      <c r="O22" s="87" t="s">
        <v>190</v>
      </c>
      <c r="P22" s="130">
        <v>853.74</v>
      </c>
      <c r="Q22" s="130">
        <v>853.74</v>
      </c>
      <c r="R22" s="81">
        <v>2.6</v>
      </c>
      <c r="S22" s="89">
        <v>1560</v>
      </c>
      <c r="T22" s="85">
        <v>3267.48</v>
      </c>
    </row>
    <row r="23" spans="1:3067 3076:5120 5126:6140 6146:7167 7176:8187 8196:10240 10246:11260 11266:12287 12296:13307 13316:15360 15366:16380" ht="30" customHeight="1" x14ac:dyDescent="0.25">
      <c r="A23" s="86" t="s">
        <v>191</v>
      </c>
      <c r="B23" s="75">
        <v>44657</v>
      </c>
      <c r="C23" s="97" t="s">
        <v>192</v>
      </c>
      <c r="D23" s="74" t="s">
        <v>25</v>
      </c>
      <c r="E23" s="74" t="s">
        <v>26</v>
      </c>
      <c r="F23" s="74" t="s">
        <v>27</v>
      </c>
      <c r="G23" s="76" t="s">
        <v>193</v>
      </c>
      <c r="H23" s="78" t="s">
        <v>29</v>
      </c>
      <c r="I23" s="77" t="s">
        <v>30</v>
      </c>
      <c r="J23" s="78" t="s">
        <v>31</v>
      </c>
      <c r="K23" s="77" t="s">
        <v>189</v>
      </c>
      <c r="L23" s="77" t="s">
        <v>33</v>
      </c>
      <c r="M23" s="75">
        <v>44661</v>
      </c>
      <c r="N23" s="75">
        <v>44662</v>
      </c>
      <c r="O23" s="87" t="s">
        <v>194</v>
      </c>
      <c r="P23" s="130">
        <v>0</v>
      </c>
      <c r="Q23" s="130">
        <v>0</v>
      </c>
      <c r="R23" s="81" t="s">
        <v>39</v>
      </c>
      <c r="S23" s="89">
        <v>0</v>
      </c>
      <c r="T23" s="85">
        <v>0</v>
      </c>
    </row>
    <row r="24" spans="1:3067 3076:5120 5126:6140 6146:7167 7176:8187 8196:10240 10246:11260 11266:12287 12296:13307 13316:15360 15366:16380" ht="30" customHeight="1" x14ac:dyDescent="0.25">
      <c r="A24" s="86" t="s">
        <v>261</v>
      </c>
      <c r="B24" s="75" t="s">
        <v>262</v>
      </c>
      <c r="C24" s="97" t="s">
        <v>181</v>
      </c>
      <c r="D24" s="74" t="s">
        <v>25</v>
      </c>
      <c r="E24" s="74" t="s">
        <v>26</v>
      </c>
      <c r="F24" s="74" t="s">
        <v>55</v>
      </c>
      <c r="G24" s="76" t="s">
        <v>42</v>
      </c>
      <c r="H24" s="78" t="s">
        <v>29</v>
      </c>
      <c r="I24" s="77" t="s">
        <v>30</v>
      </c>
      <c r="J24" s="78" t="s">
        <v>81</v>
      </c>
      <c r="K24" s="77" t="s">
        <v>263</v>
      </c>
      <c r="L24" s="77" t="s">
        <v>33</v>
      </c>
      <c r="M24" s="75">
        <v>44682</v>
      </c>
      <c r="N24" s="75">
        <v>44685</v>
      </c>
      <c r="O24" s="87" t="s">
        <v>34</v>
      </c>
      <c r="P24" s="130">
        <v>650.23</v>
      </c>
      <c r="Q24" s="130">
        <v>650.23</v>
      </c>
      <c r="R24" s="81" t="s">
        <v>200</v>
      </c>
      <c r="S24" s="89">
        <v>2160</v>
      </c>
      <c r="T24" s="85">
        <v>2810.23</v>
      </c>
    </row>
    <row r="25" spans="1:3067 3076:5120 5126:6140 6146:7167 7176:8187 8196:10240 10246:11260 11266:12287 12296:13307 13316:15360 15366:16380" ht="30" customHeight="1" x14ac:dyDescent="0.25">
      <c r="A25" s="86" t="s">
        <v>265</v>
      </c>
      <c r="B25" s="75" t="s">
        <v>262</v>
      </c>
      <c r="C25" s="97" t="s">
        <v>266</v>
      </c>
      <c r="D25" s="74" t="s">
        <v>25</v>
      </c>
      <c r="E25" s="74" t="s">
        <v>26</v>
      </c>
      <c r="F25" s="74" t="s">
        <v>27</v>
      </c>
      <c r="G25" s="76" t="s">
        <v>28</v>
      </c>
      <c r="H25" s="78" t="s">
        <v>29</v>
      </c>
      <c r="I25" s="77" t="s">
        <v>30</v>
      </c>
      <c r="J25" s="78" t="s">
        <v>109</v>
      </c>
      <c r="K25" s="77" t="s">
        <v>32</v>
      </c>
      <c r="L25" s="77" t="s">
        <v>33</v>
      </c>
      <c r="M25" s="75">
        <v>44683</v>
      </c>
      <c r="N25" s="75">
        <v>44685</v>
      </c>
      <c r="O25" s="87" t="s">
        <v>34</v>
      </c>
      <c r="P25" s="130">
        <v>829.53</v>
      </c>
      <c r="Q25" s="130">
        <v>829.53</v>
      </c>
      <c r="R25" s="81" t="s">
        <v>200</v>
      </c>
      <c r="S25" s="89">
        <v>2160</v>
      </c>
      <c r="T25" s="85">
        <v>3819.06</v>
      </c>
    </row>
    <row r="26" spans="1:3067 3076:5120 5126:6140 6146:7167 7176:8187 8196:10240 10246:11260 11266:12287 12296:13307 13316:15360 15366:16380" ht="30" customHeight="1" x14ac:dyDescent="0.25">
      <c r="A26" s="86" t="s">
        <v>275</v>
      </c>
      <c r="B26" s="75" t="s">
        <v>276</v>
      </c>
      <c r="C26" s="97" t="s">
        <v>153</v>
      </c>
      <c r="D26" s="74" t="s">
        <v>25</v>
      </c>
      <c r="E26" s="74" t="s">
        <v>154</v>
      </c>
      <c r="F26" s="74" t="s">
        <v>155</v>
      </c>
      <c r="G26" s="76" t="s">
        <v>156</v>
      </c>
      <c r="H26" s="78" t="s">
        <v>29</v>
      </c>
      <c r="I26" s="77" t="s">
        <v>30</v>
      </c>
      <c r="J26" s="78" t="s">
        <v>31</v>
      </c>
      <c r="K26" s="77" t="s">
        <v>33</v>
      </c>
      <c r="L26" s="77" t="s">
        <v>189</v>
      </c>
      <c r="M26" s="75" t="s">
        <v>257</v>
      </c>
      <c r="N26" s="75" t="s">
        <v>259</v>
      </c>
      <c r="O26" s="87" t="s">
        <v>277</v>
      </c>
      <c r="P26" s="130">
        <v>1563.53</v>
      </c>
      <c r="Q26" s="130">
        <v>1563.53</v>
      </c>
      <c r="R26" s="81" t="s">
        <v>251</v>
      </c>
      <c r="S26" s="89">
        <v>960</v>
      </c>
      <c r="T26" s="85">
        <v>4087.06</v>
      </c>
    </row>
    <row r="27" spans="1:3067 3076:5120 5126:6140 6146:7167 7176:8187 8196:10240 10246:11260 11266:12287 12296:13307 13316:15360 15366:16380" ht="30" customHeight="1" x14ac:dyDescent="0.25">
      <c r="A27" s="86" t="s">
        <v>275</v>
      </c>
      <c r="B27" s="75" t="s">
        <v>276</v>
      </c>
      <c r="C27" s="97" t="s">
        <v>153</v>
      </c>
      <c r="D27" s="74" t="s">
        <v>25</v>
      </c>
      <c r="E27" s="74" t="s">
        <v>154</v>
      </c>
      <c r="F27" s="74" t="s">
        <v>155</v>
      </c>
      <c r="G27" s="76" t="s">
        <v>156</v>
      </c>
      <c r="H27" s="78" t="s">
        <v>29</v>
      </c>
      <c r="I27" s="77" t="s">
        <v>30</v>
      </c>
      <c r="J27" s="78" t="s">
        <v>81</v>
      </c>
      <c r="K27" s="77" t="s">
        <v>33</v>
      </c>
      <c r="L27" s="77" t="s">
        <v>189</v>
      </c>
      <c r="M27" s="75" t="s">
        <v>257</v>
      </c>
      <c r="N27" s="75" t="s">
        <v>259</v>
      </c>
      <c r="O27" s="87" t="s">
        <v>278</v>
      </c>
      <c r="P27" s="130">
        <v>1563.53</v>
      </c>
      <c r="Q27" s="130">
        <v>1563.53</v>
      </c>
      <c r="R27" s="81" t="s">
        <v>251</v>
      </c>
      <c r="S27" s="89">
        <v>960</v>
      </c>
      <c r="T27" s="85">
        <v>4087.06</v>
      </c>
    </row>
    <row r="28" spans="1:3067 3076:5120 5126:6140 6146:7167 7176:8187 8196:10240 10246:11260 11266:12287 12296:13307 13316:15360 15366:16380" s="74" customFormat="1" ht="30" customHeight="1" x14ac:dyDescent="0.25">
      <c r="A28" s="86" t="s">
        <v>36</v>
      </c>
      <c r="B28" s="75" t="s">
        <v>302</v>
      </c>
      <c r="C28" s="97" t="s">
        <v>136</v>
      </c>
      <c r="D28" s="74" t="s">
        <v>25</v>
      </c>
      <c r="E28" s="74" t="s">
        <v>303</v>
      </c>
      <c r="F28" s="74" t="s">
        <v>27</v>
      </c>
      <c r="G28" s="76" t="s">
        <v>38</v>
      </c>
      <c r="H28" s="78" t="s">
        <v>29</v>
      </c>
      <c r="I28" s="77" t="s">
        <v>30</v>
      </c>
      <c r="J28" s="78" t="s">
        <v>31</v>
      </c>
      <c r="K28" s="77" t="s">
        <v>32</v>
      </c>
      <c r="L28" s="77" t="s">
        <v>33</v>
      </c>
      <c r="M28" s="75" t="s">
        <v>304</v>
      </c>
      <c r="N28" s="75" t="s">
        <v>305</v>
      </c>
      <c r="O28" s="87" t="s">
        <v>306</v>
      </c>
      <c r="P28" s="130">
        <v>1073.53</v>
      </c>
      <c r="Q28" s="130">
        <v>1073.53</v>
      </c>
      <c r="R28" s="81" t="s">
        <v>211</v>
      </c>
      <c r="S28" s="89">
        <v>1560</v>
      </c>
      <c r="T28" s="85">
        <v>3707.06</v>
      </c>
      <c r="U28" s="235"/>
      <c r="V28" s="235"/>
      <c r="W28" s="235"/>
      <c r="X28" s="235"/>
      <c r="Y28" s="235"/>
      <c r="Z28" s="236"/>
      <c r="AA28" s="236"/>
      <c r="AB28" s="235"/>
      <c r="AC28" s="235"/>
      <c r="AD28" s="235"/>
      <c r="AE28" s="235"/>
      <c r="AF28" s="235"/>
      <c r="AG28" s="235"/>
      <c r="AH28" s="235"/>
      <c r="AI28" s="235"/>
      <c r="AJ28" s="237"/>
      <c r="AK28" s="237"/>
      <c r="AL28" s="235"/>
      <c r="AM28" s="238"/>
      <c r="AN28" s="233"/>
      <c r="AO28" s="235"/>
      <c r="AP28" s="235"/>
      <c r="AQ28" s="235"/>
      <c r="AR28" s="235"/>
      <c r="AS28" s="235"/>
      <c r="AT28" s="236"/>
      <c r="AU28" s="236"/>
      <c r="AV28" s="235"/>
      <c r="AW28" s="235"/>
      <c r="AX28" s="235"/>
      <c r="AY28" s="235"/>
      <c r="AZ28" s="235"/>
      <c r="BA28" s="235"/>
      <c r="BB28" s="235"/>
      <c r="BC28" s="235"/>
      <c r="BD28" s="237"/>
      <c r="BE28" s="237"/>
      <c r="BF28" s="235"/>
      <c r="BG28" s="238"/>
      <c r="BH28" s="233"/>
      <c r="BI28" s="235"/>
      <c r="BJ28" s="235"/>
      <c r="BK28" s="235"/>
      <c r="BL28" s="235"/>
      <c r="BM28" s="235"/>
      <c r="BN28" s="236"/>
      <c r="BO28" s="236"/>
      <c r="BP28" s="235"/>
      <c r="BQ28" s="235"/>
      <c r="BR28" s="235"/>
      <c r="BS28" s="235"/>
      <c r="BT28" s="235"/>
      <c r="BU28" s="235"/>
      <c r="BV28" s="235"/>
      <c r="BW28" s="235"/>
      <c r="BX28" s="237"/>
      <c r="BY28" s="237"/>
      <c r="BZ28" s="235"/>
      <c r="CA28" s="238"/>
      <c r="CB28" s="233"/>
      <c r="CC28" s="235"/>
      <c r="CD28" s="235"/>
      <c r="CE28" s="235"/>
      <c r="CF28" s="235"/>
      <c r="CG28" s="235"/>
      <c r="CH28" s="236"/>
      <c r="CI28" s="236"/>
      <c r="CJ28" s="235"/>
      <c r="CK28" s="235"/>
      <c r="CL28" s="235"/>
      <c r="CM28" s="235"/>
      <c r="CN28" s="235"/>
      <c r="CO28" s="235"/>
      <c r="CP28" s="235"/>
      <c r="CQ28" s="235"/>
      <c r="CR28" s="237"/>
      <c r="CS28" s="237"/>
      <c r="CT28" s="235"/>
      <c r="CU28" s="238"/>
      <c r="CV28" s="233"/>
      <c r="CW28" s="235"/>
      <c r="CX28" s="235"/>
      <c r="CY28" s="235"/>
      <c r="CZ28" s="235"/>
      <c r="DA28" s="235"/>
      <c r="DB28" s="236"/>
      <c r="DC28" s="236"/>
      <c r="DD28" s="235"/>
      <c r="DE28" s="235"/>
      <c r="DF28" s="235"/>
      <c r="DG28" s="235"/>
      <c r="DH28" s="235"/>
      <c r="DI28" s="235"/>
      <c r="DJ28" s="235"/>
      <c r="DK28" s="235"/>
      <c r="DL28" s="237"/>
      <c r="DM28" s="237"/>
      <c r="DN28" s="235"/>
      <c r="DO28" s="238"/>
      <c r="DP28" s="233"/>
      <c r="DQ28" s="235"/>
      <c r="DR28" s="235"/>
      <c r="DS28" s="235"/>
      <c r="DT28" s="235"/>
      <c r="DU28" s="235"/>
      <c r="DV28" s="236"/>
      <c r="DW28" s="236"/>
      <c r="DX28" s="235"/>
      <c r="DY28" s="235"/>
      <c r="DZ28" s="235"/>
      <c r="EA28" s="235"/>
      <c r="EB28" s="235"/>
      <c r="EC28" s="235"/>
      <c r="ED28" s="235"/>
      <c r="EE28" s="235"/>
      <c r="EF28" s="237"/>
      <c r="EG28" s="237"/>
      <c r="EH28" s="235"/>
      <c r="EI28" s="238"/>
      <c r="EJ28" s="233"/>
      <c r="EK28" s="235"/>
      <c r="EL28" s="235"/>
      <c r="EM28" s="235"/>
      <c r="EN28" s="235"/>
      <c r="EO28" s="235"/>
      <c r="EP28" s="236"/>
      <c r="EQ28" s="236"/>
      <c r="ER28" s="235"/>
      <c r="ES28" s="235"/>
      <c r="ET28" s="235"/>
      <c r="EU28" s="235"/>
      <c r="EV28" s="235"/>
      <c r="EW28" s="235"/>
      <c r="EX28" s="235"/>
      <c r="EY28" s="235"/>
      <c r="EZ28" s="237"/>
      <c r="FA28" s="237"/>
      <c r="FB28" s="235"/>
      <c r="FC28" s="238"/>
      <c r="FD28" s="233"/>
      <c r="FE28" s="235"/>
      <c r="FF28" s="235"/>
      <c r="FG28" s="235"/>
      <c r="FH28" s="235"/>
      <c r="FI28" s="235"/>
      <c r="FJ28" s="236"/>
      <c r="FK28" s="236"/>
      <c r="FL28" s="235"/>
      <c r="FM28" s="235"/>
      <c r="FN28" s="235"/>
      <c r="FO28" s="235"/>
      <c r="FP28" s="235"/>
      <c r="FQ28" s="235"/>
      <c r="FR28" s="235"/>
      <c r="FS28" s="235"/>
      <c r="FT28" s="237"/>
      <c r="FU28" s="237"/>
      <c r="FV28" s="235"/>
      <c r="FW28" s="238"/>
      <c r="FX28" s="233"/>
      <c r="FY28" s="235"/>
      <c r="FZ28" s="235"/>
      <c r="GA28" s="235"/>
      <c r="GB28" s="235"/>
      <c r="GC28" s="235"/>
      <c r="GD28" s="236"/>
      <c r="GE28" s="236"/>
      <c r="GF28" s="235"/>
      <c r="GG28" s="235"/>
      <c r="GH28" s="235"/>
      <c r="GI28" s="235"/>
      <c r="GJ28" s="235"/>
      <c r="GK28" s="235"/>
      <c r="GL28" s="235"/>
      <c r="GM28" s="235"/>
      <c r="GN28" s="237"/>
      <c r="GO28" s="237"/>
      <c r="GP28" s="235"/>
      <c r="GQ28" s="238"/>
      <c r="GR28" s="233"/>
      <c r="GS28" s="235"/>
      <c r="GT28" s="235"/>
      <c r="GU28" s="235"/>
      <c r="GV28" s="235"/>
      <c r="GW28" s="235"/>
      <c r="GX28" s="236"/>
      <c r="GY28" s="236"/>
      <c r="GZ28" s="235"/>
      <c r="HA28" s="235"/>
      <c r="HB28" s="235"/>
      <c r="HC28" s="235"/>
      <c r="HD28" s="235"/>
      <c r="HE28" s="235"/>
      <c r="HF28" s="235"/>
      <c r="HG28" s="235"/>
      <c r="HH28" s="237"/>
      <c r="HI28" s="237"/>
      <c r="HJ28" s="235"/>
      <c r="HK28" s="238"/>
      <c r="HL28" s="233"/>
      <c r="HM28" s="235"/>
      <c r="HN28" s="235"/>
      <c r="HO28" s="235"/>
      <c r="HP28" s="235"/>
      <c r="HQ28" s="235"/>
      <c r="HR28" s="236"/>
      <c r="HS28" s="236"/>
      <c r="HT28" s="235"/>
      <c r="HU28" s="235"/>
      <c r="HV28" s="235"/>
      <c r="HW28" s="235"/>
      <c r="HX28" s="235"/>
      <c r="HY28" s="235"/>
      <c r="HZ28" s="235"/>
      <c r="IA28" s="235"/>
      <c r="IB28" s="237"/>
      <c r="IC28" s="237"/>
      <c r="ID28" s="235"/>
      <c r="IE28" s="238"/>
      <c r="IF28" s="233"/>
      <c r="IG28" s="235"/>
      <c r="IH28" s="235"/>
      <c r="II28" s="235"/>
      <c r="IJ28" s="235"/>
      <c r="IK28" s="235"/>
      <c r="IL28" s="236"/>
      <c r="IM28" s="236"/>
      <c r="IN28" s="235"/>
      <c r="IO28" s="235"/>
      <c r="IP28" s="235"/>
      <c r="IQ28" s="235"/>
      <c r="IR28" s="235"/>
      <c r="IS28" s="235"/>
      <c r="IT28" s="235"/>
      <c r="IU28" s="235"/>
      <c r="IV28" s="237"/>
      <c r="IW28" s="237"/>
      <c r="IX28" s="235"/>
      <c r="IY28" s="238"/>
      <c r="IZ28" s="233"/>
      <c r="JA28" s="235"/>
      <c r="JB28" s="235"/>
      <c r="JC28" s="235"/>
      <c r="JD28" s="235"/>
      <c r="JE28" s="235"/>
      <c r="JF28" s="236"/>
      <c r="JG28" s="236"/>
      <c r="JH28" s="235"/>
      <c r="JI28" s="235"/>
      <c r="JJ28" s="235"/>
      <c r="JK28" s="235"/>
      <c r="JL28" s="235"/>
      <c r="JM28" s="235"/>
      <c r="JN28" s="235"/>
      <c r="JO28" s="235"/>
      <c r="JP28" s="237"/>
      <c r="JQ28" s="237"/>
      <c r="JR28" s="235"/>
      <c r="JS28" s="238"/>
      <c r="JT28" s="233"/>
      <c r="JU28" s="235"/>
      <c r="JV28" s="235"/>
      <c r="JW28" s="235"/>
      <c r="JX28" s="235"/>
      <c r="JY28" s="235"/>
      <c r="JZ28" s="236"/>
      <c r="KA28" s="236"/>
      <c r="KB28" s="235"/>
      <c r="KC28" s="235"/>
      <c r="KD28" s="235"/>
      <c r="KE28" s="235"/>
      <c r="KF28" s="235"/>
      <c r="KG28" s="235"/>
      <c r="KH28" s="235"/>
      <c r="KI28" s="235"/>
      <c r="KJ28" s="237"/>
      <c r="KK28" s="237"/>
      <c r="KL28" s="235"/>
      <c r="KM28" s="238"/>
      <c r="KN28" s="233"/>
      <c r="KO28" s="235"/>
      <c r="KP28" s="235"/>
      <c r="KQ28" s="235"/>
      <c r="KR28" s="235"/>
      <c r="KS28" s="235"/>
      <c r="KT28" s="236"/>
      <c r="KU28" s="236"/>
      <c r="KV28" s="235"/>
      <c r="KW28" s="235"/>
      <c r="KX28" s="235"/>
      <c r="KY28" s="235"/>
      <c r="KZ28" s="235"/>
      <c r="LA28" s="235"/>
      <c r="LB28" s="235"/>
      <c r="LC28" s="235"/>
      <c r="LD28" s="237"/>
      <c r="LE28" s="237"/>
      <c r="LF28" s="235"/>
      <c r="LG28" s="238"/>
      <c r="LH28" s="233"/>
      <c r="LI28" s="235"/>
      <c r="LJ28" s="235"/>
      <c r="LK28" s="235"/>
      <c r="LL28" s="235"/>
      <c r="LM28" s="235"/>
      <c r="LN28" s="236"/>
      <c r="LO28" s="236"/>
      <c r="LP28" s="235"/>
      <c r="LQ28" s="235"/>
      <c r="LR28" s="235"/>
      <c r="LS28" s="235"/>
      <c r="LT28" s="235"/>
      <c r="LU28" s="235"/>
      <c r="LV28" s="235"/>
      <c r="LW28" s="235"/>
      <c r="LX28" s="237"/>
      <c r="LY28" s="237"/>
      <c r="LZ28" s="235"/>
      <c r="MA28" s="238"/>
      <c r="MB28" s="233"/>
      <c r="MC28" s="235"/>
      <c r="MD28" s="235"/>
      <c r="ME28" s="235"/>
      <c r="MF28" s="235"/>
      <c r="MG28" s="235"/>
      <c r="MH28" s="236"/>
      <c r="MI28" s="236"/>
      <c r="MJ28" s="235"/>
      <c r="MK28" s="235"/>
      <c r="ML28" s="235"/>
      <c r="MM28" s="235"/>
      <c r="MN28" s="235"/>
      <c r="MO28" s="235"/>
      <c r="MP28" s="235"/>
      <c r="MQ28" s="235"/>
      <c r="MR28" s="237"/>
      <c r="MS28" s="237"/>
      <c r="MT28" s="235"/>
      <c r="MU28" s="238"/>
      <c r="MV28" s="233"/>
      <c r="MW28" s="235"/>
      <c r="MX28" s="235"/>
      <c r="MY28" s="235"/>
      <c r="MZ28" s="235"/>
      <c r="NA28" s="235"/>
      <c r="NB28" s="236"/>
      <c r="NC28" s="236"/>
      <c r="ND28" s="235"/>
      <c r="NE28" s="235"/>
      <c r="NF28" s="235"/>
      <c r="NG28" s="235"/>
      <c r="NH28" s="235"/>
      <c r="NI28" s="235"/>
      <c r="NJ28" s="235"/>
      <c r="NK28" s="235"/>
      <c r="NL28" s="237"/>
      <c r="NM28" s="237"/>
      <c r="NN28" s="235"/>
      <c r="NO28" s="238"/>
      <c r="NP28" s="233"/>
      <c r="NQ28" s="235"/>
      <c r="NR28" s="235"/>
      <c r="NS28" s="235"/>
      <c r="NT28" s="235"/>
      <c r="NU28" s="235"/>
      <c r="NV28" s="236"/>
      <c r="NW28" s="236"/>
      <c r="NX28" s="235"/>
      <c r="NY28" s="235"/>
      <c r="NZ28" s="235"/>
      <c r="OA28" s="235"/>
      <c r="OB28" s="235"/>
      <c r="OC28" s="235"/>
      <c r="OD28" s="235"/>
      <c r="OE28" s="235"/>
      <c r="OF28" s="237"/>
      <c r="OG28" s="237"/>
      <c r="OH28" s="235"/>
      <c r="OI28" s="238"/>
      <c r="OJ28" s="233"/>
      <c r="OK28" s="235"/>
      <c r="OL28" s="235"/>
      <c r="OM28" s="235"/>
      <c r="ON28" s="235"/>
      <c r="OO28" s="235"/>
      <c r="OP28" s="236"/>
      <c r="OQ28" s="236"/>
      <c r="OR28" s="235"/>
      <c r="OS28" s="235"/>
      <c r="OT28" s="235"/>
      <c r="OU28" s="235"/>
      <c r="OV28" s="235"/>
      <c r="OW28" s="235"/>
      <c r="OX28" s="235"/>
      <c r="OY28" s="235"/>
      <c r="OZ28" s="237"/>
      <c r="PA28" s="237"/>
      <c r="PB28" s="235"/>
      <c r="PC28" s="238"/>
      <c r="PD28" s="233"/>
      <c r="PE28" s="235"/>
      <c r="PF28" s="235"/>
      <c r="PG28" s="235"/>
      <c r="PH28" s="235"/>
      <c r="PI28" s="235"/>
      <c r="PJ28" s="236"/>
      <c r="PK28" s="236"/>
      <c r="PL28" s="235"/>
      <c r="PM28" s="235"/>
      <c r="PN28" s="235"/>
      <c r="PO28" s="235"/>
      <c r="PP28" s="235"/>
      <c r="PQ28" s="235"/>
      <c r="PR28" s="235"/>
      <c r="PS28" s="235"/>
      <c r="PT28" s="237"/>
      <c r="PU28" s="237"/>
      <c r="PV28" s="235"/>
      <c r="PW28" s="238"/>
      <c r="PX28" s="233"/>
      <c r="PY28" s="235"/>
      <c r="PZ28" s="235"/>
      <c r="QA28" s="235"/>
      <c r="QB28" s="235"/>
      <c r="QC28" s="235"/>
      <c r="QD28" s="236"/>
      <c r="QE28" s="236"/>
      <c r="QF28" s="235"/>
      <c r="QG28" s="235"/>
      <c r="QH28" s="235"/>
      <c r="QI28" s="235"/>
      <c r="QJ28" s="235"/>
      <c r="QK28" s="235"/>
      <c r="QL28" s="235"/>
      <c r="QM28" s="235"/>
      <c r="QN28" s="237"/>
      <c r="QO28" s="237"/>
      <c r="QP28" s="235"/>
      <c r="QQ28" s="238"/>
      <c r="QR28" s="233"/>
      <c r="QS28" s="235"/>
      <c r="QT28" s="235"/>
      <c r="QU28" s="235"/>
      <c r="QV28" s="235"/>
      <c r="QW28" s="235"/>
      <c r="QX28" s="236"/>
      <c r="QY28" s="236"/>
      <c r="QZ28" s="235"/>
      <c r="RA28" s="235"/>
      <c r="RB28" s="235"/>
      <c r="RC28" s="235"/>
      <c r="RD28" s="235"/>
      <c r="RE28" s="235"/>
      <c r="RF28" s="235"/>
      <c r="RG28" s="235"/>
      <c r="RH28" s="237"/>
      <c r="RI28" s="237"/>
      <c r="RJ28" s="235"/>
      <c r="RK28" s="238"/>
      <c r="RL28" s="233"/>
      <c r="RM28" s="235"/>
      <c r="RN28" s="235"/>
      <c r="RO28" s="235"/>
      <c r="RP28" s="235"/>
      <c r="RQ28" s="235"/>
      <c r="RR28" s="236"/>
      <c r="RS28" s="236"/>
      <c r="RT28" s="235"/>
      <c r="RU28" s="235"/>
      <c r="RV28" s="235"/>
      <c r="RW28" s="235"/>
      <c r="RX28" s="235"/>
      <c r="RY28" s="235"/>
      <c r="RZ28" s="235"/>
      <c r="SA28" s="235"/>
      <c r="SB28" s="237"/>
      <c r="SC28" s="237"/>
      <c r="SD28" s="235"/>
      <c r="SE28" s="238"/>
      <c r="SF28" s="233"/>
      <c r="SG28" s="235"/>
      <c r="SH28" s="235"/>
      <c r="SI28" s="235"/>
      <c r="SJ28" s="235"/>
      <c r="SK28" s="235"/>
      <c r="SL28" s="236"/>
      <c r="SM28" s="236"/>
      <c r="SN28" s="235"/>
      <c r="SO28" s="235"/>
      <c r="SP28" s="235"/>
      <c r="SQ28" s="235"/>
      <c r="SR28" s="235"/>
      <c r="SS28" s="235"/>
      <c r="ST28" s="235"/>
      <c r="SU28" s="235"/>
      <c r="SV28" s="237"/>
      <c r="SW28" s="237"/>
      <c r="SX28" s="235"/>
      <c r="SY28" s="238"/>
      <c r="SZ28" s="233"/>
      <c r="TA28" s="235"/>
      <c r="TB28" s="235"/>
      <c r="TC28" s="235"/>
      <c r="TD28" s="235"/>
      <c r="TE28" s="235"/>
      <c r="TF28" s="236"/>
      <c r="TG28" s="236"/>
      <c r="TH28" s="235"/>
      <c r="TI28" s="235"/>
      <c r="TJ28" s="235"/>
      <c r="TK28" s="235"/>
      <c r="TL28" s="235"/>
      <c r="TM28" s="235"/>
      <c r="TN28" s="235"/>
      <c r="TO28" s="235"/>
      <c r="TP28" s="237"/>
      <c r="TQ28" s="237"/>
      <c r="TR28" s="235"/>
      <c r="TS28" s="238"/>
      <c r="TT28" s="233"/>
      <c r="TU28" s="235"/>
      <c r="TV28" s="235"/>
      <c r="TW28" s="235"/>
      <c r="TX28" s="235"/>
      <c r="TY28" s="235"/>
      <c r="TZ28" s="236"/>
      <c r="UA28" s="236"/>
      <c r="UB28" s="235"/>
      <c r="UC28" s="235"/>
      <c r="UD28" s="235"/>
      <c r="UE28" s="235"/>
      <c r="UF28" s="235"/>
      <c r="UG28" s="235"/>
      <c r="UH28" s="235"/>
      <c r="UI28" s="235"/>
      <c r="UJ28" s="237"/>
      <c r="UK28" s="237"/>
      <c r="UL28" s="235"/>
      <c r="UM28" s="238"/>
      <c r="UN28" s="233"/>
      <c r="UO28" s="235"/>
      <c r="UP28" s="235"/>
      <c r="UQ28" s="235"/>
      <c r="UR28" s="235"/>
      <c r="US28" s="235"/>
      <c r="UT28" s="236"/>
      <c r="UU28" s="236"/>
      <c r="UV28" s="235"/>
      <c r="UW28" s="235"/>
      <c r="UX28" s="235"/>
      <c r="UY28" s="235"/>
      <c r="UZ28" s="235"/>
      <c r="VA28" s="235"/>
      <c r="VB28" s="235"/>
      <c r="VC28" s="235"/>
      <c r="VD28" s="237"/>
      <c r="VE28" s="237"/>
      <c r="VF28" s="235"/>
      <c r="VG28" s="238"/>
      <c r="VH28" s="233"/>
      <c r="VI28" s="235"/>
      <c r="VJ28" s="235"/>
      <c r="VK28" s="235"/>
      <c r="VL28" s="235"/>
      <c r="VM28" s="235"/>
      <c r="VN28" s="236"/>
      <c r="VO28" s="236"/>
      <c r="VP28" s="235"/>
      <c r="VQ28" s="235"/>
      <c r="VR28" s="235"/>
      <c r="VS28" s="235"/>
      <c r="VT28" s="235"/>
      <c r="VU28" s="235"/>
      <c r="VV28" s="235"/>
      <c r="VW28" s="235"/>
      <c r="VX28" s="237"/>
      <c r="VY28" s="237"/>
      <c r="VZ28" s="235"/>
      <c r="WA28" s="238"/>
      <c r="WB28" s="233"/>
      <c r="WC28" s="235"/>
      <c r="WD28" s="235"/>
      <c r="WE28" s="235"/>
      <c r="WF28" s="235"/>
      <c r="WG28" s="235"/>
      <c r="WH28" s="236"/>
      <c r="WI28" s="236"/>
      <c r="WJ28" s="235"/>
      <c r="WK28" s="235"/>
      <c r="WL28" s="235"/>
      <c r="WM28" s="235"/>
      <c r="WN28" s="235"/>
      <c r="WO28" s="235"/>
      <c r="WP28" s="235"/>
      <c r="WQ28" s="235"/>
      <c r="WR28" s="237"/>
      <c r="WS28" s="237"/>
      <c r="WT28" s="235"/>
      <c r="WU28" s="238"/>
      <c r="WV28" s="233"/>
      <c r="WW28" s="235"/>
      <c r="WX28" s="235"/>
      <c r="WY28" s="235"/>
      <c r="WZ28" s="235"/>
      <c r="XA28" s="235"/>
      <c r="XB28" s="236"/>
      <c r="XC28" s="236"/>
      <c r="XD28" s="235"/>
      <c r="XE28" s="235"/>
      <c r="XF28" s="235"/>
      <c r="XG28" s="235"/>
      <c r="XH28" s="235"/>
      <c r="XI28" s="235"/>
      <c r="XJ28" s="235"/>
      <c r="XK28" s="235"/>
      <c r="XL28" s="237"/>
      <c r="XM28" s="237"/>
      <c r="XN28" s="235"/>
      <c r="XO28" s="238"/>
      <c r="XP28" s="233"/>
      <c r="XQ28" s="235"/>
      <c r="XR28" s="235"/>
      <c r="XS28" s="235"/>
      <c r="XT28" s="235"/>
      <c r="XU28" s="235"/>
      <c r="XV28" s="236"/>
      <c r="XW28" s="236"/>
      <c r="XX28" s="235"/>
      <c r="XY28" s="235"/>
      <c r="XZ28" s="235"/>
      <c r="YA28" s="235"/>
      <c r="YB28" s="235"/>
      <c r="YC28" s="235"/>
      <c r="YD28" s="235"/>
      <c r="YE28" s="235"/>
      <c r="YF28" s="237"/>
      <c r="YG28" s="237"/>
      <c r="YH28" s="235"/>
      <c r="YI28" s="238"/>
      <c r="YJ28" s="233"/>
      <c r="YK28" s="235"/>
      <c r="YL28" s="235"/>
      <c r="YM28" s="235"/>
      <c r="YN28" s="235"/>
      <c r="YO28" s="235"/>
      <c r="YP28" s="236"/>
      <c r="YQ28" s="236"/>
      <c r="YR28" s="235"/>
      <c r="YS28" s="235"/>
      <c r="YT28" s="235"/>
      <c r="YU28" s="235"/>
      <c r="YV28" s="235"/>
      <c r="YW28" s="235"/>
      <c r="YX28" s="235"/>
      <c r="YY28" s="235"/>
      <c r="YZ28" s="237"/>
      <c r="ZA28" s="237"/>
      <c r="ZB28" s="235"/>
      <c r="ZC28" s="238"/>
      <c r="ZD28" s="233"/>
      <c r="ZE28" s="235"/>
      <c r="ZF28" s="235"/>
      <c r="ZG28" s="235"/>
      <c r="ZH28" s="235"/>
      <c r="ZI28" s="235"/>
      <c r="ZJ28" s="236"/>
      <c r="ZK28" s="236"/>
      <c r="ZL28" s="235"/>
      <c r="ZM28" s="235"/>
      <c r="ZN28" s="235"/>
      <c r="ZO28" s="235"/>
      <c r="ZP28" s="235"/>
      <c r="ZQ28" s="235"/>
      <c r="ZR28" s="235"/>
      <c r="ZS28" s="235"/>
      <c r="ZT28" s="237"/>
      <c r="ZU28" s="237"/>
      <c r="ZV28" s="235"/>
      <c r="ZW28" s="238"/>
      <c r="ZX28" s="233"/>
      <c r="ZY28" s="235"/>
      <c r="ZZ28" s="235"/>
      <c r="AAA28" s="235"/>
      <c r="AAB28" s="235"/>
      <c r="AAC28" s="235"/>
      <c r="AAD28" s="236"/>
      <c r="AAE28" s="236"/>
      <c r="AAF28" s="235"/>
      <c r="AAG28" s="235"/>
      <c r="AAH28" s="235"/>
      <c r="AAI28" s="235"/>
      <c r="AAJ28" s="235"/>
      <c r="AAK28" s="235"/>
      <c r="AAL28" s="235"/>
      <c r="AAM28" s="235"/>
      <c r="AAN28" s="237"/>
      <c r="AAO28" s="237"/>
      <c r="AAP28" s="235"/>
      <c r="AAQ28" s="238"/>
      <c r="AAR28" s="233"/>
      <c r="AAS28" s="235"/>
      <c r="AAT28" s="235"/>
      <c r="AAU28" s="235"/>
      <c r="AAV28" s="235"/>
      <c r="AAW28" s="235"/>
      <c r="AAX28" s="236"/>
      <c r="AAY28" s="236"/>
      <c r="AAZ28" s="235"/>
      <c r="ABA28" s="235"/>
      <c r="ABB28" s="235"/>
      <c r="ABC28" s="235"/>
      <c r="ABD28" s="235"/>
      <c r="ABE28" s="235"/>
      <c r="ABF28" s="235"/>
      <c r="ABG28" s="235"/>
      <c r="ABH28" s="237"/>
      <c r="ABI28" s="237"/>
      <c r="ABJ28" s="235"/>
      <c r="ABK28" s="238"/>
      <c r="ABL28" s="233"/>
      <c r="ABM28" s="235"/>
      <c r="ABN28" s="235"/>
      <c r="ABO28" s="235"/>
      <c r="ABP28" s="235"/>
      <c r="ABQ28" s="235"/>
      <c r="ABR28" s="236"/>
      <c r="ABS28" s="236"/>
      <c r="ABT28" s="235"/>
      <c r="ABU28" s="235"/>
      <c r="ABV28" s="235"/>
      <c r="ABW28" s="235"/>
      <c r="ABX28" s="235"/>
      <c r="ABY28" s="235"/>
      <c r="ABZ28" s="235"/>
      <c r="ACA28" s="235"/>
      <c r="ACB28" s="237"/>
      <c r="ACC28" s="237"/>
      <c r="ACD28" s="235"/>
      <c r="ACE28" s="238"/>
      <c r="ACF28" s="233"/>
      <c r="ACG28" s="235"/>
      <c r="ACH28" s="235"/>
      <c r="ACI28" s="235"/>
      <c r="ACJ28" s="235"/>
      <c r="ACK28" s="235"/>
      <c r="ACL28" s="236"/>
      <c r="ACM28" s="236"/>
      <c r="ACN28" s="235"/>
      <c r="ACO28" s="235"/>
      <c r="ACP28" s="235"/>
      <c r="ACQ28" s="235"/>
      <c r="ACR28" s="235"/>
      <c r="ACS28" s="235"/>
      <c r="ACT28" s="235"/>
      <c r="ACU28" s="235"/>
      <c r="ACV28" s="237"/>
      <c r="ACW28" s="237"/>
      <c r="ACX28" s="235"/>
      <c r="ACY28" s="238"/>
      <c r="ACZ28" s="233"/>
      <c r="ADA28" s="235"/>
      <c r="ADB28" s="235"/>
      <c r="ADC28" s="235"/>
      <c r="ADD28" s="235"/>
      <c r="ADE28" s="235"/>
      <c r="ADF28" s="236"/>
      <c r="ADG28" s="236"/>
      <c r="ADH28" s="235"/>
      <c r="ADI28" s="235"/>
      <c r="ADJ28" s="235"/>
      <c r="ADK28" s="235"/>
      <c r="ADL28" s="235"/>
      <c r="ADM28" s="235"/>
      <c r="ADN28" s="235"/>
      <c r="ADO28" s="235"/>
      <c r="ADP28" s="237"/>
      <c r="ADQ28" s="237"/>
      <c r="ADR28" s="235"/>
      <c r="ADS28" s="238"/>
      <c r="ADT28" s="233"/>
      <c r="ADU28" s="235"/>
      <c r="ADV28" s="235"/>
      <c r="ADW28" s="235"/>
      <c r="ADX28" s="235"/>
      <c r="ADY28" s="235"/>
      <c r="ADZ28" s="236"/>
      <c r="AEA28" s="236"/>
      <c r="AEB28" s="235"/>
      <c r="AEC28" s="235"/>
      <c r="AED28" s="235"/>
      <c r="AEE28" s="235"/>
      <c r="AEF28" s="235"/>
      <c r="AEG28" s="235"/>
      <c r="AEH28" s="235"/>
      <c r="AEI28" s="235"/>
      <c r="AEJ28" s="237"/>
      <c r="AEK28" s="237"/>
      <c r="AEL28" s="235"/>
      <c r="AEM28" s="238"/>
      <c r="AEN28" s="233"/>
      <c r="AEO28" s="235"/>
      <c r="AEP28" s="235"/>
      <c r="AEQ28" s="235"/>
      <c r="AER28" s="235"/>
      <c r="AES28" s="235"/>
      <c r="AET28" s="236"/>
      <c r="AEU28" s="236"/>
      <c r="AEV28" s="235"/>
      <c r="AEW28" s="235"/>
      <c r="AEX28" s="235"/>
      <c r="AEY28" s="235"/>
      <c r="AEZ28" s="235"/>
      <c r="AFA28" s="235"/>
      <c r="AFB28" s="235"/>
      <c r="AFC28" s="235"/>
      <c r="AFD28" s="237"/>
      <c r="AFE28" s="237"/>
      <c r="AFF28" s="235"/>
      <c r="AFG28" s="238"/>
      <c r="AFH28" s="233"/>
      <c r="AFI28" s="235"/>
      <c r="AFJ28" s="235"/>
      <c r="AFK28" s="235"/>
      <c r="AFL28" s="235"/>
      <c r="AFM28" s="235"/>
      <c r="AFN28" s="236"/>
      <c r="AFO28" s="236"/>
      <c r="AFP28" s="235"/>
      <c r="AFQ28" s="235"/>
      <c r="AFR28" s="235"/>
      <c r="AFS28" s="235"/>
      <c r="AFT28" s="235"/>
      <c r="AFU28" s="235"/>
      <c r="AFV28" s="235"/>
      <c r="AFW28" s="235"/>
      <c r="AFX28" s="237"/>
      <c r="AFY28" s="237"/>
      <c r="AFZ28" s="235"/>
      <c r="AGA28" s="238"/>
      <c r="AGB28" s="233"/>
      <c r="AGC28" s="235"/>
      <c r="AGD28" s="235"/>
      <c r="AGE28" s="235"/>
      <c r="AGF28" s="235"/>
      <c r="AGG28" s="235"/>
      <c r="AGH28" s="236"/>
      <c r="AGI28" s="236"/>
      <c r="AGJ28" s="235"/>
      <c r="AGK28" s="235"/>
      <c r="AGL28" s="235"/>
      <c r="AGM28" s="235"/>
      <c r="AGN28" s="235"/>
      <c r="AGO28" s="235"/>
      <c r="AGP28" s="235"/>
      <c r="AGQ28" s="235"/>
      <c r="AGR28" s="237"/>
      <c r="AGS28" s="237"/>
      <c r="AGT28" s="235"/>
      <c r="AGU28" s="238"/>
      <c r="AGV28" s="233"/>
      <c r="AGW28" s="235"/>
      <c r="AGX28" s="235"/>
      <c r="AGY28" s="235"/>
      <c r="AGZ28" s="235"/>
      <c r="AHA28" s="235"/>
      <c r="AHB28" s="236"/>
      <c r="AHC28" s="236"/>
      <c r="AHD28" s="235"/>
      <c r="AHE28" s="235"/>
      <c r="AHF28" s="235"/>
      <c r="AHG28" s="235"/>
      <c r="AHH28" s="235"/>
      <c r="AHI28" s="235"/>
      <c r="AHJ28" s="235"/>
      <c r="AHK28" s="235"/>
      <c r="AHL28" s="237"/>
      <c r="AHM28" s="237"/>
      <c r="AHN28" s="235"/>
      <c r="AHO28" s="238"/>
      <c r="AHP28" s="233"/>
      <c r="AHQ28" s="235"/>
      <c r="AHR28" s="235"/>
      <c r="AHS28" s="235"/>
      <c r="AHT28" s="235"/>
      <c r="AHU28" s="235"/>
      <c r="AHV28" s="236"/>
      <c r="AHW28" s="236"/>
      <c r="AHX28" s="235"/>
      <c r="AHY28" s="235"/>
      <c r="AHZ28" s="235"/>
      <c r="AIA28" s="235"/>
      <c r="AIB28" s="235"/>
      <c r="AIC28" s="235"/>
      <c r="AID28" s="235"/>
      <c r="AIE28" s="235"/>
      <c r="AIF28" s="237"/>
      <c r="AIG28" s="237"/>
      <c r="AIH28" s="235"/>
      <c r="AII28" s="238"/>
      <c r="AIJ28" s="233"/>
      <c r="AIK28" s="235"/>
      <c r="AIL28" s="235"/>
      <c r="AIM28" s="235"/>
      <c r="AIN28" s="235"/>
      <c r="AIO28" s="235"/>
      <c r="AIP28" s="236"/>
      <c r="AIQ28" s="236"/>
      <c r="AIR28" s="235"/>
      <c r="AIS28" s="235"/>
      <c r="AIT28" s="235"/>
      <c r="AIU28" s="235"/>
      <c r="AIV28" s="235"/>
      <c r="AIW28" s="235"/>
      <c r="AIX28" s="235"/>
      <c r="AIY28" s="235"/>
      <c r="AIZ28" s="237"/>
      <c r="AJA28" s="237"/>
      <c r="AJB28" s="235"/>
      <c r="AJC28" s="238"/>
      <c r="AJD28" s="233"/>
      <c r="AJE28" s="235"/>
      <c r="AJF28" s="235"/>
      <c r="AJG28" s="235"/>
      <c r="AJH28" s="235"/>
      <c r="AJI28" s="235"/>
      <c r="AJJ28" s="236"/>
      <c r="AJK28" s="236"/>
      <c r="AJL28" s="235"/>
      <c r="AJM28" s="235"/>
      <c r="AJN28" s="235"/>
      <c r="AJO28" s="235"/>
      <c r="AJP28" s="235"/>
      <c r="AJQ28" s="235"/>
      <c r="AJR28" s="235"/>
      <c r="AJS28" s="235"/>
      <c r="AJT28" s="237"/>
      <c r="AJU28" s="237"/>
      <c r="AJV28" s="235"/>
      <c r="AJW28" s="238"/>
      <c r="AJX28" s="233"/>
      <c r="AJY28" s="235"/>
      <c r="AJZ28" s="235"/>
      <c r="AKA28" s="235"/>
      <c r="AKB28" s="235"/>
      <c r="AKC28" s="235"/>
      <c r="AKD28" s="236"/>
      <c r="AKE28" s="236"/>
      <c r="AKF28" s="235"/>
      <c r="AKG28" s="235"/>
      <c r="AKH28" s="235"/>
      <c r="AKI28" s="235"/>
      <c r="AKJ28" s="235"/>
      <c r="AKK28" s="235"/>
      <c r="AKL28" s="235"/>
      <c r="AKM28" s="235"/>
      <c r="AKN28" s="237"/>
      <c r="AKO28" s="237"/>
      <c r="AKP28" s="235"/>
      <c r="AKQ28" s="238"/>
      <c r="AKR28" s="233"/>
      <c r="AKS28" s="235"/>
      <c r="AKT28" s="235"/>
      <c r="AKU28" s="235"/>
      <c r="AKV28" s="235"/>
      <c r="AKW28" s="235"/>
      <c r="AKX28" s="236"/>
      <c r="AKY28" s="236"/>
      <c r="AKZ28" s="235"/>
      <c r="ALA28" s="235"/>
      <c r="ALB28" s="235"/>
      <c r="ALC28" s="235"/>
      <c r="ALD28" s="235"/>
      <c r="ALE28" s="235"/>
      <c r="ALF28" s="235"/>
      <c r="ALG28" s="235"/>
      <c r="ALH28" s="237"/>
      <c r="ALI28" s="237"/>
      <c r="ALJ28" s="235"/>
      <c r="ALK28" s="238"/>
      <c r="ALL28" s="233"/>
      <c r="ALM28" s="235"/>
      <c r="ALN28" s="235"/>
      <c r="ALO28" s="235"/>
      <c r="ALP28" s="235"/>
      <c r="ALQ28" s="235"/>
      <c r="ALR28" s="236"/>
      <c r="ALS28" s="236"/>
      <c r="ALT28" s="235"/>
      <c r="ALU28" s="235"/>
      <c r="ALV28" s="235"/>
      <c r="ALW28" s="235"/>
      <c r="ALX28" s="235"/>
      <c r="ALY28" s="235"/>
      <c r="ALZ28" s="235"/>
      <c r="AMA28" s="235"/>
      <c r="AMB28" s="237"/>
      <c r="AMC28" s="237"/>
      <c r="AMD28" s="235"/>
      <c r="AME28" s="238"/>
      <c r="AMF28" s="233"/>
      <c r="AMG28" s="235"/>
      <c r="AMH28" s="235"/>
      <c r="AMI28" s="235"/>
      <c r="AMJ28" s="235"/>
      <c r="AMK28" s="235"/>
      <c r="AML28" s="236"/>
      <c r="AMM28" s="236"/>
      <c r="AMN28" s="235"/>
      <c r="AMO28" s="235"/>
      <c r="AMP28" s="235"/>
      <c r="AMQ28" s="235"/>
      <c r="AMR28" s="235"/>
      <c r="AMS28" s="235"/>
      <c r="AMT28" s="235"/>
      <c r="AMU28" s="235"/>
      <c r="AMV28" s="237"/>
      <c r="AMW28" s="237"/>
      <c r="AMX28" s="235"/>
      <c r="AMY28" s="238"/>
      <c r="AMZ28" s="233"/>
      <c r="ANA28" s="235"/>
      <c r="ANB28" s="235"/>
      <c r="ANC28" s="235"/>
      <c r="AND28" s="235"/>
      <c r="ANE28" s="235"/>
      <c r="ANF28" s="236"/>
      <c r="ANG28" s="236"/>
      <c r="ANH28" s="235"/>
      <c r="ANI28" s="235"/>
      <c r="ANJ28" s="235"/>
      <c r="ANK28" s="235"/>
      <c r="ANL28" s="235"/>
      <c r="ANM28" s="235"/>
      <c r="ANN28" s="235"/>
      <c r="ANO28" s="235"/>
      <c r="ANP28" s="237"/>
      <c r="ANQ28" s="237"/>
      <c r="ANR28" s="235"/>
      <c r="ANS28" s="238"/>
      <c r="ANT28" s="233"/>
      <c r="ANU28" s="235"/>
      <c r="ANV28" s="235"/>
      <c r="ANW28" s="235"/>
      <c r="ANX28" s="235"/>
      <c r="ANY28" s="235"/>
      <c r="ANZ28" s="236"/>
      <c r="AOA28" s="236"/>
      <c r="AOB28" s="235"/>
      <c r="AOC28" s="235"/>
      <c r="AOD28" s="235"/>
      <c r="AOE28" s="235"/>
      <c r="AOF28" s="235"/>
      <c r="AOG28" s="235"/>
      <c r="AOH28" s="235"/>
      <c r="AOI28" s="235"/>
      <c r="AOJ28" s="237"/>
      <c r="AOK28" s="237"/>
      <c r="AOL28" s="235"/>
      <c r="AOM28" s="238"/>
      <c r="AON28" s="233"/>
      <c r="AOO28" s="235"/>
      <c r="AOP28" s="235"/>
      <c r="AOQ28" s="235"/>
      <c r="AOR28" s="235"/>
      <c r="AOS28" s="235"/>
      <c r="AOT28" s="236"/>
      <c r="AOU28" s="236"/>
      <c r="AOV28" s="235"/>
      <c r="AOW28" s="235"/>
      <c r="AOX28" s="235"/>
      <c r="AOY28" s="235"/>
      <c r="AOZ28" s="235"/>
      <c r="APA28" s="235"/>
      <c r="APB28" s="235"/>
      <c r="APC28" s="235"/>
      <c r="APD28" s="237"/>
      <c r="APE28" s="237"/>
      <c r="APF28" s="235"/>
      <c r="APG28" s="238"/>
      <c r="APH28" s="233"/>
      <c r="API28" s="235"/>
      <c r="APJ28" s="235"/>
      <c r="APK28" s="235"/>
      <c r="APL28" s="235"/>
      <c r="APM28" s="235"/>
      <c r="APN28" s="236"/>
      <c r="APO28" s="236"/>
      <c r="APP28" s="235"/>
      <c r="APQ28" s="235"/>
      <c r="APR28" s="235"/>
      <c r="APS28" s="235"/>
      <c r="APT28" s="235"/>
      <c r="APU28" s="235"/>
      <c r="APV28" s="235"/>
      <c r="APW28" s="235"/>
      <c r="APX28" s="237"/>
      <c r="APY28" s="237"/>
      <c r="APZ28" s="235"/>
      <c r="AQA28" s="238"/>
      <c r="AQB28" s="233"/>
      <c r="AQC28" s="235"/>
      <c r="AQD28" s="235"/>
      <c r="AQE28" s="235"/>
      <c r="AQF28" s="235"/>
      <c r="AQG28" s="235"/>
      <c r="AQH28" s="236"/>
      <c r="AQI28" s="236"/>
      <c r="AQJ28" s="235"/>
      <c r="AQK28" s="235"/>
      <c r="AQL28" s="235"/>
      <c r="AQM28" s="235"/>
      <c r="AQN28" s="235"/>
      <c r="AQO28" s="235"/>
      <c r="AQP28" s="235"/>
      <c r="AQQ28" s="235"/>
      <c r="AQR28" s="237"/>
      <c r="AQS28" s="237"/>
      <c r="AQT28" s="235"/>
      <c r="AQU28" s="238"/>
      <c r="AQV28" s="233"/>
      <c r="AQW28" s="235"/>
      <c r="AQX28" s="235"/>
      <c r="AQY28" s="235"/>
      <c r="AQZ28" s="235"/>
      <c r="ARA28" s="235"/>
      <c r="ARB28" s="236"/>
      <c r="ARC28" s="236"/>
      <c r="ARD28" s="235"/>
      <c r="ARE28" s="235"/>
      <c r="ARF28" s="235"/>
      <c r="ARG28" s="235"/>
      <c r="ARH28" s="235"/>
      <c r="ARI28" s="235"/>
      <c r="ARJ28" s="235"/>
      <c r="ARK28" s="235"/>
      <c r="ARL28" s="237"/>
      <c r="ARM28" s="237"/>
      <c r="ARN28" s="235"/>
      <c r="ARO28" s="238"/>
      <c r="ARP28" s="233"/>
      <c r="ARQ28" s="235"/>
      <c r="ARR28" s="235"/>
      <c r="ARS28" s="235"/>
      <c r="ART28" s="235"/>
      <c r="ARU28" s="235"/>
      <c r="ARV28" s="236"/>
      <c r="ARW28" s="236"/>
      <c r="ARX28" s="235"/>
      <c r="ARY28" s="235"/>
      <c r="ARZ28" s="235"/>
      <c r="ASA28" s="235"/>
      <c r="ASB28" s="235"/>
      <c r="ASC28" s="235"/>
      <c r="ASD28" s="235"/>
      <c r="ASE28" s="235"/>
      <c r="ASF28" s="237"/>
      <c r="ASG28" s="237"/>
      <c r="ASH28" s="235"/>
      <c r="ASI28" s="238"/>
      <c r="ASJ28" s="233"/>
      <c r="ASK28" s="235"/>
      <c r="ASL28" s="235"/>
      <c r="ASM28" s="235"/>
      <c r="ASN28" s="235"/>
      <c r="ASO28" s="235"/>
      <c r="ASP28" s="236"/>
      <c r="ASQ28" s="236"/>
      <c r="ASR28" s="235"/>
      <c r="ASS28" s="235"/>
      <c r="AST28" s="235"/>
      <c r="ASU28" s="235"/>
      <c r="ASV28" s="235"/>
      <c r="ASW28" s="235"/>
      <c r="ASX28" s="235"/>
      <c r="ASY28" s="235"/>
      <c r="ASZ28" s="237"/>
      <c r="ATA28" s="237"/>
      <c r="ATB28" s="235"/>
      <c r="ATC28" s="238"/>
      <c r="ATD28" s="233"/>
      <c r="ATE28" s="235"/>
      <c r="ATF28" s="235"/>
      <c r="ATG28" s="235"/>
      <c r="ATH28" s="235"/>
      <c r="ATI28" s="235"/>
      <c r="ATJ28" s="236"/>
      <c r="ATK28" s="236"/>
      <c r="ATL28" s="235"/>
      <c r="ATM28" s="235"/>
      <c r="ATN28" s="235"/>
      <c r="ATO28" s="235"/>
      <c r="ATP28" s="235"/>
      <c r="ATQ28" s="235"/>
      <c r="ATR28" s="235"/>
      <c r="ATS28" s="235"/>
      <c r="ATT28" s="237"/>
      <c r="ATU28" s="237"/>
      <c r="ATV28" s="235"/>
      <c r="ATW28" s="238"/>
      <c r="ATX28" s="233"/>
      <c r="ATY28" s="235"/>
      <c r="ATZ28" s="235"/>
      <c r="AUA28" s="235"/>
      <c r="AUB28" s="235"/>
      <c r="AUC28" s="235"/>
      <c r="AUD28" s="236"/>
      <c r="AUE28" s="236"/>
      <c r="AUF28" s="235"/>
      <c r="AUG28" s="235"/>
      <c r="AUH28" s="235"/>
      <c r="AUI28" s="235"/>
      <c r="AUJ28" s="235"/>
      <c r="AUK28" s="235"/>
      <c r="AUL28" s="235"/>
      <c r="AUM28" s="235"/>
      <c r="AUN28" s="237"/>
      <c r="AUO28" s="237"/>
      <c r="AUP28" s="235"/>
      <c r="AUQ28" s="238"/>
      <c r="AUR28" s="233"/>
      <c r="AUS28" s="235"/>
      <c r="AUT28" s="235"/>
      <c r="AUU28" s="235"/>
      <c r="AUV28" s="235"/>
      <c r="AUW28" s="235"/>
      <c r="AUX28" s="236"/>
      <c r="AUY28" s="236"/>
      <c r="AUZ28" s="235"/>
      <c r="AVA28" s="235"/>
      <c r="AVB28" s="235"/>
      <c r="AVC28" s="235"/>
      <c r="AVD28" s="235"/>
      <c r="AVE28" s="235"/>
      <c r="AVF28" s="235"/>
      <c r="AVG28" s="235"/>
      <c r="AVH28" s="237"/>
      <c r="AVI28" s="237"/>
      <c r="AVJ28" s="235"/>
      <c r="AVK28" s="238"/>
      <c r="AVL28" s="233"/>
      <c r="AVM28" s="235"/>
      <c r="AVN28" s="235"/>
      <c r="AVO28" s="235"/>
      <c r="AVP28" s="235"/>
      <c r="AVQ28" s="235"/>
      <c r="AVR28" s="236"/>
      <c r="AVS28" s="236"/>
      <c r="AVT28" s="235"/>
      <c r="AVU28" s="235"/>
      <c r="AVV28" s="235"/>
      <c r="AVW28" s="235"/>
      <c r="AVX28" s="235"/>
      <c r="AVY28" s="235"/>
      <c r="AVZ28" s="235"/>
      <c r="AWA28" s="235"/>
      <c r="AWB28" s="237"/>
      <c r="AWC28" s="237"/>
      <c r="AWD28" s="235"/>
      <c r="AWE28" s="238"/>
      <c r="AWF28" s="233"/>
      <c r="AWG28" s="235"/>
      <c r="AWH28" s="235"/>
      <c r="AWI28" s="235"/>
      <c r="AWJ28" s="235"/>
      <c r="AWK28" s="235"/>
      <c r="AWL28" s="236"/>
      <c r="AWM28" s="236"/>
      <c r="AWN28" s="235"/>
      <c r="AWO28" s="235"/>
      <c r="AWP28" s="235"/>
      <c r="AWQ28" s="235"/>
      <c r="AWR28" s="235"/>
      <c r="AWS28" s="235"/>
      <c r="AWT28" s="235"/>
      <c r="AWU28" s="235"/>
      <c r="AWV28" s="237"/>
      <c r="AWW28" s="237"/>
      <c r="AWX28" s="235"/>
      <c r="AWY28" s="238"/>
      <c r="AWZ28" s="233"/>
      <c r="AXA28" s="235"/>
      <c r="AXB28" s="235"/>
      <c r="AXC28" s="235"/>
      <c r="AXD28" s="235"/>
      <c r="AXE28" s="235"/>
      <c r="AXF28" s="236"/>
      <c r="AXG28" s="236"/>
      <c r="AXH28" s="235"/>
      <c r="AXI28" s="235"/>
      <c r="AXJ28" s="235"/>
      <c r="AXK28" s="235"/>
      <c r="AXL28" s="235"/>
      <c r="AXM28" s="235"/>
      <c r="AXN28" s="235"/>
      <c r="AXO28" s="235"/>
      <c r="AXP28" s="237"/>
      <c r="AXQ28" s="237"/>
      <c r="AXR28" s="235"/>
      <c r="AXS28" s="238"/>
      <c r="AXT28" s="233"/>
      <c r="AXU28" s="235"/>
      <c r="AXV28" s="235"/>
      <c r="AXW28" s="235"/>
      <c r="AXX28" s="235"/>
      <c r="AXY28" s="235"/>
      <c r="AXZ28" s="236"/>
      <c r="AYA28" s="236"/>
      <c r="AYB28" s="235"/>
      <c r="AYC28" s="235"/>
      <c r="AYD28" s="235"/>
      <c r="AYE28" s="235"/>
      <c r="AYF28" s="235"/>
      <c r="AYG28" s="235"/>
      <c r="AYH28" s="235"/>
      <c r="AYI28" s="235"/>
      <c r="AYJ28" s="237"/>
      <c r="AYK28" s="237"/>
      <c r="AYL28" s="235"/>
      <c r="AYM28" s="238"/>
      <c r="AYN28" s="233"/>
      <c r="AYO28" s="235"/>
      <c r="AYP28" s="235"/>
      <c r="AYQ28" s="235"/>
      <c r="AYR28" s="235"/>
      <c r="AYS28" s="235"/>
      <c r="AYT28" s="236"/>
      <c r="AYU28" s="236"/>
      <c r="AYV28" s="235"/>
      <c r="AYW28" s="235"/>
      <c r="AYX28" s="235"/>
      <c r="AYY28" s="235"/>
      <c r="AYZ28" s="235"/>
      <c r="AZA28" s="235"/>
      <c r="AZB28" s="235"/>
      <c r="AZC28" s="235"/>
      <c r="AZD28" s="237"/>
      <c r="AZE28" s="237"/>
      <c r="AZF28" s="235"/>
      <c r="AZG28" s="238"/>
      <c r="AZH28" s="233"/>
      <c r="AZI28" s="235"/>
      <c r="AZJ28" s="235"/>
      <c r="AZK28" s="235"/>
      <c r="AZL28" s="235"/>
      <c r="AZM28" s="235"/>
      <c r="AZN28" s="236"/>
      <c r="AZO28" s="236"/>
      <c r="AZP28" s="235"/>
      <c r="AZQ28" s="235"/>
      <c r="AZR28" s="235"/>
      <c r="AZS28" s="235"/>
      <c r="AZT28" s="235"/>
      <c r="AZU28" s="235"/>
      <c r="AZV28" s="235"/>
      <c r="AZW28" s="235"/>
      <c r="AZX28" s="237"/>
      <c r="AZY28" s="237"/>
      <c r="AZZ28" s="235"/>
      <c r="BAA28" s="238"/>
      <c r="BAB28" s="233"/>
      <c r="BAC28" s="235"/>
      <c r="BAD28" s="235"/>
      <c r="BAE28" s="235"/>
      <c r="BAF28" s="235"/>
      <c r="BAG28" s="235"/>
      <c r="BAH28" s="236"/>
      <c r="BAI28" s="236"/>
      <c r="BAJ28" s="235"/>
      <c r="BAK28" s="235"/>
      <c r="BAL28" s="235"/>
      <c r="BAM28" s="235"/>
      <c r="BAN28" s="235"/>
      <c r="BAO28" s="235"/>
      <c r="BAP28" s="235"/>
      <c r="BAQ28" s="235"/>
      <c r="BAR28" s="237"/>
      <c r="BAS28" s="237"/>
      <c r="BAT28" s="235"/>
      <c r="BAU28" s="238"/>
      <c r="BAV28" s="233"/>
      <c r="BAW28" s="235"/>
      <c r="BAX28" s="235"/>
      <c r="BAY28" s="235"/>
      <c r="BAZ28" s="235"/>
      <c r="BBA28" s="235"/>
      <c r="BBB28" s="236"/>
      <c r="BBC28" s="236"/>
      <c r="BBD28" s="235"/>
      <c r="BBE28" s="235"/>
      <c r="BBF28" s="235"/>
      <c r="BBG28" s="235"/>
      <c r="BBH28" s="235"/>
      <c r="BBI28" s="235"/>
      <c r="BBJ28" s="235"/>
      <c r="BBK28" s="235"/>
      <c r="BBL28" s="237"/>
      <c r="BBM28" s="237"/>
      <c r="BBN28" s="235"/>
      <c r="BBO28" s="238"/>
      <c r="BBP28" s="233"/>
      <c r="BBQ28" s="235"/>
      <c r="BBR28" s="235"/>
      <c r="BBS28" s="235"/>
      <c r="BBT28" s="235"/>
      <c r="BBU28" s="235"/>
      <c r="BBV28" s="236"/>
      <c r="BBW28" s="236"/>
      <c r="BBX28" s="235"/>
      <c r="BBY28" s="235"/>
      <c r="BBZ28" s="235"/>
      <c r="BCA28" s="235"/>
      <c r="BCB28" s="235"/>
      <c r="BCC28" s="235"/>
      <c r="BCD28" s="235"/>
      <c r="BCE28" s="235"/>
      <c r="BCF28" s="237"/>
      <c r="BCG28" s="237"/>
      <c r="BCH28" s="235"/>
      <c r="BCI28" s="238"/>
      <c r="BCJ28" s="233"/>
      <c r="BCK28" s="235"/>
      <c r="BCL28" s="235"/>
      <c r="BCM28" s="235"/>
      <c r="BCN28" s="235"/>
      <c r="BCO28" s="235"/>
      <c r="BCP28" s="236"/>
      <c r="BCQ28" s="236"/>
      <c r="BCR28" s="235"/>
      <c r="BCS28" s="235"/>
      <c r="BCT28" s="235"/>
      <c r="BCU28" s="235"/>
      <c r="BCV28" s="235"/>
      <c r="BCW28" s="235"/>
      <c r="BCX28" s="235"/>
      <c r="BCY28" s="235"/>
      <c r="BCZ28" s="237"/>
      <c r="BDA28" s="237"/>
      <c r="BDB28" s="235"/>
      <c r="BDC28" s="238"/>
      <c r="BDD28" s="233"/>
      <c r="BDE28" s="235"/>
      <c r="BDF28" s="235"/>
      <c r="BDG28" s="235"/>
      <c r="BDH28" s="235"/>
      <c r="BDI28" s="235"/>
      <c r="BDJ28" s="236"/>
      <c r="BDK28" s="236"/>
      <c r="BDL28" s="235"/>
      <c r="BDM28" s="235"/>
      <c r="BDN28" s="235"/>
      <c r="BDO28" s="235"/>
      <c r="BDP28" s="235"/>
      <c r="BDQ28" s="235"/>
      <c r="BDR28" s="235"/>
      <c r="BDS28" s="235"/>
      <c r="BDT28" s="237"/>
      <c r="BDU28" s="237"/>
      <c r="BDV28" s="235"/>
      <c r="BDW28" s="238"/>
      <c r="BDX28" s="233"/>
      <c r="BDY28" s="235"/>
      <c r="BDZ28" s="235"/>
      <c r="BEA28" s="235"/>
      <c r="BEB28" s="235"/>
      <c r="BEC28" s="235"/>
      <c r="BED28" s="236"/>
      <c r="BEE28" s="236"/>
      <c r="BEF28" s="235"/>
      <c r="BEG28" s="235"/>
      <c r="BEH28" s="235"/>
      <c r="BEI28" s="235"/>
      <c r="BEJ28" s="235"/>
      <c r="BEK28" s="235"/>
      <c r="BEL28" s="235"/>
      <c r="BEM28" s="235"/>
      <c r="BEN28" s="237"/>
      <c r="BEO28" s="237"/>
      <c r="BEP28" s="235"/>
      <c r="BEQ28" s="238"/>
      <c r="BER28" s="233"/>
      <c r="BES28" s="235"/>
      <c r="BET28" s="235"/>
      <c r="BEU28" s="235"/>
      <c r="BEV28" s="235"/>
      <c r="BEW28" s="235"/>
      <c r="BEX28" s="236"/>
      <c r="BEY28" s="236"/>
      <c r="BEZ28" s="235"/>
      <c r="BFA28" s="235"/>
      <c r="BFB28" s="235"/>
      <c r="BFC28" s="235"/>
      <c r="BFD28" s="235"/>
      <c r="BFE28" s="235"/>
      <c r="BFF28" s="235"/>
      <c r="BFG28" s="235"/>
      <c r="BFH28" s="237"/>
      <c r="BFI28" s="237"/>
      <c r="BFJ28" s="235"/>
      <c r="BFK28" s="238"/>
      <c r="BFL28" s="233"/>
      <c r="BFM28" s="235"/>
      <c r="BFN28" s="235"/>
      <c r="BFO28" s="235"/>
      <c r="BFP28" s="235"/>
      <c r="BFQ28" s="235"/>
      <c r="BFR28" s="236"/>
      <c r="BFS28" s="236"/>
      <c r="BFT28" s="235"/>
      <c r="BFU28" s="235"/>
      <c r="BFV28" s="235"/>
      <c r="BFW28" s="235"/>
      <c r="BFX28" s="235"/>
      <c r="BFY28" s="235"/>
      <c r="BFZ28" s="235"/>
      <c r="BGA28" s="235"/>
      <c r="BGB28" s="237"/>
      <c r="BGC28" s="237"/>
      <c r="BGD28" s="235"/>
      <c r="BGE28" s="238"/>
      <c r="BGF28" s="233"/>
      <c r="BGG28" s="235"/>
      <c r="BGH28" s="235"/>
      <c r="BGI28" s="235"/>
      <c r="BGJ28" s="235"/>
      <c r="BGK28" s="235"/>
      <c r="BGL28" s="236"/>
      <c r="BGM28" s="236"/>
      <c r="BGN28" s="235"/>
      <c r="BGO28" s="235"/>
      <c r="BGP28" s="235"/>
      <c r="BGQ28" s="235"/>
      <c r="BGR28" s="235"/>
      <c r="BGS28" s="235"/>
      <c r="BGT28" s="235"/>
      <c r="BGU28" s="235"/>
      <c r="BGV28" s="237"/>
      <c r="BGW28" s="237"/>
      <c r="BGX28" s="235"/>
      <c r="BGY28" s="238"/>
      <c r="BGZ28" s="233"/>
      <c r="BHA28" s="235"/>
      <c r="BHB28" s="235"/>
      <c r="BHC28" s="235"/>
      <c r="BHD28" s="235"/>
      <c r="BHE28" s="235"/>
      <c r="BHF28" s="236"/>
      <c r="BHG28" s="236"/>
      <c r="BHH28" s="235"/>
      <c r="BHI28" s="235"/>
      <c r="BHJ28" s="235"/>
      <c r="BHK28" s="235"/>
      <c r="BHL28" s="235"/>
      <c r="BHM28" s="235"/>
      <c r="BHN28" s="235"/>
      <c r="BHO28" s="235"/>
      <c r="BHP28" s="237"/>
      <c r="BHQ28" s="237"/>
      <c r="BHR28" s="235"/>
      <c r="BHS28" s="238"/>
      <c r="BHT28" s="233"/>
      <c r="BHU28" s="235"/>
      <c r="BHV28" s="235"/>
      <c r="BHW28" s="235"/>
      <c r="BHX28" s="235"/>
      <c r="BHY28" s="235"/>
      <c r="BHZ28" s="236"/>
      <c r="BIA28" s="236"/>
      <c r="BIB28" s="235"/>
      <c r="BIC28" s="235"/>
      <c r="BID28" s="235"/>
      <c r="BIE28" s="235"/>
      <c r="BIF28" s="235"/>
      <c r="BIG28" s="235"/>
      <c r="BIH28" s="235"/>
      <c r="BII28" s="235"/>
      <c r="BIJ28" s="237"/>
      <c r="BIK28" s="237"/>
      <c r="BIL28" s="235"/>
      <c r="BIM28" s="238"/>
      <c r="BIN28" s="233"/>
      <c r="BIO28" s="235"/>
      <c r="BIP28" s="235"/>
      <c r="BIQ28" s="235"/>
      <c r="BIR28" s="235"/>
      <c r="BIS28" s="235"/>
      <c r="BIT28" s="236"/>
      <c r="BIU28" s="236"/>
      <c r="BIV28" s="235"/>
      <c r="BIW28" s="235"/>
      <c r="BIX28" s="235"/>
      <c r="BIY28" s="235"/>
      <c r="BIZ28" s="235"/>
      <c r="BJA28" s="235"/>
      <c r="BJB28" s="235"/>
      <c r="BJC28" s="235"/>
      <c r="BJD28" s="237"/>
      <c r="BJE28" s="237"/>
      <c r="BJF28" s="235"/>
      <c r="BJG28" s="238"/>
      <c r="BJH28" s="233"/>
      <c r="BJI28" s="235"/>
      <c r="BJJ28" s="235"/>
      <c r="BJK28" s="235"/>
      <c r="BJL28" s="235"/>
      <c r="BJM28" s="235"/>
      <c r="BJN28" s="236"/>
      <c r="BJO28" s="236"/>
      <c r="BJP28" s="235"/>
      <c r="BJQ28" s="235"/>
      <c r="BJR28" s="235"/>
      <c r="BJS28" s="235"/>
      <c r="BJT28" s="235"/>
      <c r="BJU28" s="235"/>
      <c r="BJV28" s="235"/>
      <c r="BJW28" s="235"/>
      <c r="BJX28" s="237"/>
      <c r="BJY28" s="237"/>
      <c r="BJZ28" s="235"/>
      <c r="BKA28" s="238"/>
      <c r="BKB28" s="233"/>
      <c r="BKC28" s="235"/>
      <c r="BKD28" s="235"/>
      <c r="BKE28" s="235"/>
      <c r="BKF28" s="235"/>
      <c r="BKG28" s="235"/>
      <c r="BKH28" s="236"/>
      <c r="BKI28" s="236"/>
      <c r="BKJ28" s="235"/>
      <c r="BKK28" s="235"/>
      <c r="BKL28" s="235"/>
      <c r="BKM28" s="235"/>
      <c r="BKN28" s="235"/>
      <c r="BKO28" s="235"/>
      <c r="BKP28" s="235"/>
      <c r="BKQ28" s="235"/>
      <c r="BKR28" s="237"/>
      <c r="BKS28" s="237"/>
      <c r="BKT28" s="235"/>
      <c r="BKU28" s="238"/>
      <c r="BKV28" s="233"/>
      <c r="BKW28" s="235"/>
      <c r="BKX28" s="235"/>
      <c r="BKY28" s="235"/>
      <c r="BKZ28" s="235"/>
      <c r="BLA28" s="235"/>
      <c r="BLB28" s="236"/>
      <c r="BLC28" s="236"/>
      <c r="BLD28" s="235"/>
      <c r="BLE28" s="235"/>
      <c r="BLF28" s="235"/>
      <c r="BLG28" s="235"/>
      <c r="BLH28" s="235"/>
      <c r="BLI28" s="235"/>
      <c r="BLJ28" s="235"/>
      <c r="BLK28" s="235"/>
      <c r="BLL28" s="237"/>
      <c r="BLM28" s="237"/>
      <c r="BLN28" s="235"/>
      <c r="BLO28" s="238"/>
      <c r="BLP28" s="233"/>
      <c r="BLQ28" s="235"/>
      <c r="BLR28" s="235"/>
      <c r="BLS28" s="235"/>
      <c r="BLT28" s="235"/>
      <c r="BLU28" s="235"/>
      <c r="BLV28" s="236"/>
      <c r="BLW28" s="236"/>
      <c r="BLX28" s="235"/>
      <c r="BLY28" s="235"/>
      <c r="BLZ28" s="235"/>
      <c r="BMA28" s="235"/>
      <c r="BMB28" s="235"/>
      <c r="BMC28" s="235"/>
      <c r="BMD28" s="235"/>
      <c r="BME28" s="235"/>
      <c r="BMF28" s="237"/>
      <c r="BMG28" s="237"/>
      <c r="BMH28" s="235"/>
      <c r="BMI28" s="238"/>
      <c r="BMJ28" s="233"/>
      <c r="BMK28" s="235"/>
      <c r="BML28" s="235"/>
      <c r="BMM28" s="235"/>
      <c r="BMN28" s="235"/>
      <c r="BMO28" s="235"/>
      <c r="BMP28" s="236"/>
      <c r="BMQ28" s="236"/>
      <c r="BMR28" s="235"/>
      <c r="BMS28" s="235"/>
      <c r="BMT28" s="235"/>
      <c r="BMU28" s="235"/>
      <c r="BMV28" s="235"/>
      <c r="BMW28" s="235"/>
      <c r="BMX28" s="235"/>
      <c r="BMY28" s="235"/>
      <c r="BMZ28" s="237"/>
      <c r="BNA28" s="237"/>
      <c r="BNB28" s="235"/>
      <c r="BNC28" s="238"/>
      <c r="BND28" s="233"/>
      <c r="BNE28" s="235"/>
      <c r="BNF28" s="235"/>
      <c r="BNG28" s="235"/>
      <c r="BNH28" s="235"/>
      <c r="BNI28" s="235"/>
      <c r="BNJ28" s="236"/>
      <c r="BNK28" s="236"/>
      <c r="BNL28" s="235"/>
      <c r="BNM28" s="235"/>
      <c r="BNN28" s="235"/>
      <c r="BNO28" s="235"/>
      <c r="BNP28" s="235"/>
      <c r="BNQ28" s="235"/>
      <c r="BNR28" s="235"/>
      <c r="BNS28" s="235"/>
      <c r="BNT28" s="237"/>
      <c r="BNU28" s="237"/>
      <c r="BNV28" s="235"/>
      <c r="BNW28" s="238"/>
      <c r="BNX28" s="233"/>
      <c r="BNY28" s="235"/>
      <c r="BNZ28" s="235"/>
      <c r="BOA28" s="235"/>
      <c r="BOB28" s="235"/>
      <c r="BOC28" s="235"/>
      <c r="BOD28" s="236"/>
      <c r="BOE28" s="236"/>
      <c r="BOF28" s="235"/>
      <c r="BOG28" s="235"/>
      <c r="BOH28" s="235"/>
      <c r="BOI28" s="235"/>
      <c r="BOJ28" s="235"/>
      <c r="BOK28" s="235"/>
      <c r="BOL28" s="235"/>
      <c r="BOM28" s="235"/>
      <c r="BON28" s="237"/>
      <c r="BOO28" s="237"/>
      <c r="BOP28" s="235"/>
      <c r="BOQ28" s="238"/>
      <c r="BOR28" s="233"/>
      <c r="BOS28" s="235"/>
      <c r="BOT28" s="235"/>
      <c r="BOU28" s="235"/>
      <c r="BOV28" s="235"/>
      <c r="BOW28" s="235"/>
      <c r="BOX28" s="236"/>
      <c r="BOY28" s="236"/>
      <c r="BOZ28" s="235"/>
      <c r="BPA28" s="235"/>
      <c r="BPB28" s="235"/>
      <c r="BPC28" s="235"/>
      <c r="BPD28" s="235"/>
      <c r="BPE28" s="235"/>
      <c r="BPF28" s="235"/>
      <c r="BPG28" s="235"/>
      <c r="BPH28" s="237"/>
      <c r="BPI28" s="237"/>
      <c r="BPJ28" s="235"/>
      <c r="BPK28" s="238"/>
      <c r="BPL28" s="233"/>
      <c r="BPM28" s="235"/>
      <c r="BPN28" s="235"/>
      <c r="BPO28" s="235"/>
      <c r="BPP28" s="235"/>
      <c r="BPQ28" s="235"/>
      <c r="BPR28" s="236"/>
      <c r="BPS28" s="236"/>
      <c r="BPT28" s="235"/>
      <c r="BPU28" s="235"/>
      <c r="BPV28" s="235"/>
      <c r="BPW28" s="235"/>
      <c r="BPX28" s="235"/>
      <c r="BPY28" s="235"/>
      <c r="BPZ28" s="235"/>
      <c r="BQA28" s="235"/>
      <c r="BQB28" s="237"/>
      <c r="BQC28" s="237"/>
      <c r="BQD28" s="235"/>
      <c r="BQE28" s="238"/>
      <c r="BQF28" s="233"/>
      <c r="BQG28" s="235"/>
      <c r="BQH28" s="235"/>
      <c r="BQI28" s="235"/>
      <c r="BQJ28" s="235"/>
      <c r="BQK28" s="235"/>
      <c r="BQL28" s="236"/>
      <c r="BQM28" s="236"/>
      <c r="BQN28" s="235"/>
      <c r="BQO28" s="235"/>
      <c r="BQP28" s="235"/>
      <c r="BQQ28" s="235"/>
      <c r="BQR28" s="235"/>
      <c r="BQS28" s="235"/>
      <c r="BQT28" s="235"/>
      <c r="BQU28" s="235"/>
      <c r="BQV28" s="237"/>
      <c r="BQW28" s="237"/>
      <c r="BQX28" s="235"/>
      <c r="BQY28" s="238"/>
      <c r="BQZ28" s="233"/>
      <c r="BRA28" s="235"/>
      <c r="BRB28" s="235"/>
      <c r="BRC28" s="235"/>
      <c r="BRD28" s="235"/>
      <c r="BRE28" s="235"/>
      <c r="BRF28" s="236"/>
      <c r="BRG28" s="236"/>
      <c r="BRH28" s="235"/>
      <c r="BRI28" s="235"/>
      <c r="BRJ28" s="235"/>
      <c r="BRK28" s="235"/>
      <c r="BRL28" s="235"/>
      <c r="BRM28" s="235"/>
      <c r="BRN28" s="235"/>
      <c r="BRO28" s="235"/>
      <c r="BRP28" s="237"/>
      <c r="BRQ28" s="237"/>
      <c r="BRR28" s="235"/>
      <c r="BRS28" s="238"/>
      <c r="BRT28" s="233"/>
      <c r="BRU28" s="235"/>
      <c r="BRV28" s="235"/>
      <c r="BRW28" s="235"/>
      <c r="BRX28" s="235"/>
      <c r="BRY28" s="235"/>
      <c r="BRZ28" s="236"/>
      <c r="BSA28" s="236"/>
      <c r="BSB28" s="235"/>
      <c r="BSC28" s="235"/>
      <c r="BSD28" s="235"/>
      <c r="BSE28" s="235"/>
      <c r="BSF28" s="235"/>
      <c r="BSG28" s="235"/>
      <c r="BSH28" s="235"/>
      <c r="BSI28" s="235"/>
      <c r="BSJ28" s="237"/>
      <c r="BSK28" s="237"/>
      <c r="BSL28" s="235"/>
      <c r="BSM28" s="238"/>
      <c r="BSN28" s="233"/>
      <c r="BSO28" s="235"/>
      <c r="BSP28" s="235"/>
      <c r="BSQ28" s="235"/>
      <c r="BSR28" s="235"/>
      <c r="BSS28" s="235"/>
      <c r="BST28" s="236"/>
      <c r="BSU28" s="236"/>
      <c r="BSV28" s="235"/>
      <c r="BSW28" s="235"/>
      <c r="BSX28" s="235"/>
      <c r="BSY28" s="235"/>
      <c r="BSZ28" s="235"/>
      <c r="BTA28" s="235"/>
      <c r="BTB28" s="235"/>
      <c r="BTC28" s="235"/>
      <c r="BTD28" s="237"/>
      <c r="BTE28" s="237"/>
      <c r="BTF28" s="235"/>
      <c r="BTG28" s="238"/>
      <c r="BTH28" s="233"/>
      <c r="BTI28" s="235"/>
      <c r="BTJ28" s="235"/>
      <c r="BTK28" s="235"/>
      <c r="BTL28" s="235"/>
      <c r="BTM28" s="235"/>
      <c r="BTN28" s="236"/>
      <c r="BTO28" s="236"/>
      <c r="BTP28" s="235"/>
      <c r="BTQ28" s="235"/>
      <c r="BTR28" s="235"/>
      <c r="BTS28" s="235"/>
      <c r="BTT28" s="235"/>
      <c r="BTU28" s="235"/>
      <c r="BTV28" s="235"/>
      <c r="BTW28" s="235"/>
      <c r="BTX28" s="237"/>
      <c r="BTY28" s="237"/>
      <c r="BTZ28" s="235"/>
      <c r="BUA28" s="238"/>
      <c r="BUB28" s="233"/>
      <c r="BUC28" s="235"/>
      <c r="BUD28" s="235"/>
      <c r="BUE28" s="235"/>
      <c r="BUF28" s="235"/>
      <c r="BUG28" s="235"/>
      <c r="BUH28" s="236"/>
      <c r="BUI28" s="236"/>
      <c r="BUJ28" s="235"/>
      <c r="BUK28" s="235"/>
      <c r="BUL28" s="235"/>
      <c r="BUM28" s="235"/>
      <c r="BUN28" s="235"/>
      <c r="BUO28" s="235"/>
      <c r="BUP28" s="235"/>
      <c r="BUQ28" s="235"/>
      <c r="BUR28" s="237"/>
      <c r="BUS28" s="237"/>
      <c r="BUT28" s="235"/>
      <c r="BUU28" s="238"/>
      <c r="BUV28" s="233"/>
      <c r="BUW28" s="235"/>
      <c r="BUX28" s="235"/>
      <c r="BUY28" s="235"/>
      <c r="BUZ28" s="235"/>
      <c r="BVA28" s="235"/>
      <c r="BVB28" s="236"/>
      <c r="BVC28" s="236"/>
      <c r="BVD28" s="235"/>
      <c r="BVE28" s="235"/>
      <c r="BVF28" s="235"/>
      <c r="BVG28" s="235"/>
      <c r="BVH28" s="235"/>
      <c r="BVI28" s="235"/>
      <c r="BVJ28" s="235"/>
      <c r="BVK28" s="235"/>
      <c r="BVL28" s="237"/>
      <c r="BVM28" s="237"/>
      <c r="BVN28" s="235"/>
      <c r="BVO28" s="238"/>
      <c r="BVP28" s="233"/>
      <c r="BVQ28" s="235"/>
      <c r="BVR28" s="235"/>
      <c r="BVS28" s="235"/>
      <c r="BVT28" s="235"/>
      <c r="BVU28" s="235"/>
      <c r="BVV28" s="236"/>
      <c r="BVW28" s="236"/>
      <c r="BVX28" s="235"/>
      <c r="BVY28" s="235"/>
      <c r="BVZ28" s="235"/>
      <c r="BWA28" s="235"/>
      <c r="BWB28" s="235"/>
      <c r="BWC28" s="235"/>
      <c r="BWD28" s="235"/>
      <c r="BWE28" s="235"/>
      <c r="BWF28" s="237"/>
      <c r="BWG28" s="237"/>
      <c r="BWH28" s="235"/>
      <c r="BWI28" s="238"/>
      <c r="BWJ28" s="233"/>
      <c r="BWK28" s="235"/>
      <c r="BWL28" s="235"/>
      <c r="BWM28" s="235"/>
      <c r="BWN28" s="235"/>
      <c r="BWO28" s="235"/>
      <c r="BWP28" s="236"/>
      <c r="BWQ28" s="236"/>
      <c r="BWR28" s="235"/>
      <c r="BWS28" s="235"/>
      <c r="BWT28" s="235"/>
      <c r="BWU28" s="235"/>
      <c r="BWV28" s="235"/>
      <c r="BWW28" s="235"/>
      <c r="BWX28" s="235"/>
      <c r="BWY28" s="235"/>
      <c r="BWZ28" s="237"/>
      <c r="BXA28" s="237"/>
      <c r="BXB28" s="235"/>
      <c r="BXC28" s="238"/>
      <c r="BXD28" s="233"/>
      <c r="BXE28" s="235"/>
      <c r="BXF28" s="235"/>
      <c r="BXG28" s="235"/>
      <c r="BXH28" s="235"/>
      <c r="BXI28" s="235"/>
      <c r="BXJ28" s="236"/>
      <c r="BXK28" s="236"/>
      <c r="BXL28" s="235"/>
      <c r="BXM28" s="235"/>
      <c r="BXN28" s="235"/>
      <c r="BXO28" s="235"/>
      <c r="BXP28" s="235"/>
      <c r="BXQ28" s="235"/>
      <c r="BXR28" s="235"/>
      <c r="BXS28" s="235"/>
      <c r="BXT28" s="237"/>
      <c r="BXU28" s="237"/>
      <c r="BXV28" s="235"/>
      <c r="BXW28" s="238"/>
      <c r="BXX28" s="233"/>
      <c r="BXY28" s="235"/>
      <c r="BXZ28" s="235"/>
      <c r="BYA28" s="235"/>
      <c r="BYB28" s="235"/>
      <c r="BYC28" s="235"/>
      <c r="BYD28" s="236"/>
      <c r="BYE28" s="236"/>
      <c r="BYF28" s="235"/>
      <c r="BYG28" s="235"/>
      <c r="BYH28" s="235"/>
      <c r="BYI28" s="235"/>
      <c r="BYJ28" s="235"/>
      <c r="BYK28" s="235"/>
      <c r="BYL28" s="235"/>
      <c r="BYM28" s="235"/>
      <c r="BYN28" s="237"/>
      <c r="BYO28" s="237"/>
      <c r="BYP28" s="235"/>
      <c r="BYQ28" s="238"/>
      <c r="BYR28" s="233"/>
      <c r="BYS28" s="235"/>
      <c r="BYT28" s="235"/>
      <c r="BYU28" s="235"/>
      <c r="BYV28" s="235"/>
      <c r="BYW28" s="235"/>
      <c r="BYX28" s="236"/>
      <c r="BYY28" s="236"/>
      <c r="BYZ28" s="235"/>
      <c r="BZA28" s="235"/>
      <c r="BZB28" s="235"/>
      <c r="BZC28" s="235"/>
      <c r="BZD28" s="235"/>
      <c r="BZE28" s="235"/>
      <c r="BZF28" s="235"/>
      <c r="BZG28" s="235"/>
      <c r="BZH28" s="237"/>
      <c r="BZI28" s="237"/>
      <c r="BZJ28" s="235"/>
      <c r="BZK28" s="238"/>
      <c r="BZL28" s="233"/>
      <c r="BZM28" s="235"/>
      <c r="BZN28" s="235"/>
      <c r="BZO28" s="235"/>
      <c r="BZP28" s="235"/>
      <c r="BZQ28" s="235"/>
      <c r="BZR28" s="236"/>
      <c r="BZS28" s="236"/>
      <c r="BZT28" s="235"/>
      <c r="BZU28" s="235"/>
      <c r="BZV28" s="235"/>
      <c r="BZW28" s="235"/>
      <c r="BZX28" s="235"/>
      <c r="BZY28" s="235"/>
      <c r="BZZ28" s="235"/>
      <c r="CAA28" s="235"/>
      <c r="CAB28" s="237"/>
      <c r="CAC28" s="237"/>
      <c r="CAD28" s="235"/>
      <c r="CAE28" s="238"/>
      <c r="CAF28" s="233"/>
      <c r="CAG28" s="235"/>
      <c r="CAH28" s="235"/>
      <c r="CAI28" s="235"/>
      <c r="CAJ28" s="235"/>
      <c r="CAK28" s="235"/>
      <c r="CAL28" s="236"/>
      <c r="CAM28" s="236"/>
      <c r="CAN28" s="235"/>
      <c r="CAO28" s="235"/>
      <c r="CAP28" s="235"/>
      <c r="CAQ28" s="235"/>
      <c r="CAR28" s="235"/>
      <c r="CAS28" s="235"/>
      <c r="CAT28" s="235"/>
      <c r="CAU28" s="235"/>
      <c r="CAV28" s="237"/>
      <c r="CAW28" s="237"/>
      <c r="CAX28" s="235"/>
      <c r="CAY28" s="238"/>
      <c r="CAZ28" s="233"/>
      <c r="CBA28" s="235"/>
      <c r="CBB28" s="235"/>
      <c r="CBC28" s="235"/>
      <c r="CBD28" s="235"/>
      <c r="CBE28" s="235"/>
      <c r="CBF28" s="236"/>
      <c r="CBG28" s="236"/>
      <c r="CBH28" s="235"/>
      <c r="CBI28" s="235"/>
      <c r="CBJ28" s="235"/>
      <c r="CBK28" s="235"/>
      <c r="CBL28" s="235"/>
      <c r="CBM28" s="235"/>
      <c r="CBN28" s="235"/>
      <c r="CBO28" s="235"/>
      <c r="CBP28" s="237"/>
      <c r="CBQ28" s="237"/>
      <c r="CBR28" s="235"/>
      <c r="CBS28" s="238"/>
      <c r="CBT28" s="233"/>
      <c r="CBU28" s="235"/>
      <c r="CBV28" s="235"/>
      <c r="CBW28" s="235"/>
      <c r="CBX28" s="235"/>
      <c r="CBY28" s="235"/>
      <c r="CBZ28" s="236"/>
      <c r="CCA28" s="236"/>
      <c r="CCB28" s="235"/>
      <c r="CCC28" s="235"/>
      <c r="CCD28" s="235"/>
      <c r="CCE28" s="235"/>
      <c r="CCF28" s="235"/>
      <c r="CCG28" s="235"/>
      <c r="CCH28" s="235"/>
      <c r="CCI28" s="235"/>
      <c r="CCJ28" s="237"/>
      <c r="CCK28" s="237"/>
      <c r="CCL28" s="235"/>
      <c r="CCM28" s="238"/>
      <c r="CCN28" s="233"/>
      <c r="CCO28" s="235"/>
      <c r="CCP28" s="235"/>
      <c r="CCQ28" s="235"/>
      <c r="CCR28" s="235"/>
      <c r="CCS28" s="235"/>
      <c r="CCT28" s="236"/>
      <c r="CCU28" s="236"/>
      <c r="CCV28" s="235"/>
      <c r="CCW28" s="235"/>
      <c r="CCX28" s="235"/>
      <c r="CCY28" s="235"/>
      <c r="CCZ28" s="235"/>
      <c r="CDA28" s="235"/>
      <c r="CDB28" s="235"/>
      <c r="CDC28" s="235"/>
      <c r="CDD28" s="237"/>
      <c r="CDE28" s="237"/>
      <c r="CDF28" s="235"/>
      <c r="CDG28" s="238"/>
      <c r="CDH28" s="233"/>
      <c r="CDI28" s="235"/>
      <c r="CDJ28" s="235"/>
      <c r="CDK28" s="235"/>
      <c r="CDL28" s="235"/>
      <c r="CDM28" s="235"/>
      <c r="CDN28" s="236"/>
      <c r="CDO28" s="236"/>
      <c r="CDP28" s="235"/>
      <c r="CDQ28" s="235"/>
      <c r="CDR28" s="235"/>
      <c r="CDS28" s="235"/>
      <c r="CDT28" s="235"/>
      <c r="CDU28" s="235"/>
      <c r="CDV28" s="235"/>
      <c r="CDW28" s="235"/>
      <c r="CDX28" s="237"/>
      <c r="CDY28" s="237"/>
      <c r="CDZ28" s="235"/>
      <c r="CEA28" s="238"/>
      <c r="CEB28" s="233"/>
      <c r="CEC28" s="235"/>
      <c r="CED28" s="235"/>
      <c r="CEE28" s="235"/>
      <c r="CEF28" s="235"/>
      <c r="CEG28" s="235"/>
      <c r="CEH28" s="236"/>
      <c r="CEI28" s="236"/>
      <c r="CEJ28" s="235"/>
      <c r="CEK28" s="235"/>
      <c r="CEL28" s="235"/>
      <c r="CEM28" s="235"/>
      <c r="CEN28" s="235"/>
      <c r="CEO28" s="235"/>
      <c r="CEP28" s="235"/>
      <c r="CEQ28" s="235"/>
      <c r="CER28" s="237"/>
      <c r="CES28" s="237"/>
      <c r="CET28" s="235"/>
      <c r="CEU28" s="238"/>
      <c r="CEV28" s="233"/>
      <c r="CEW28" s="235"/>
      <c r="CEX28" s="235"/>
      <c r="CEY28" s="235"/>
      <c r="CEZ28" s="235"/>
      <c r="CFA28" s="235"/>
      <c r="CFB28" s="236"/>
      <c r="CFC28" s="236"/>
      <c r="CFD28" s="235"/>
      <c r="CFE28" s="235"/>
      <c r="CFF28" s="235"/>
      <c r="CFG28" s="235"/>
      <c r="CFH28" s="235"/>
      <c r="CFI28" s="235"/>
      <c r="CFJ28" s="235"/>
      <c r="CFK28" s="235"/>
      <c r="CFL28" s="237"/>
      <c r="CFM28" s="237"/>
      <c r="CFN28" s="235"/>
      <c r="CFO28" s="238"/>
      <c r="CFP28" s="233"/>
      <c r="CFQ28" s="235"/>
      <c r="CFR28" s="235"/>
      <c r="CFS28" s="235"/>
      <c r="CFT28" s="235"/>
      <c r="CFU28" s="235"/>
      <c r="CFV28" s="236"/>
      <c r="CFW28" s="236"/>
      <c r="CFX28" s="235"/>
      <c r="CFY28" s="235"/>
      <c r="CFZ28" s="235"/>
      <c r="CGA28" s="235"/>
      <c r="CGB28" s="235"/>
      <c r="CGC28" s="235"/>
      <c r="CGD28" s="235"/>
      <c r="CGE28" s="235"/>
      <c r="CGF28" s="237"/>
      <c r="CGG28" s="237"/>
      <c r="CGH28" s="235"/>
      <c r="CGI28" s="238"/>
      <c r="CGJ28" s="233"/>
      <c r="CGK28" s="235"/>
      <c r="CGL28" s="235"/>
      <c r="CGM28" s="235"/>
      <c r="CGN28" s="235"/>
      <c r="CGO28" s="235"/>
      <c r="CGP28" s="236"/>
      <c r="CGQ28" s="236"/>
      <c r="CGR28" s="235"/>
      <c r="CGS28" s="235"/>
      <c r="CGT28" s="235"/>
      <c r="CGU28" s="235"/>
      <c r="CGV28" s="235"/>
      <c r="CGW28" s="235"/>
      <c r="CGX28" s="235"/>
      <c r="CGY28" s="235"/>
      <c r="CGZ28" s="237"/>
      <c r="CHA28" s="237"/>
      <c r="CHB28" s="235"/>
      <c r="CHC28" s="238"/>
      <c r="CHD28" s="233"/>
      <c r="CHE28" s="235"/>
      <c r="CHF28" s="235"/>
      <c r="CHG28" s="235"/>
      <c r="CHH28" s="235"/>
      <c r="CHI28" s="235"/>
      <c r="CHJ28" s="236"/>
      <c r="CHK28" s="236"/>
      <c r="CHL28" s="235"/>
      <c r="CHM28" s="235"/>
      <c r="CHN28" s="235"/>
      <c r="CHO28" s="235"/>
      <c r="CHP28" s="235"/>
      <c r="CHQ28" s="235"/>
      <c r="CHR28" s="235"/>
      <c r="CHS28" s="235"/>
      <c r="CHT28" s="237"/>
      <c r="CHU28" s="237"/>
      <c r="CHV28" s="235"/>
      <c r="CHW28" s="238"/>
      <c r="CHX28" s="233"/>
      <c r="CHY28" s="235"/>
      <c r="CHZ28" s="235"/>
      <c r="CIA28" s="235"/>
      <c r="CIB28" s="235"/>
      <c r="CIC28" s="235"/>
      <c r="CID28" s="236"/>
      <c r="CIE28" s="236"/>
      <c r="CIF28" s="235"/>
      <c r="CIG28" s="235"/>
      <c r="CIH28" s="235"/>
      <c r="CII28" s="235"/>
      <c r="CIJ28" s="235"/>
      <c r="CIK28" s="235"/>
      <c r="CIL28" s="235"/>
      <c r="CIM28" s="235"/>
      <c r="CIN28" s="237"/>
      <c r="CIO28" s="237"/>
      <c r="CIP28" s="235"/>
      <c r="CIQ28" s="238"/>
      <c r="CIR28" s="233"/>
      <c r="CIS28" s="235"/>
      <c r="CIT28" s="235"/>
      <c r="CIU28" s="235"/>
      <c r="CIV28" s="235"/>
      <c r="CIW28" s="235"/>
      <c r="CIX28" s="236"/>
      <c r="CIY28" s="236"/>
      <c r="CIZ28" s="235"/>
      <c r="CJA28" s="235"/>
      <c r="CJB28" s="235"/>
      <c r="CJC28" s="235"/>
      <c r="CJD28" s="235"/>
      <c r="CJE28" s="235"/>
      <c r="CJF28" s="235"/>
      <c r="CJG28" s="235"/>
      <c r="CJH28" s="237"/>
      <c r="CJI28" s="237"/>
      <c r="CJJ28" s="235"/>
      <c r="CJK28" s="238"/>
      <c r="CJL28" s="233"/>
      <c r="CJM28" s="235"/>
      <c r="CJN28" s="235"/>
      <c r="CJO28" s="235"/>
      <c r="CJP28" s="235"/>
      <c r="CJQ28" s="235"/>
      <c r="CJR28" s="236"/>
      <c r="CJS28" s="236"/>
      <c r="CJT28" s="235"/>
      <c r="CJU28" s="235"/>
      <c r="CJV28" s="235"/>
      <c r="CJW28" s="235"/>
      <c r="CJX28" s="235"/>
      <c r="CJY28" s="235"/>
      <c r="CJZ28" s="235"/>
      <c r="CKA28" s="235"/>
      <c r="CKB28" s="237"/>
      <c r="CKC28" s="237"/>
      <c r="CKD28" s="235"/>
      <c r="CKE28" s="238"/>
      <c r="CKF28" s="233"/>
      <c r="CKG28" s="235"/>
      <c r="CKH28" s="235"/>
      <c r="CKI28" s="235"/>
      <c r="CKJ28" s="235"/>
      <c r="CKK28" s="235"/>
      <c r="CKL28" s="236"/>
      <c r="CKM28" s="236"/>
      <c r="CKN28" s="235"/>
      <c r="CKO28" s="235"/>
      <c r="CKP28" s="235"/>
      <c r="CKQ28" s="235"/>
      <c r="CKR28" s="235"/>
      <c r="CKS28" s="235"/>
      <c r="CKT28" s="235"/>
      <c r="CKU28" s="235"/>
      <c r="CKV28" s="237"/>
      <c r="CKW28" s="237"/>
      <c r="CKX28" s="235"/>
      <c r="CKY28" s="238"/>
      <c r="CKZ28" s="233"/>
      <c r="CLA28" s="235"/>
      <c r="CLB28" s="235"/>
      <c r="CLC28" s="235"/>
      <c r="CLD28" s="235"/>
      <c r="CLE28" s="235"/>
      <c r="CLF28" s="236"/>
      <c r="CLG28" s="236"/>
      <c r="CLH28" s="235"/>
      <c r="CLI28" s="235"/>
      <c r="CLJ28" s="235"/>
      <c r="CLK28" s="235"/>
      <c r="CLL28" s="235"/>
      <c r="CLM28" s="235"/>
      <c r="CLN28" s="235"/>
      <c r="CLO28" s="235"/>
      <c r="CLP28" s="237"/>
      <c r="CLQ28" s="237"/>
      <c r="CLR28" s="235"/>
      <c r="CLS28" s="238"/>
      <c r="CLT28" s="233"/>
      <c r="CLU28" s="235"/>
      <c r="CLV28" s="235"/>
      <c r="CLW28" s="235"/>
      <c r="CLX28" s="235"/>
      <c r="CLY28" s="235"/>
      <c r="CLZ28" s="236"/>
      <c r="CMA28" s="236"/>
      <c r="CMB28" s="235"/>
      <c r="CMC28" s="235"/>
      <c r="CMD28" s="235"/>
      <c r="CME28" s="235"/>
      <c r="CMF28" s="235"/>
      <c r="CMG28" s="235"/>
      <c r="CMH28" s="235"/>
      <c r="CMI28" s="235"/>
      <c r="CMJ28" s="237"/>
      <c r="CMK28" s="237"/>
      <c r="CML28" s="235"/>
      <c r="CMM28" s="238"/>
      <c r="CMN28" s="233"/>
      <c r="CMO28" s="235"/>
      <c r="CMP28" s="235"/>
      <c r="CMQ28" s="235"/>
      <c r="CMR28" s="235"/>
      <c r="CMS28" s="235"/>
      <c r="CMT28" s="236"/>
      <c r="CMU28" s="236"/>
      <c r="CMV28" s="235"/>
      <c r="CMW28" s="235"/>
      <c r="CMX28" s="235"/>
      <c r="CMY28" s="235"/>
      <c r="CMZ28" s="235"/>
      <c r="CNA28" s="235"/>
      <c r="CNB28" s="235"/>
      <c r="CNC28" s="235"/>
      <c r="CND28" s="237"/>
      <c r="CNE28" s="237"/>
      <c r="CNF28" s="235"/>
      <c r="CNG28" s="238"/>
      <c r="CNH28" s="233"/>
      <c r="CNI28" s="235"/>
      <c r="CNJ28" s="235"/>
      <c r="CNK28" s="235"/>
      <c r="CNL28" s="235"/>
      <c r="CNM28" s="235"/>
      <c r="CNN28" s="236"/>
      <c r="CNO28" s="236"/>
      <c r="CNP28" s="235"/>
      <c r="CNQ28" s="235"/>
      <c r="CNR28" s="235"/>
      <c r="CNS28" s="235"/>
      <c r="CNT28" s="235"/>
      <c r="CNU28" s="235"/>
      <c r="CNV28" s="235"/>
      <c r="CNW28" s="235"/>
      <c r="CNX28" s="237"/>
      <c r="CNY28" s="237"/>
      <c r="CNZ28" s="235"/>
      <c r="COA28" s="238"/>
      <c r="COB28" s="233"/>
      <c r="COC28" s="235"/>
      <c r="COD28" s="235"/>
      <c r="COE28" s="235"/>
      <c r="COF28" s="235"/>
      <c r="COG28" s="235"/>
      <c r="COH28" s="236"/>
      <c r="COI28" s="236"/>
      <c r="COJ28" s="235"/>
      <c r="COK28" s="235"/>
      <c r="COL28" s="235"/>
      <c r="COM28" s="235"/>
      <c r="CON28" s="235"/>
      <c r="COO28" s="235"/>
      <c r="COP28" s="235"/>
      <c r="COQ28" s="235"/>
      <c r="COR28" s="237"/>
      <c r="COS28" s="237"/>
      <c r="COT28" s="235"/>
      <c r="COU28" s="238"/>
      <c r="COV28" s="233"/>
      <c r="COW28" s="235"/>
      <c r="COX28" s="235"/>
      <c r="COY28" s="235"/>
      <c r="COZ28" s="235"/>
      <c r="CPA28" s="235"/>
      <c r="CPB28" s="236"/>
      <c r="CPC28" s="236"/>
      <c r="CPD28" s="235"/>
      <c r="CPE28" s="235"/>
      <c r="CPF28" s="235"/>
      <c r="CPG28" s="235"/>
      <c r="CPH28" s="235"/>
      <c r="CPI28" s="235"/>
      <c r="CPJ28" s="235"/>
      <c r="CPK28" s="235"/>
      <c r="CPL28" s="237"/>
      <c r="CPM28" s="237"/>
      <c r="CPN28" s="235"/>
      <c r="CPO28" s="238"/>
      <c r="CPP28" s="233"/>
      <c r="CPQ28" s="235"/>
      <c r="CPR28" s="235"/>
      <c r="CPS28" s="235"/>
      <c r="CPT28" s="235"/>
      <c r="CPU28" s="235"/>
      <c r="CPV28" s="236"/>
      <c r="CPW28" s="236"/>
      <c r="CPX28" s="235"/>
      <c r="CPY28" s="235"/>
      <c r="CPZ28" s="235"/>
      <c r="CQA28" s="235"/>
      <c r="CQB28" s="235"/>
      <c r="CQC28" s="235"/>
      <c r="CQD28" s="235"/>
      <c r="CQE28" s="235"/>
      <c r="CQF28" s="237"/>
      <c r="CQG28" s="237"/>
      <c r="CQH28" s="235"/>
      <c r="CQI28" s="238"/>
      <c r="CQJ28" s="233"/>
      <c r="CQK28" s="235"/>
      <c r="CQL28" s="235"/>
      <c r="CQM28" s="235"/>
      <c r="CQN28" s="235"/>
      <c r="CQO28" s="235"/>
      <c r="CQP28" s="236"/>
      <c r="CQQ28" s="236"/>
      <c r="CQR28" s="235"/>
      <c r="CQS28" s="235"/>
      <c r="CQT28" s="235"/>
      <c r="CQU28" s="235"/>
      <c r="CQV28" s="235"/>
      <c r="CQW28" s="235"/>
      <c r="CQX28" s="235"/>
      <c r="CQY28" s="235"/>
      <c r="CQZ28" s="237"/>
      <c r="CRA28" s="237"/>
      <c r="CRB28" s="235"/>
      <c r="CRC28" s="238"/>
      <c r="CRD28" s="233"/>
      <c r="CRE28" s="235"/>
      <c r="CRF28" s="235"/>
      <c r="CRG28" s="235"/>
      <c r="CRH28" s="235"/>
      <c r="CRI28" s="235"/>
      <c r="CRJ28" s="236"/>
      <c r="CRK28" s="236"/>
      <c r="CRL28" s="235"/>
      <c r="CRM28" s="235"/>
      <c r="CRN28" s="235"/>
      <c r="CRO28" s="235"/>
      <c r="CRP28" s="235"/>
      <c r="CRQ28" s="235"/>
      <c r="CRR28" s="235"/>
      <c r="CRS28" s="235"/>
      <c r="CRT28" s="237"/>
      <c r="CRU28" s="237"/>
      <c r="CRV28" s="235"/>
      <c r="CRW28" s="238"/>
      <c r="CRX28" s="233"/>
      <c r="CRY28" s="235"/>
      <c r="CRZ28" s="235"/>
      <c r="CSA28" s="235"/>
      <c r="CSB28" s="235"/>
      <c r="CSC28" s="235"/>
      <c r="CSD28" s="236"/>
      <c r="CSE28" s="236"/>
      <c r="CSF28" s="235"/>
      <c r="CSG28" s="235"/>
      <c r="CSH28" s="235"/>
      <c r="CSI28" s="235"/>
      <c r="CSJ28" s="235"/>
      <c r="CSK28" s="235"/>
      <c r="CSL28" s="235"/>
      <c r="CSM28" s="235"/>
      <c r="CSN28" s="237"/>
      <c r="CSO28" s="237"/>
      <c r="CSP28" s="235"/>
      <c r="CSQ28" s="238"/>
      <c r="CSR28" s="233"/>
      <c r="CSS28" s="235"/>
      <c r="CST28" s="235"/>
      <c r="CSU28" s="235"/>
      <c r="CSV28" s="235"/>
      <c r="CSW28" s="235"/>
      <c r="CSX28" s="236"/>
      <c r="CSY28" s="236"/>
      <c r="CSZ28" s="235"/>
      <c r="CTA28" s="235"/>
      <c r="CTB28" s="235"/>
      <c r="CTC28" s="235"/>
      <c r="CTD28" s="235"/>
      <c r="CTE28" s="235"/>
      <c r="CTF28" s="235"/>
      <c r="CTG28" s="235"/>
      <c r="CTH28" s="237"/>
      <c r="CTI28" s="237"/>
      <c r="CTJ28" s="235"/>
      <c r="CTK28" s="238"/>
      <c r="CTL28" s="233"/>
      <c r="CTM28" s="235"/>
      <c r="CTN28" s="235"/>
      <c r="CTO28" s="235"/>
      <c r="CTP28" s="235"/>
      <c r="CTQ28" s="235"/>
      <c r="CTR28" s="236"/>
      <c r="CTS28" s="236"/>
      <c r="CTT28" s="235"/>
      <c r="CTU28" s="235"/>
      <c r="CTV28" s="235"/>
      <c r="CTW28" s="235"/>
      <c r="CTX28" s="235"/>
      <c r="CTY28" s="235"/>
      <c r="CTZ28" s="235"/>
      <c r="CUA28" s="235"/>
      <c r="CUB28" s="237"/>
      <c r="CUC28" s="237"/>
      <c r="CUD28" s="235"/>
      <c r="CUE28" s="238"/>
      <c r="CUF28" s="233"/>
      <c r="CUG28" s="235"/>
      <c r="CUH28" s="235"/>
      <c r="CUI28" s="235"/>
      <c r="CUJ28" s="235"/>
      <c r="CUK28" s="235"/>
      <c r="CUL28" s="236"/>
      <c r="CUM28" s="236"/>
      <c r="CUN28" s="235"/>
      <c r="CUO28" s="235"/>
      <c r="CUP28" s="235"/>
      <c r="CUQ28" s="235"/>
      <c r="CUR28" s="235"/>
      <c r="CUS28" s="235"/>
      <c r="CUT28" s="235"/>
      <c r="CUU28" s="235"/>
      <c r="CUV28" s="237"/>
      <c r="CUW28" s="237"/>
      <c r="CUX28" s="235"/>
      <c r="CUY28" s="238"/>
      <c r="CUZ28" s="233"/>
      <c r="CVA28" s="235"/>
      <c r="CVB28" s="235"/>
      <c r="CVC28" s="235"/>
      <c r="CVD28" s="235"/>
      <c r="CVE28" s="235"/>
      <c r="CVF28" s="236"/>
      <c r="CVG28" s="236"/>
      <c r="CVH28" s="235"/>
      <c r="CVI28" s="235"/>
      <c r="CVJ28" s="235"/>
      <c r="CVK28" s="235"/>
      <c r="CVL28" s="235"/>
      <c r="CVM28" s="235"/>
      <c r="CVN28" s="235"/>
      <c r="CVO28" s="235"/>
      <c r="CVP28" s="237"/>
      <c r="CVQ28" s="237"/>
      <c r="CVR28" s="235"/>
      <c r="CVS28" s="238"/>
      <c r="CVT28" s="233"/>
      <c r="CVU28" s="235"/>
      <c r="CVV28" s="235"/>
      <c r="CVW28" s="235"/>
      <c r="CVX28" s="235"/>
      <c r="CVY28" s="235"/>
      <c r="CVZ28" s="236"/>
      <c r="CWA28" s="236"/>
      <c r="CWB28" s="235"/>
      <c r="CWC28" s="235"/>
      <c r="CWD28" s="235"/>
      <c r="CWE28" s="235"/>
      <c r="CWF28" s="235"/>
      <c r="CWG28" s="235"/>
      <c r="CWH28" s="235"/>
      <c r="CWI28" s="235"/>
      <c r="CWJ28" s="237"/>
      <c r="CWK28" s="237"/>
      <c r="CWL28" s="235"/>
      <c r="CWM28" s="238"/>
      <c r="CWN28" s="233"/>
      <c r="CWO28" s="235"/>
      <c r="CWP28" s="235"/>
      <c r="CWQ28" s="235"/>
      <c r="CWR28" s="235"/>
      <c r="CWS28" s="235"/>
      <c r="CWT28" s="236"/>
      <c r="CWU28" s="236"/>
      <c r="CWV28" s="235"/>
      <c r="CWW28" s="235"/>
      <c r="CWX28" s="235"/>
      <c r="CWY28" s="235"/>
      <c r="CWZ28" s="235"/>
      <c r="CXA28" s="235"/>
      <c r="CXB28" s="235"/>
      <c r="CXC28" s="235"/>
      <c r="CXD28" s="237"/>
      <c r="CXE28" s="237"/>
      <c r="CXF28" s="235"/>
      <c r="CXG28" s="238"/>
      <c r="CXH28" s="233"/>
      <c r="CXI28" s="235"/>
      <c r="CXJ28" s="235"/>
      <c r="CXK28" s="235"/>
      <c r="CXL28" s="235"/>
      <c r="CXM28" s="235"/>
      <c r="CXN28" s="236"/>
      <c r="CXO28" s="236"/>
      <c r="CXP28" s="235"/>
      <c r="CXQ28" s="235"/>
      <c r="CXR28" s="235"/>
      <c r="CXS28" s="235"/>
      <c r="CXT28" s="235"/>
      <c r="CXU28" s="235"/>
      <c r="CXV28" s="235"/>
      <c r="CXW28" s="235"/>
      <c r="CXX28" s="237"/>
      <c r="CXY28" s="237"/>
      <c r="CXZ28" s="235"/>
      <c r="CYA28" s="238"/>
      <c r="CYB28" s="233"/>
      <c r="CYC28" s="235"/>
      <c r="CYD28" s="235"/>
      <c r="CYE28" s="235"/>
      <c r="CYF28" s="235"/>
      <c r="CYG28" s="235"/>
      <c r="CYH28" s="236"/>
      <c r="CYI28" s="236"/>
      <c r="CYJ28" s="235"/>
      <c r="CYK28" s="235"/>
      <c r="CYL28" s="235"/>
      <c r="CYM28" s="235"/>
      <c r="CYN28" s="235"/>
      <c r="CYO28" s="235"/>
      <c r="CYP28" s="235"/>
      <c r="CYQ28" s="235"/>
      <c r="CYR28" s="237"/>
      <c r="CYS28" s="237"/>
      <c r="CYT28" s="235"/>
      <c r="CYU28" s="238"/>
      <c r="CYV28" s="233"/>
      <c r="CYW28" s="235"/>
      <c r="CYX28" s="235"/>
      <c r="CYY28" s="235"/>
      <c r="CYZ28" s="235"/>
      <c r="CZA28" s="235"/>
      <c r="CZB28" s="236"/>
      <c r="CZC28" s="236"/>
      <c r="CZD28" s="235"/>
      <c r="CZE28" s="235"/>
      <c r="CZF28" s="235"/>
      <c r="CZG28" s="235"/>
      <c r="CZH28" s="235"/>
      <c r="CZI28" s="235"/>
      <c r="CZJ28" s="235"/>
      <c r="CZK28" s="235"/>
      <c r="CZL28" s="237"/>
      <c r="CZM28" s="237"/>
      <c r="CZN28" s="235"/>
      <c r="CZO28" s="238"/>
      <c r="CZP28" s="233"/>
      <c r="CZQ28" s="235"/>
      <c r="CZR28" s="235"/>
      <c r="CZS28" s="235"/>
      <c r="CZT28" s="235"/>
      <c r="CZU28" s="235"/>
      <c r="CZV28" s="236"/>
      <c r="CZW28" s="236"/>
      <c r="CZX28" s="235"/>
      <c r="CZY28" s="235"/>
      <c r="CZZ28" s="235"/>
      <c r="DAA28" s="235"/>
      <c r="DAB28" s="235"/>
      <c r="DAC28" s="235"/>
      <c r="DAD28" s="235"/>
      <c r="DAE28" s="235"/>
      <c r="DAF28" s="237"/>
      <c r="DAG28" s="237"/>
      <c r="DAH28" s="235"/>
      <c r="DAI28" s="238"/>
      <c r="DAJ28" s="233"/>
      <c r="DAK28" s="235"/>
      <c r="DAL28" s="235"/>
      <c r="DAM28" s="235"/>
      <c r="DAN28" s="235"/>
      <c r="DAO28" s="235"/>
      <c r="DAP28" s="236"/>
      <c r="DAQ28" s="236"/>
      <c r="DAR28" s="235"/>
      <c r="DAS28" s="235"/>
      <c r="DAT28" s="235"/>
      <c r="DAU28" s="235"/>
      <c r="DAV28" s="235"/>
      <c r="DAW28" s="235"/>
      <c r="DAX28" s="235"/>
      <c r="DAY28" s="235"/>
      <c r="DAZ28" s="237"/>
      <c r="DBA28" s="237"/>
      <c r="DBB28" s="235"/>
      <c r="DBC28" s="238"/>
      <c r="DBD28" s="233"/>
      <c r="DBE28" s="235"/>
      <c r="DBF28" s="235"/>
      <c r="DBG28" s="235"/>
      <c r="DBH28" s="235"/>
      <c r="DBI28" s="235"/>
      <c r="DBJ28" s="236"/>
      <c r="DBK28" s="236"/>
      <c r="DBL28" s="235"/>
      <c r="DBM28" s="235"/>
      <c r="DBN28" s="235"/>
      <c r="DBO28" s="235"/>
      <c r="DBP28" s="235"/>
      <c r="DBQ28" s="235"/>
      <c r="DBR28" s="235"/>
      <c r="DBS28" s="235"/>
      <c r="DBT28" s="237"/>
      <c r="DBU28" s="237"/>
      <c r="DBV28" s="235"/>
      <c r="DBW28" s="238"/>
      <c r="DBX28" s="233"/>
      <c r="DBY28" s="235"/>
      <c r="DBZ28" s="235"/>
      <c r="DCA28" s="235"/>
      <c r="DCB28" s="235"/>
      <c r="DCC28" s="235"/>
      <c r="DCD28" s="236"/>
      <c r="DCE28" s="236"/>
      <c r="DCF28" s="235"/>
      <c r="DCG28" s="235"/>
      <c r="DCH28" s="235"/>
      <c r="DCI28" s="235"/>
      <c r="DCJ28" s="235"/>
      <c r="DCK28" s="235"/>
      <c r="DCL28" s="235"/>
      <c r="DCM28" s="235"/>
      <c r="DCN28" s="237"/>
      <c r="DCO28" s="237"/>
      <c r="DCP28" s="235"/>
      <c r="DCQ28" s="238"/>
      <c r="DCR28" s="233"/>
      <c r="DCS28" s="235"/>
      <c r="DCT28" s="235"/>
      <c r="DCU28" s="235"/>
      <c r="DCV28" s="235"/>
      <c r="DCW28" s="235"/>
      <c r="DCX28" s="236"/>
      <c r="DCY28" s="236"/>
      <c r="DCZ28" s="235"/>
      <c r="DDA28" s="235"/>
      <c r="DDB28" s="235"/>
      <c r="DDC28" s="235"/>
      <c r="DDD28" s="235"/>
      <c r="DDE28" s="235"/>
      <c r="DDF28" s="235"/>
      <c r="DDG28" s="235"/>
      <c r="DDH28" s="237"/>
      <c r="DDI28" s="234"/>
      <c r="DDK28" s="89"/>
      <c r="DDL28" s="85"/>
      <c r="DDR28" s="76"/>
      <c r="DDS28" s="76"/>
      <c r="DEB28" s="131"/>
      <c r="DEC28" s="131"/>
      <c r="DEE28" s="89"/>
      <c r="DEF28" s="85"/>
      <c r="DEL28" s="76"/>
      <c r="DEM28" s="76"/>
      <c r="DEV28" s="131"/>
      <c r="DEW28" s="131"/>
      <c r="DEY28" s="89"/>
      <c r="DEZ28" s="85"/>
      <c r="DFF28" s="76"/>
      <c r="DFG28" s="76"/>
      <c r="DFP28" s="131"/>
      <c r="DFQ28" s="131"/>
      <c r="DFS28" s="89"/>
      <c r="DFT28" s="85"/>
      <c r="DFZ28" s="76"/>
      <c r="DGA28" s="76"/>
      <c r="DGJ28" s="131"/>
      <c r="DGK28" s="131"/>
      <c r="DGM28" s="89"/>
      <c r="DGN28" s="85"/>
      <c r="DGT28" s="76"/>
      <c r="DGU28" s="76"/>
      <c r="DHD28" s="131"/>
      <c r="DHE28" s="131"/>
      <c r="DHG28" s="89"/>
      <c r="DHH28" s="85"/>
      <c r="DHN28" s="76"/>
      <c r="DHO28" s="76"/>
      <c r="DHX28" s="131"/>
      <c r="DHY28" s="131"/>
      <c r="DIA28" s="89"/>
      <c r="DIB28" s="85"/>
      <c r="DIH28" s="76"/>
      <c r="DII28" s="76"/>
      <c r="DIR28" s="131"/>
      <c r="DIS28" s="131"/>
      <c r="DIU28" s="89"/>
      <c r="DIV28" s="85"/>
      <c r="DJB28" s="76"/>
      <c r="DJC28" s="76"/>
      <c r="DJL28" s="131"/>
      <c r="DJM28" s="131"/>
      <c r="DJO28" s="89"/>
      <c r="DJP28" s="85"/>
      <c r="DJV28" s="76"/>
      <c r="DJW28" s="76"/>
      <c r="DKF28" s="131"/>
      <c r="DKG28" s="131"/>
      <c r="DKI28" s="89"/>
      <c r="DKJ28" s="85"/>
      <c r="DKP28" s="76"/>
      <c r="DKQ28" s="76"/>
      <c r="DKZ28" s="131"/>
      <c r="DLA28" s="131"/>
      <c r="DLC28" s="89"/>
      <c r="DLD28" s="85"/>
      <c r="DLJ28" s="76"/>
      <c r="DLK28" s="76"/>
      <c r="DLT28" s="131"/>
      <c r="DLU28" s="131"/>
      <c r="DLW28" s="89"/>
      <c r="DLX28" s="85"/>
      <c r="DMD28" s="76"/>
      <c r="DME28" s="76"/>
      <c r="DMN28" s="131"/>
      <c r="DMO28" s="131"/>
      <c r="DMQ28" s="89"/>
      <c r="DMR28" s="85"/>
      <c r="DMX28" s="76"/>
      <c r="DMY28" s="76"/>
      <c r="DNH28" s="131"/>
      <c r="DNI28" s="131"/>
      <c r="DNK28" s="89"/>
      <c r="DNL28" s="85"/>
      <c r="DNR28" s="76"/>
      <c r="DNS28" s="76"/>
      <c r="DOB28" s="131"/>
      <c r="DOC28" s="131"/>
      <c r="DOE28" s="89"/>
      <c r="DOF28" s="85"/>
      <c r="DOL28" s="76"/>
      <c r="DOM28" s="76"/>
      <c r="DOV28" s="131"/>
      <c r="DOW28" s="131"/>
      <c r="DOY28" s="89"/>
      <c r="DOZ28" s="85"/>
      <c r="DPF28" s="76"/>
      <c r="DPG28" s="76"/>
      <c r="DPP28" s="131"/>
      <c r="DPQ28" s="131"/>
      <c r="DPS28" s="89"/>
      <c r="DPT28" s="85"/>
      <c r="DPZ28" s="76"/>
      <c r="DQA28" s="76"/>
      <c r="DQJ28" s="131"/>
      <c r="DQK28" s="131"/>
      <c r="DQM28" s="89"/>
      <c r="DQN28" s="85"/>
      <c r="DQT28" s="76"/>
      <c r="DQU28" s="76"/>
      <c r="DRD28" s="131"/>
      <c r="DRE28" s="131"/>
      <c r="DRG28" s="89"/>
      <c r="DRH28" s="85"/>
      <c r="DRN28" s="76"/>
      <c r="DRO28" s="76"/>
      <c r="DRX28" s="131"/>
      <c r="DRY28" s="131"/>
      <c r="DSA28" s="89"/>
      <c r="DSB28" s="85"/>
      <c r="DSH28" s="76"/>
      <c r="DSI28" s="76"/>
      <c r="DSR28" s="131"/>
      <c r="DSS28" s="131"/>
      <c r="DSU28" s="89"/>
      <c r="DSV28" s="85"/>
      <c r="DTB28" s="76"/>
      <c r="DTC28" s="76"/>
      <c r="DTL28" s="131"/>
      <c r="DTM28" s="131"/>
      <c r="DTO28" s="89"/>
      <c r="DTP28" s="85"/>
      <c r="DTV28" s="76"/>
      <c r="DTW28" s="76"/>
      <c r="DUF28" s="131"/>
      <c r="DUG28" s="131"/>
      <c r="DUI28" s="89"/>
      <c r="DUJ28" s="85"/>
      <c r="DUP28" s="76"/>
      <c r="DUQ28" s="76"/>
      <c r="DUZ28" s="131"/>
      <c r="DVA28" s="131"/>
      <c r="DVC28" s="89"/>
      <c r="DVD28" s="85"/>
      <c r="DVJ28" s="76"/>
      <c r="DVK28" s="76"/>
      <c r="DVT28" s="131"/>
      <c r="DVU28" s="131"/>
      <c r="DVW28" s="89"/>
      <c r="DVX28" s="85"/>
      <c r="DWD28" s="76"/>
      <c r="DWE28" s="76"/>
      <c r="DWN28" s="131"/>
      <c r="DWO28" s="131"/>
      <c r="DWQ28" s="89"/>
      <c r="DWR28" s="85"/>
      <c r="DWX28" s="76"/>
      <c r="DWY28" s="76"/>
      <c r="DXH28" s="131"/>
      <c r="DXI28" s="131"/>
      <c r="DXK28" s="89"/>
      <c r="DXL28" s="85"/>
      <c r="DXR28" s="76"/>
      <c r="DXS28" s="76"/>
      <c r="DYB28" s="131"/>
      <c r="DYC28" s="131"/>
      <c r="DYE28" s="89"/>
      <c r="DYF28" s="85"/>
      <c r="DYL28" s="76"/>
      <c r="DYM28" s="76"/>
      <c r="DYV28" s="131"/>
      <c r="DYW28" s="131"/>
      <c r="DYY28" s="89"/>
      <c r="DYZ28" s="85"/>
      <c r="DZF28" s="76"/>
      <c r="DZG28" s="76"/>
      <c r="DZP28" s="131"/>
      <c r="DZQ28" s="131"/>
      <c r="DZS28" s="89"/>
      <c r="DZT28" s="85"/>
      <c r="DZZ28" s="76"/>
      <c r="EAA28" s="76"/>
      <c r="EAJ28" s="131"/>
      <c r="EAK28" s="131"/>
      <c r="EAM28" s="89"/>
      <c r="EAN28" s="85"/>
      <c r="EAT28" s="76"/>
      <c r="EAU28" s="76"/>
      <c r="EBD28" s="131"/>
      <c r="EBE28" s="131"/>
      <c r="EBG28" s="89"/>
      <c r="EBH28" s="85"/>
      <c r="EBN28" s="76"/>
      <c r="EBO28" s="76"/>
      <c r="EBX28" s="131"/>
      <c r="EBY28" s="131"/>
      <c r="ECA28" s="89"/>
      <c r="ECB28" s="85"/>
      <c r="ECH28" s="76"/>
      <c r="ECI28" s="76"/>
      <c r="ECR28" s="131"/>
      <c r="ECS28" s="131"/>
      <c r="ECU28" s="89"/>
      <c r="ECV28" s="85"/>
      <c r="EDB28" s="76"/>
      <c r="EDC28" s="76"/>
      <c r="EDL28" s="131"/>
      <c r="EDM28" s="131"/>
      <c r="EDO28" s="89"/>
      <c r="EDP28" s="85"/>
      <c r="EDV28" s="76"/>
      <c r="EDW28" s="76"/>
      <c r="EEF28" s="131"/>
      <c r="EEG28" s="131"/>
      <c r="EEI28" s="89"/>
      <c r="EEJ28" s="85"/>
      <c r="EEP28" s="76"/>
      <c r="EEQ28" s="76"/>
      <c r="EEZ28" s="131"/>
      <c r="EFA28" s="131"/>
      <c r="EFC28" s="89"/>
      <c r="EFD28" s="85"/>
      <c r="EFJ28" s="76"/>
      <c r="EFK28" s="76"/>
      <c r="EFT28" s="131"/>
      <c r="EFU28" s="131"/>
      <c r="EFW28" s="89"/>
      <c r="EFX28" s="85"/>
      <c r="EGD28" s="76"/>
      <c r="EGE28" s="76"/>
      <c r="EGN28" s="131"/>
      <c r="EGO28" s="131"/>
      <c r="EGQ28" s="89"/>
      <c r="EGR28" s="85"/>
      <c r="EGX28" s="76"/>
      <c r="EGY28" s="76"/>
      <c r="EHH28" s="131"/>
      <c r="EHI28" s="131"/>
      <c r="EHK28" s="89"/>
      <c r="EHL28" s="85"/>
      <c r="EHR28" s="76"/>
      <c r="EHS28" s="76"/>
      <c r="EIB28" s="131"/>
      <c r="EIC28" s="131"/>
      <c r="EIE28" s="89"/>
      <c r="EIF28" s="85"/>
      <c r="EIL28" s="76"/>
      <c r="EIM28" s="76"/>
      <c r="EIV28" s="131"/>
      <c r="EIW28" s="131"/>
      <c r="EIY28" s="89"/>
      <c r="EIZ28" s="85"/>
      <c r="EJF28" s="76"/>
      <c r="EJG28" s="76"/>
      <c r="EJP28" s="131"/>
      <c r="EJQ28" s="131"/>
      <c r="EJS28" s="89"/>
      <c r="EJT28" s="85"/>
      <c r="EJZ28" s="76"/>
      <c r="EKA28" s="76"/>
      <c r="EKJ28" s="131"/>
      <c r="EKK28" s="131"/>
      <c r="EKM28" s="89"/>
      <c r="EKN28" s="85"/>
      <c r="EKT28" s="76"/>
      <c r="EKU28" s="76"/>
      <c r="ELD28" s="131"/>
      <c r="ELE28" s="131"/>
      <c r="ELG28" s="89"/>
      <c r="ELH28" s="85"/>
      <c r="ELN28" s="76"/>
      <c r="ELO28" s="76"/>
      <c r="ELX28" s="131"/>
      <c r="ELY28" s="131"/>
      <c r="EMA28" s="89"/>
      <c r="EMB28" s="85"/>
      <c r="EMH28" s="76"/>
      <c r="EMI28" s="76"/>
      <c r="EMR28" s="131"/>
      <c r="EMS28" s="131"/>
      <c r="EMU28" s="89"/>
      <c r="EMV28" s="85"/>
      <c r="ENB28" s="76"/>
      <c r="ENC28" s="76"/>
      <c r="ENL28" s="131"/>
      <c r="ENM28" s="131"/>
      <c r="ENO28" s="89"/>
      <c r="ENP28" s="85"/>
      <c r="ENV28" s="76"/>
      <c r="ENW28" s="76"/>
      <c r="EOF28" s="131"/>
      <c r="EOG28" s="131"/>
      <c r="EOI28" s="89"/>
      <c r="EOJ28" s="85"/>
      <c r="EOP28" s="76"/>
      <c r="EOQ28" s="76"/>
      <c r="EOZ28" s="131"/>
      <c r="EPA28" s="131"/>
      <c r="EPC28" s="89"/>
      <c r="EPD28" s="85"/>
      <c r="EPJ28" s="76"/>
      <c r="EPK28" s="76"/>
      <c r="EPT28" s="131"/>
      <c r="EPU28" s="131"/>
      <c r="EPW28" s="89"/>
      <c r="EPX28" s="85"/>
      <c r="EQD28" s="76"/>
      <c r="EQE28" s="76"/>
      <c r="EQN28" s="131"/>
      <c r="EQO28" s="131"/>
      <c r="EQQ28" s="89"/>
      <c r="EQR28" s="85"/>
      <c r="EQX28" s="76"/>
      <c r="EQY28" s="76"/>
      <c r="ERH28" s="131"/>
      <c r="ERI28" s="131"/>
      <c r="ERK28" s="89"/>
      <c r="ERL28" s="85"/>
      <c r="ERR28" s="76"/>
      <c r="ERS28" s="76"/>
      <c r="ESB28" s="131"/>
      <c r="ESC28" s="131"/>
      <c r="ESE28" s="89"/>
      <c r="ESF28" s="85"/>
      <c r="ESL28" s="76"/>
      <c r="ESM28" s="76"/>
      <c r="ESV28" s="131"/>
      <c r="ESW28" s="131"/>
      <c r="ESY28" s="89"/>
      <c r="ESZ28" s="85"/>
      <c r="ETF28" s="76"/>
      <c r="ETG28" s="76"/>
      <c r="ETP28" s="131"/>
      <c r="ETQ28" s="131"/>
      <c r="ETS28" s="89"/>
      <c r="ETT28" s="85"/>
      <c r="ETZ28" s="76"/>
      <c r="EUA28" s="76"/>
      <c r="EUJ28" s="131"/>
      <c r="EUK28" s="131"/>
      <c r="EUM28" s="89"/>
      <c r="EUN28" s="85"/>
      <c r="EUT28" s="76"/>
      <c r="EUU28" s="76"/>
      <c r="EVD28" s="131"/>
      <c r="EVE28" s="131"/>
      <c r="EVG28" s="89"/>
      <c r="EVH28" s="85"/>
      <c r="EVN28" s="76"/>
      <c r="EVO28" s="76"/>
      <c r="EVX28" s="131"/>
      <c r="EVY28" s="131"/>
      <c r="EWA28" s="89"/>
      <c r="EWB28" s="85"/>
      <c r="EWH28" s="76"/>
      <c r="EWI28" s="76"/>
      <c r="EWR28" s="131"/>
      <c r="EWS28" s="131"/>
      <c r="EWU28" s="89"/>
      <c r="EWV28" s="85"/>
      <c r="EXB28" s="76"/>
      <c r="EXC28" s="76"/>
      <c r="EXL28" s="131"/>
      <c r="EXM28" s="131"/>
      <c r="EXO28" s="89"/>
      <c r="EXP28" s="85"/>
      <c r="EXV28" s="76"/>
      <c r="EXW28" s="76"/>
      <c r="EYF28" s="131"/>
      <c r="EYG28" s="131"/>
      <c r="EYI28" s="89"/>
      <c r="EYJ28" s="85"/>
      <c r="EYP28" s="76"/>
      <c r="EYQ28" s="76"/>
      <c r="EYZ28" s="131"/>
      <c r="EZA28" s="131"/>
      <c r="EZC28" s="89"/>
      <c r="EZD28" s="85"/>
      <c r="EZJ28" s="76"/>
      <c r="EZK28" s="76"/>
      <c r="EZT28" s="131"/>
      <c r="EZU28" s="131"/>
      <c r="EZW28" s="89"/>
      <c r="EZX28" s="85"/>
      <c r="FAD28" s="76"/>
      <c r="FAE28" s="76"/>
      <c r="FAN28" s="131"/>
      <c r="FAO28" s="131"/>
      <c r="FAQ28" s="89"/>
      <c r="FAR28" s="85"/>
      <c r="FAX28" s="76"/>
      <c r="FAY28" s="76"/>
      <c r="FBH28" s="131"/>
      <c r="FBI28" s="131"/>
      <c r="FBK28" s="89"/>
      <c r="FBL28" s="85"/>
      <c r="FBR28" s="76"/>
      <c r="FBS28" s="76"/>
      <c r="FCB28" s="131"/>
      <c r="FCC28" s="131"/>
      <c r="FCE28" s="89"/>
      <c r="FCF28" s="85"/>
      <c r="FCL28" s="76"/>
      <c r="FCM28" s="76"/>
      <c r="FCV28" s="131"/>
      <c r="FCW28" s="131"/>
      <c r="FCY28" s="89"/>
      <c r="FCZ28" s="85"/>
      <c r="FDF28" s="76"/>
      <c r="FDG28" s="76"/>
      <c r="FDP28" s="131"/>
      <c r="FDQ28" s="131"/>
      <c r="FDS28" s="89"/>
      <c r="FDT28" s="85"/>
      <c r="FDZ28" s="76"/>
      <c r="FEA28" s="76"/>
      <c r="FEJ28" s="131"/>
      <c r="FEK28" s="131"/>
      <c r="FEM28" s="89"/>
      <c r="FEN28" s="85"/>
      <c r="FET28" s="76"/>
      <c r="FEU28" s="76"/>
      <c r="FFD28" s="131"/>
      <c r="FFE28" s="131"/>
      <c r="FFG28" s="89"/>
      <c r="FFH28" s="85"/>
      <c r="FFN28" s="76"/>
      <c r="FFO28" s="76"/>
      <c r="FFX28" s="131"/>
      <c r="FFY28" s="131"/>
      <c r="FGA28" s="89"/>
      <c r="FGB28" s="85"/>
      <c r="FGH28" s="76"/>
      <c r="FGI28" s="76"/>
      <c r="FGR28" s="131"/>
      <c r="FGS28" s="131"/>
      <c r="FGU28" s="89"/>
      <c r="FGV28" s="85"/>
      <c r="FHB28" s="76"/>
      <c r="FHC28" s="76"/>
      <c r="FHL28" s="131"/>
      <c r="FHM28" s="131"/>
      <c r="FHO28" s="89"/>
      <c r="FHP28" s="85"/>
      <c r="FHV28" s="76"/>
      <c r="FHW28" s="76"/>
      <c r="FIF28" s="131"/>
      <c r="FIG28" s="131"/>
      <c r="FII28" s="89"/>
      <c r="FIJ28" s="85"/>
      <c r="FIP28" s="76"/>
      <c r="FIQ28" s="76"/>
      <c r="FIZ28" s="131"/>
      <c r="FJA28" s="131"/>
      <c r="FJC28" s="89"/>
      <c r="FJD28" s="85"/>
      <c r="FJJ28" s="76"/>
      <c r="FJK28" s="76"/>
      <c r="FJT28" s="131"/>
      <c r="FJU28" s="131"/>
      <c r="FJW28" s="89"/>
      <c r="FJX28" s="85"/>
      <c r="FKD28" s="76"/>
      <c r="FKE28" s="76"/>
      <c r="FKN28" s="131"/>
      <c r="FKO28" s="131"/>
      <c r="FKQ28" s="89"/>
      <c r="FKR28" s="85"/>
      <c r="FKX28" s="76"/>
      <c r="FKY28" s="76"/>
      <c r="FLH28" s="131"/>
      <c r="FLI28" s="131"/>
      <c r="FLK28" s="89"/>
      <c r="FLL28" s="85"/>
      <c r="FLR28" s="76"/>
      <c r="FLS28" s="76"/>
      <c r="FMB28" s="131"/>
      <c r="FMC28" s="131"/>
      <c r="FME28" s="89"/>
      <c r="FMF28" s="85"/>
      <c r="FML28" s="76"/>
      <c r="FMM28" s="76"/>
      <c r="FMV28" s="131"/>
      <c r="FMW28" s="131"/>
      <c r="FMY28" s="89"/>
      <c r="FMZ28" s="85"/>
      <c r="FNF28" s="76"/>
      <c r="FNG28" s="76"/>
      <c r="FNP28" s="131"/>
      <c r="FNQ28" s="131"/>
      <c r="FNS28" s="89"/>
      <c r="FNT28" s="85"/>
      <c r="FNZ28" s="76"/>
      <c r="FOA28" s="76"/>
      <c r="FOJ28" s="131"/>
      <c r="FOK28" s="131"/>
      <c r="FOM28" s="89"/>
      <c r="FON28" s="85"/>
      <c r="FOT28" s="76"/>
      <c r="FOU28" s="76"/>
      <c r="FPD28" s="131"/>
      <c r="FPE28" s="131"/>
      <c r="FPG28" s="89"/>
      <c r="FPH28" s="85"/>
      <c r="FPN28" s="76"/>
      <c r="FPO28" s="76"/>
      <c r="FPX28" s="131"/>
      <c r="FPY28" s="131"/>
      <c r="FQA28" s="89"/>
      <c r="FQB28" s="85"/>
      <c r="FQH28" s="76"/>
      <c r="FQI28" s="76"/>
      <c r="FQR28" s="131"/>
      <c r="FQS28" s="131"/>
      <c r="FQU28" s="89"/>
      <c r="FQV28" s="85"/>
      <c r="FRB28" s="76"/>
      <c r="FRC28" s="76"/>
      <c r="FRL28" s="131"/>
      <c r="FRM28" s="131"/>
      <c r="FRO28" s="89"/>
      <c r="FRP28" s="85"/>
      <c r="FRV28" s="76"/>
      <c r="FRW28" s="76"/>
      <c r="FSF28" s="131"/>
      <c r="FSG28" s="131"/>
      <c r="FSI28" s="89"/>
      <c r="FSJ28" s="85"/>
      <c r="FSP28" s="76"/>
      <c r="FSQ28" s="76"/>
      <c r="FSZ28" s="131"/>
      <c r="FTA28" s="131"/>
      <c r="FTC28" s="89"/>
      <c r="FTD28" s="85"/>
      <c r="FTJ28" s="76"/>
      <c r="FTK28" s="76"/>
      <c r="FTT28" s="131"/>
      <c r="FTU28" s="131"/>
      <c r="FTW28" s="89"/>
      <c r="FTX28" s="85"/>
      <c r="FUD28" s="76"/>
      <c r="FUE28" s="76"/>
      <c r="FUN28" s="131"/>
      <c r="FUO28" s="131"/>
      <c r="FUQ28" s="89"/>
      <c r="FUR28" s="85"/>
      <c r="FUX28" s="76"/>
      <c r="FUY28" s="76"/>
      <c r="FVH28" s="131"/>
      <c r="FVI28" s="131"/>
      <c r="FVK28" s="89"/>
      <c r="FVL28" s="85"/>
      <c r="FVR28" s="76"/>
      <c r="FVS28" s="76"/>
      <c r="FWB28" s="131"/>
      <c r="FWC28" s="131"/>
      <c r="FWE28" s="89"/>
      <c r="FWF28" s="85"/>
      <c r="FWL28" s="76"/>
      <c r="FWM28" s="76"/>
      <c r="FWV28" s="131"/>
      <c r="FWW28" s="131"/>
      <c r="FWY28" s="89"/>
      <c r="FWZ28" s="85"/>
      <c r="FXF28" s="76"/>
      <c r="FXG28" s="76"/>
      <c r="FXP28" s="131"/>
      <c r="FXQ28" s="131"/>
      <c r="FXS28" s="89"/>
      <c r="FXT28" s="85"/>
      <c r="FXZ28" s="76"/>
      <c r="FYA28" s="76"/>
      <c r="FYJ28" s="131"/>
      <c r="FYK28" s="131"/>
      <c r="FYM28" s="89"/>
      <c r="FYN28" s="85"/>
      <c r="FYT28" s="76"/>
      <c r="FYU28" s="76"/>
      <c r="FZD28" s="131"/>
      <c r="FZE28" s="131"/>
      <c r="FZG28" s="89"/>
      <c r="FZH28" s="85"/>
      <c r="FZN28" s="76"/>
      <c r="FZO28" s="76"/>
      <c r="FZX28" s="131"/>
      <c r="FZY28" s="131"/>
      <c r="GAA28" s="89"/>
      <c r="GAB28" s="85"/>
      <c r="GAH28" s="76"/>
      <c r="GAI28" s="76"/>
      <c r="GAR28" s="131"/>
      <c r="GAS28" s="131"/>
      <c r="GAU28" s="89"/>
      <c r="GAV28" s="85"/>
      <c r="GBB28" s="76"/>
      <c r="GBC28" s="76"/>
      <c r="GBL28" s="131"/>
      <c r="GBM28" s="131"/>
      <c r="GBO28" s="89"/>
      <c r="GBP28" s="85"/>
      <c r="GBV28" s="76"/>
      <c r="GBW28" s="76"/>
      <c r="GCF28" s="131"/>
      <c r="GCG28" s="131"/>
      <c r="GCI28" s="89"/>
      <c r="GCJ28" s="85"/>
      <c r="GCP28" s="76"/>
      <c r="GCQ28" s="76"/>
      <c r="GCZ28" s="131"/>
      <c r="GDA28" s="131"/>
      <c r="GDC28" s="89"/>
      <c r="GDD28" s="85"/>
      <c r="GDJ28" s="76"/>
      <c r="GDK28" s="76"/>
      <c r="GDT28" s="131"/>
      <c r="GDU28" s="131"/>
      <c r="GDW28" s="89"/>
      <c r="GDX28" s="85"/>
      <c r="GED28" s="76"/>
      <c r="GEE28" s="76"/>
      <c r="GEN28" s="131"/>
      <c r="GEO28" s="131"/>
      <c r="GEQ28" s="89"/>
      <c r="GER28" s="85"/>
      <c r="GEX28" s="76"/>
      <c r="GEY28" s="76"/>
      <c r="GFH28" s="131"/>
      <c r="GFI28" s="131"/>
      <c r="GFK28" s="89"/>
      <c r="GFL28" s="85"/>
      <c r="GFR28" s="76"/>
      <c r="GFS28" s="76"/>
      <c r="GGB28" s="131"/>
      <c r="GGC28" s="131"/>
      <c r="GGE28" s="89"/>
      <c r="GGF28" s="85"/>
      <c r="GGL28" s="76"/>
      <c r="GGM28" s="76"/>
      <c r="GGV28" s="131"/>
      <c r="GGW28" s="131"/>
      <c r="GGY28" s="89"/>
      <c r="GGZ28" s="85"/>
      <c r="GHF28" s="76"/>
      <c r="GHG28" s="76"/>
      <c r="GHP28" s="131"/>
      <c r="GHQ28" s="131"/>
      <c r="GHS28" s="89"/>
      <c r="GHT28" s="85"/>
      <c r="GHZ28" s="76"/>
      <c r="GIA28" s="76"/>
      <c r="GIJ28" s="131"/>
      <c r="GIK28" s="131"/>
      <c r="GIM28" s="89"/>
      <c r="GIN28" s="85"/>
      <c r="GIT28" s="76"/>
      <c r="GIU28" s="76"/>
      <c r="GJD28" s="131"/>
      <c r="GJE28" s="131"/>
      <c r="GJG28" s="89"/>
      <c r="GJH28" s="85"/>
      <c r="GJN28" s="76"/>
      <c r="GJO28" s="76"/>
      <c r="GJX28" s="131"/>
      <c r="GJY28" s="131"/>
      <c r="GKA28" s="89"/>
      <c r="GKB28" s="85"/>
      <c r="GKH28" s="76"/>
      <c r="GKI28" s="76"/>
      <c r="GKR28" s="131"/>
      <c r="GKS28" s="131"/>
      <c r="GKU28" s="89"/>
      <c r="GKV28" s="85"/>
      <c r="GLB28" s="76"/>
      <c r="GLC28" s="76"/>
      <c r="GLL28" s="131"/>
      <c r="GLM28" s="131"/>
      <c r="GLO28" s="89"/>
      <c r="GLP28" s="85"/>
      <c r="GLV28" s="76"/>
      <c r="GLW28" s="76"/>
      <c r="GMF28" s="131"/>
      <c r="GMG28" s="131"/>
      <c r="GMI28" s="89"/>
      <c r="GMJ28" s="85"/>
      <c r="GMP28" s="76"/>
      <c r="GMQ28" s="76"/>
      <c r="GMZ28" s="131"/>
      <c r="GNA28" s="131"/>
      <c r="GNC28" s="89"/>
      <c r="GND28" s="85"/>
      <c r="GNJ28" s="76"/>
      <c r="GNK28" s="76"/>
      <c r="GNT28" s="131"/>
      <c r="GNU28" s="131"/>
      <c r="GNW28" s="89"/>
      <c r="GNX28" s="85"/>
      <c r="GOD28" s="76"/>
      <c r="GOE28" s="76"/>
      <c r="GON28" s="131"/>
      <c r="GOO28" s="131"/>
      <c r="GOQ28" s="89"/>
      <c r="GOR28" s="85"/>
      <c r="GOX28" s="76"/>
      <c r="GOY28" s="76"/>
      <c r="GPH28" s="131"/>
      <c r="GPI28" s="131"/>
      <c r="GPK28" s="89"/>
      <c r="GPL28" s="85"/>
      <c r="GPR28" s="76"/>
      <c r="GPS28" s="76"/>
      <c r="GQB28" s="131"/>
      <c r="GQC28" s="131"/>
      <c r="GQE28" s="89"/>
      <c r="GQF28" s="85"/>
      <c r="GQL28" s="76"/>
      <c r="GQM28" s="76"/>
      <c r="GQV28" s="131"/>
      <c r="GQW28" s="131"/>
      <c r="GQY28" s="89"/>
      <c r="GQZ28" s="85"/>
      <c r="GRF28" s="76"/>
      <c r="GRG28" s="76"/>
      <c r="GRP28" s="131"/>
      <c r="GRQ28" s="131"/>
      <c r="GRS28" s="89"/>
      <c r="GRT28" s="85"/>
      <c r="GRZ28" s="76"/>
      <c r="GSA28" s="76"/>
      <c r="GSJ28" s="131"/>
      <c r="GSK28" s="131"/>
      <c r="GSM28" s="89"/>
      <c r="GSN28" s="85"/>
      <c r="GST28" s="76"/>
      <c r="GSU28" s="76"/>
      <c r="GTD28" s="131"/>
      <c r="GTE28" s="131"/>
      <c r="GTG28" s="89"/>
      <c r="GTH28" s="85"/>
      <c r="GTN28" s="76"/>
      <c r="GTO28" s="76"/>
      <c r="GTX28" s="131"/>
      <c r="GTY28" s="131"/>
      <c r="GUA28" s="89"/>
      <c r="GUB28" s="85"/>
      <c r="GUH28" s="76"/>
      <c r="GUI28" s="76"/>
      <c r="GUR28" s="131"/>
      <c r="GUS28" s="131"/>
      <c r="GUU28" s="89"/>
      <c r="GUV28" s="85"/>
      <c r="GVB28" s="76"/>
      <c r="GVC28" s="76"/>
      <c r="GVL28" s="131"/>
      <c r="GVM28" s="131"/>
      <c r="GVO28" s="89"/>
      <c r="GVP28" s="85"/>
      <c r="GVV28" s="76"/>
      <c r="GVW28" s="76"/>
      <c r="GWF28" s="131"/>
      <c r="GWG28" s="131"/>
      <c r="GWI28" s="89"/>
      <c r="GWJ28" s="85"/>
      <c r="GWP28" s="76"/>
      <c r="GWQ28" s="76"/>
      <c r="GWZ28" s="131"/>
      <c r="GXA28" s="131"/>
      <c r="GXC28" s="89"/>
      <c r="GXD28" s="85"/>
      <c r="GXJ28" s="76"/>
      <c r="GXK28" s="76"/>
      <c r="GXT28" s="131"/>
      <c r="GXU28" s="131"/>
      <c r="GXW28" s="89"/>
      <c r="GXX28" s="85"/>
      <c r="GYD28" s="76"/>
      <c r="GYE28" s="76"/>
      <c r="GYN28" s="131"/>
      <c r="GYO28" s="131"/>
      <c r="GYQ28" s="89"/>
      <c r="GYR28" s="85"/>
      <c r="GYX28" s="76"/>
      <c r="GYY28" s="76"/>
      <c r="GZH28" s="131"/>
      <c r="GZI28" s="131"/>
      <c r="GZK28" s="89"/>
      <c r="GZL28" s="85"/>
      <c r="GZR28" s="76"/>
      <c r="GZS28" s="76"/>
      <c r="HAB28" s="131"/>
      <c r="HAC28" s="131"/>
      <c r="HAE28" s="89"/>
      <c r="HAF28" s="85"/>
      <c r="HAL28" s="76"/>
      <c r="HAM28" s="76"/>
      <c r="HAV28" s="131"/>
      <c r="HAW28" s="131"/>
      <c r="HAY28" s="89"/>
      <c r="HAZ28" s="85"/>
      <c r="HBF28" s="76"/>
      <c r="HBG28" s="76"/>
      <c r="HBP28" s="131"/>
      <c r="HBQ28" s="131"/>
      <c r="HBS28" s="89"/>
      <c r="HBT28" s="85"/>
      <c r="HBZ28" s="76"/>
      <c r="HCA28" s="76"/>
      <c r="HCJ28" s="131"/>
      <c r="HCK28" s="131"/>
      <c r="HCM28" s="89"/>
      <c r="HCN28" s="85"/>
      <c r="HCT28" s="76"/>
      <c r="HCU28" s="76"/>
      <c r="HDD28" s="131"/>
      <c r="HDE28" s="131"/>
      <c r="HDG28" s="89"/>
      <c r="HDH28" s="85"/>
      <c r="HDN28" s="76"/>
      <c r="HDO28" s="76"/>
      <c r="HDX28" s="131"/>
      <c r="HDY28" s="131"/>
      <c r="HEA28" s="89"/>
      <c r="HEB28" s="85"/>
      <c r="HEH28" s="76"/>
      <c r="HEI28" s="76"/>
      <c r="HER28" s="131"/>
      <c r="HES28" s="131"/>
      <c r="HEU28" s="89"/>
      <c r="HEV28" s="85"/>
      <c r="HFB28" s="76"/>
      <c r="HFC28" s="76"/>
      <c r="HFL28" s="131"/>
      <c r="HFM28" s="131"/>
      <c r="HFO28" s="89"/>
      <c r="HFP28" s="85"/>
      <c r="HFV28" s="76"/>
      <c r="HFW28" s="76"/>
      <c r="HGF28" s="131"/>
      <c r="HGG28" s="131"/>
      <c r="HGI28" s="89"/>
      <c r="HGJ28" s="85"/>
      <c r="HGP28" s="76"/>
      <c r="HGQ28" s="76"/>
      <c r="HGZ28" s="131"/>
      <c r="HHA28" s="131"/>
      <c r="HHC28" s="89"/>
      <c r="HHD28" s="85"/>
      <c r="HHJ28" s="76"/>
      <c r="HHK28" s="76"/>
      <c r="HHT28" s="131"/>
      <c r="HHU28" s="131"/>
      <c r="HHW28" s="89"/>
      <c r="HHX28" s="85"/>
      <c r="HID28" s="76"/>
      <c r="HIE28" s="76"/>
      <c r="HIN28" s="131"/>
      <c r="HIO28" s="131"/>
      <c r="HIQ28" s="89"/>
      <c r="HIR28" s="85"/>
      <c r="HIX28" s="76"/>
      <c r="HIY28" s="76"/>
      <c r="HJH28" s="131"/>
      <c r="HJI28" s="131"/>
      <c r="HJK28" s="89"/>
      <c r="HJL28" s="85"/>
      <c r="HJR28" s="76"/>
      <c r="HJS28" s="76"/>
      <c r="HKB28" s="131"/>
      <c r="HKC28" s="131"/>
      <c r="HKE28" s="89"/>
      <c r="HKF28" s="85"/>
      <c r="HKL28" s="76"/>
      <c r="HKM28" s="76"/>
      <c r="HKV28" s="131"/>
      <c r="HKW28" s="131"/>
      <c r="HKY28" s="89"/>
      <c r="HKZ28" s="85"/>
      <c r="HLF28" s="76"/>
      <c r="HLG28" s="76"/>
      <c r="HLP28" s="131"/>
      <c r="HLQ28" s="131"/>
      <c r="HLS28" s="89"/>
      <c r="HLT28" s="85"/>
      <c r="HLZ28" s="76"/>
      <c r="HMA28" s="76"/>
      <c r="HMJ28" s="131"/>
      <c r="HMK28" s="131"/>
      <c r="HMM28" s="89"/>
      <c r="HMN28" s="85"/>
      <c r="HMT28" s="76"/>
      <c r="HMU28" s="76"/>
      <c r="HND28" s="131"/>
      <c r="HNE28" s="131"/>
      <c r="HNG28" s="89"/>
      <c r="HNH28" s="85"/>
      <c r="HNN28" s="76"/>
      <c r="HNO28" s="76"/>
      <c r="HNX28" s="131"/>
      <c r="HNY28" s="131"/>
      <c r="HOA28" s="89"/>
      <c r="HOB28" s="85"/>
      <c r="HOH28" s="76"/>
      <c r="HOI28" s="76"/>
      <c r="HOR28" s="131"/>
      <c r="HOS28" s="131"/>
      <c r="HOU28" s="89"/>
      <c r="HOV28" s="85"/>
      <c r="HPB28" s="76"/>
      <c r="HPC28" s="76"/>
      <c r="HPL28" s="131"/>
      <c r="HPM28" s="131"/>
      <c r="HPO28" s="89"/>
      <c r="HPP28" s="85"/>
      <c r="HPV28" s="76"/>
      <c r="HPW28" s="76"/>
      <c r="HQF28" s="131"/>
      <c r="HQG28" s="131"/>
      <c r="HQI28" s="89"/>
      <c r="HQJ28" s="85"/>
      <c r="HQP28" s="76"/>
      <c r="HQQ28" s="76"/>
      <c r="HQZ28" s="131"/>
      <c r="HRA28" s="131"/>
      <c r="HRC28" s="89"/>
      <c r="HRD28" s="85"/>
      <c r="HRJ28" s="76"/>
      <c r="HRK28" s="76"/>
      <c r="HRT28" s="131"/>
      <c r="HRU28" s="131"/>
      <c r="HRW28" s="89"/>
      <c r="HRX28" s="85"/>
      <c r="HSD28" s="76"/>
      <c r="HSE28" s="76"/>
      <c r="HSN28" s="131"/>
      <c r="HSO28" s="131"/>
      <c r="HSQ28" s="89"/>
      <c r="HSR28" s="85"/>
      <c r="HSX28" s="76"/>
      <c r="HSY28" s="76"/>
      <c r="HTH28" s="131"/>
      <c r="HTI28" s="131"/>
      <c r="HTK28" s="89"/>
      <c r="HTL28" s="85"/>
      <c r="HTR28" s="76"/>
      <c r="HTS28" s="76"/>
      <c r="HUB28" s="131"/>
      <c r="HUC28" s="131"/>
      <c r="HUE28" s="89"/>
      <c r="HUF28" s="85"/>
      <c r="HUL28" s="76"/>
      <c r="HUM28" s="76"/>
      <c r="HUV28" s="131"/>
      <c r="HUW28" s="131"/>
      <c r="HUY28" s="89"/>
      <c r="HUZ28" s="85"/>
      <c r="HVF28" s="76"/>
      <c r="HVG28" s="76"/>
      <c r="HVP28" s="131"/>
      <c r="HVQ28" s="131"/>
      <c r="HVS28" s="89"/>
      <c r="HVT28" s="85"/>
      <c r="HVZ28" s="76"/>
      <c r="HWA28" s="76"/>
      <c r="HWJ28" s="131"/>
      <c r="HWK28" s="131"/>
      <c r="HWM28" s="89"/>
      <c r="HWN28" s="85"/>
      <c r="HWT28" s="76"/>
      <c r="HWU28" s="76"/>
      <c r="HXD28" s="131"/>
      <c r="HXE28" s="131"/>
      <c r="HXG28" s="89"/>
      <c r="HXH28" s="85"/>
      <c r="HXN28" s="76"/>
      <c r="HXO28" s="76"/>
      <c r="HXX28" s="131"/>
      <c r="HXY28" s="131"/>
      <c r="HYA28" s="89"/>
      <c r="HYB28" s="85"/>
      <c r="HYH28" s="76"/>
      <c r="HYI28" s="76"/>
      <c r="HYR28" s="131"/>
      <c r="HYS28" s="131"/>
      <c r="HYU28" s="89"/>
      <c r="HYV28" s="85"/>
      <c r="HZB28" s="76"/>
      <c r="HZC28" s="76"/>
      <c r="HZL28" s="131"/>
      <c r="HZM28" s="131"/>
      <c r="HZO28" s="89"/>
      <c r="HZP28" s="85"/>
      <c r="HZV28" s="76"/>
      <c r="HZW28" s="76"/>
      <c r="IAF28" s="131"/>
      <c r="IAG28" s="131"/>
      <c r="IAI28" s="89"/>
      <c r="IAJ28" s="85"/>
      <c r="IAP28" s="76"/>
      <c r="IAQ28" s="76"/>
      <c r="IAZ28" s="131"/>
      <c r="IBA28" s="131"/>
      <c r="IBC28" s="89"/>
      <c r="IBD28" s="85"/>
      <c r="IBJ28" s="76"/>
      <c r="IBK28" s="76"/>
      <c r="IBT28" s="131"/>
      <c r="IBU28" s="131"/>
      <c r="IBW28" s="89"/>
      <c r="IBX28" s="85"/>
      <c r="ICD28" s="76"/>
      <c r="ICE28" s="76"/>
      <c r="ICN28" s="131"/>
      <c r="ICO28" s="131"/>
      <c r="ICQ28" s="89"/>
      <c r="ICR28" s="85"/>
      <c r="ICX28" s="76"/>
      <c r="ICY28" s="76"/>
      <c r="IDH28" s="131"/>
      <c r="IDI28" s="131"/>
      <c r="IDK28" s="89"/>
      <c r="IDL28" s="85"/>
      <c r="IDR28" s="76"/>
      <c r="IDS28" s="76"/>
      <c r="IEB28" s="131"/>
      <c r="IEC28" s="131"/>
      <c r="IEE28" s="89"/>
      <c r="IEF28" s="85"/>
      <c r="IEL28" s="76"/>
      <c r="IEM28" s="76"/>
      <c r="IEV28" s="131"/>
      <c r="IEW28" s="131"/>
      <c r="IEY28" s="89"/>
      <c r="IEZ28" s="85"/>
      <c r="IFF28" s="76"/>
      <c r="IFG28" s="76"/>
      <c r="IFP28" s="131"/>
      <c r="IFQ28" s="131"/>
      <c r="IFS28" s="89"/>
      <c r="IFT28" s="85"/>
      <c r="IFZ28" s="76"/>
      <c r="IGA28" s="76"/>
      <c r="IGJ28" s="131"/>
      <c r="IGK28" s="131"/>
      <c r="IGM28" s="89"/>
      <c r="IGN28" s="85"/>
      <c r="IGT28" s="76"/>
      <c r="IGU28" s="76"/>
      <c r="IHD28" s="131"/>
      <c r="IHE28" s="131"/>
      <c r="IHG28" s="89"/>
      <c r="IHH28" s="85"/>
      <c r="IHN28" s="76"/>
      <c r="IHO28" s="76"/>
      <c r="IHX28" s="131"/>
      <c r="IHY28" s="131"/>
      <c r="IIA28" s="89"/>
      <c r="IIB28" s="85"/>
      <c r="IIH28" s="76"/>
      <c r="III28" s="76"/>
      <c r="IIR28" s="131"/>
      <c r="IIS28" s="131"/>
      <c r="IIU28" s="89"/>
      <c r="IIV28" s="85"/>
      <c r="IJB28" s="76"/>
      <c r="IJC28" s="76"/>
      <c r="IJL28" s="131"/>
      <c r="IJM28" s="131"/>
      <c r="IJO28" s="89"/>
      <c r="IJP28" s="85"/>
      <c r="IJV28" s="76"/>
      <c r="IJW28" s="76"/>
      <c r="IKF28" s="131"/>
      <c r="IKG28" s="131"/>
      <c r="IKI28" s="89"/>
      <c r="IKJ28" s="85"/>
      <c r="IKP28" s="76"/>
      <c r="IKQ28" s="76"/>
      <c r="IKZ28" s="131"/>
      <c r="ILA28" s="131"/>
      <c r="ILC28" s="89"/>
      <c r="ILD28" s="85"/>
      <c r="ILJ28" s="76"/>
      <c r="ILK28" s="76"/>
      <c r="ILT28" s="131"/>
      <c r="ILU28" s="131"/>
      <c r="ILW28" s="89"/>
      <c r="ILX28" s="85"/>
      <c r="IMD28" s="76"/>
      <c r="IME28" s="76"/>
      <c r="IMN28" s="131"/>
      <c r="IMO28" s="131"/>
      <c r="IMQ28" s="89"/>
      <c r="IMR28" s="85"/>
      <c r="IMX28" s="76"/>
      <c r="IMY28" s="76"/>
      <c r="INH28" s="131"/>
      <c r="INI28" s="131"/>
      <c r="INK28" s="89"/>
      <c r="INL28" s="85"/>
      <c r="INR28" s="76"/>
      <c r="INS28" s="76"/>
      <c r="IOB28" s="131"/>
      <c r="IOC28" s="131"/>
      <c r="IOE28" s="89"/>
      <c r="IOF28" s="85"/>
      <c r="IOL28" s="76"/>
      <c r="IOM28" s="76"/>
      <c r="IOV28" s="131"/>
      <c r="IOW28" s="131"/>
      <c r="IOY28" s="89"/>
      <c r="IOZ28" s="85"/>
      <c r="IPF28" s="76"/>
      <c r="IPG28" s="76"/>
      <c r="IPP28" s="131"/>
      <c r="IPQ28" s="131"/>
      <c r="IPS28" s="89"/>
      <c r="IPT28" s="85"/>
      <c r="IPZ28" s="76"/>
      <c r="IQA28" s="76"/>
      <c r="IQJ28" s="131"/>
      <c r="IQK28" s="131"/>
      <c r="IQM28" s="89"/>
      <c r="IQN28" s="85"/>
      <c r="IQT28" s="76"/>
      <c r="IQU28" s="76"/>
      <c r="IRD28" s="131"/>
      <c r="IRE28" s="131"/>
      <c r="IRG28" s="89"/>
      <c r="IRH28" s="85"/>
      <c r="IRN28" s="76"/>
      <c r="IRO28" s="76"/>
      <c r="IRX28" s="131"/>
      <c r="IRY28" s="131"/>
      <c r="ISA28" s="89"/>
      <c r="ISB28" s="85"/>
      <c r="ISH28" s="76"/>
      <c r="ISI28" s="76"/>
      <c r="ISR28" s="131"/>
      <c r="ISS28" s="131"/>
      <c r="ISU28" s="89"/>
      <c r="ISV28" s="85"/>
      <c r="ITB28" s="76"/>
      <c r="ITC28" s="76"/>
      <c r="ITL28" s="131"/>
      <c r="ITM28" s="131"/>
      <c r="ITO28" s="89"/>
      <c r="ITP28" s="85"/>
      <c r="ITV28" s="76"/>
      <c r="ITW28" s="76"/>
      <c r="IUF28" s="131"/>
      <c r="IUG28" s="131"/>
      <c r="IUI28" s="89"/>
      <c r="IUJ28" s="85"/>
      <c r="IUP28" s="76"/>
      <c r="IUQ28" s="76"/>
      <c r="IUZ28" s="131"/>
      <c r="IVA28" s="131"/>
      <c r="IVC28" s="89"/>
      <c r="IVD28" s="85"/>
      <c r="IVJ28" s="76"/>
      <c r="IVK28" s="76"/>
      <c r="IVT28" s="131"/>
      <c r="IVU28" s="131"/>
      <c r="IVW28" s="89"/>
      <c r="IVX28" s="85"/>
      <c r="IWD28" s="76"/>
      <c r="IWE28" s="76"/>
      <c r="IWN28" s="131"/>
      <c r="IWO28" s="131"/>
      <c r="IWQ28" s="89"/>
      <c r="IWR28" s="85"/>
      <c r="IWX28" s="76"/>
      <c r="IWY28" s="76"/>
      <c r="IXH28" s="131"/>
      <c r="IXI28" s="131"/>
      <c r="IXK28" s="89"/>
      <c r="IXL28" s="85"/>
      <c r="IXR28" s="76"/>
      <c r="IXS28" s="76"/>
      <c r="IYB28" s="131"/>
      <c r="IYC28" s="131"/>
      <c r="IYE28" s="89"/>
      <c r="IYF28" s="85"/>
      <c r="IYL28" s="76"/>
      <c r="IYM28" s="76"/>
      <c r="IYV28" s="131"/>
      <c r="IYW28" s="131"/>
      <c r="IYY28" s="89"/>
      <c r="IYZ28" s="85"/>
      <c r="IZF28" s="76"/>
      <c r="IZG28" s="76"/>
      <c r="IZP28" s="131"/>
      <c r="IZQ28" s="131"/>
      <c r="IZS28" s="89"/>
      <c r="IZT28" s="85"/>
      <c r="IZZ28" s="76"/>
      <c r="JAA28" s="76"/>
      <c r="JAJ28" s="131"/>
      <c r="JAK28" s="131"/>
      <c r="JAM28" s="89"/>
      <c r="JAN28" s="85"/>
      <c r="JAT28" s="76"/>
      <c r="JAU28" s="76"/>
      <c r="JBD28" s="131"/>
      <c r="JBE28" s="131"/>
      <c r="JBG28" s="89"/>
      <c r="JBH28" s="85"/>
      <c r="JBN28" s="76"/>
      <c r="JBO28" s="76"/>
      <c r="JBX28" s="131"/>
      <c r="JBY28" s="131"/>
      <c r="JCA28" s="89"/>
      <c r="JCB28" s="85"/>
      <c r="JCH28" s="76"/>
      <c r="JCI28" s="76"/>
      <c r="JCR28" s="131"/>
      <c r="JCS28" s="131"/>
      <c r="JCU28" s="89"/>
      <c r="JCV28" s="85"/>
      <c r="JDB28" s="76"/>
      <c r="JDC28" s="76"/>
      <c r="JDL28" s="131"/>
      <c r="JDM28" s="131"/>
      <c r="JDO28" s="89"/>
      <c r="JDP28" s="85"/>
      <c r="JDV28" s="76"/>
      <c r="JDW28" s="76"/>
      <c r="JEF28" s="131"/>
      <c r="JEG28" s="131"/>
      <c r="JEI28" s="89"/>
      <c r="JEJ28" s="85"/>
      <c r="JEP28" s="76"/>
      <c r="JEQ28" s="76"/>
      <c r="JEZ28" s="131"/>
      <c r="JFA28" s="131"/>
      <c r="JFC28" s="89"/>
      <c r="JFD28" s="85"/>
      <c r="JFJ28" s="76"/>
      <c r="JFK28" s="76"/>
      <c r="JFT28" s="131"/>
      <c r="JFU28" s="131"/>
      <c r="JFW28" s="89"/>
      <c r="JFX28" s="85"/>
      <c r="JGD28" s="76"/>
      <c r="JGE28" s="76"/>
      <c r="JGN28" s="131"/>
      <c r="JGO28" s="131"/>
      <c r="JGQ28" s="89"/>
      <c r="JGR28" s="85"/>
      <c r="JGX28" s="76"/>
      <c r="JGY28" s="76"/>
      <c r="JHH28" s="131"/>
      <c r="JHI28" s="131"/>
      <c r="JHK28" s="89"/>
      <c r="JHL28" s="85"/>
      <c r="JHR28" s="76"/>
      <c r="JHS28" s="76"/>
      <c r="JIB28" s="131"/>
      <c r="JIC28" s="131"/>
      <c r="JIE28" s="89"/>
      <c r="JIF28" s="85"/>
      <c r="JIL28" s="76"/>
      <c r="JIM28" s="76"/>
      <c r="JIV28" s="131"/>
      <c r="JIW28" s="131"/>
      <c r="JIY28" s="89"/>
      <c r="JIZ28" s="85"/>
      <c r="JJF28" s="76"/>
      <c r="JJG28" s="76"/>
      <c r="JJP28" s="131"/>
      <c r="JJQ28" s="131"/>
      <c r="JJS28" s="89"/>
      <c r="JJT28" s="85"/>
      <c r="JJZ28" s="76"/>
      <c r="JKA28" s="76"/>
      <c r="JKJ28" s="131"/>
      <c r="JKK28" s="131"/>
      <c r="JKM28" s="89"/>
      <c r="JKN28" s="85"/>
      <c r="JKT28" s="76"/>
      <c r="JKU28" s="76"/>
      <c r="JLD28" s="131"/>
      <c r="JLE28" s="131"/>
      <c r="JLG28" s="89"/>
      <c r="JLH28" s="85"/>
      <c r="JLN28" s="76"/>
      <c r="JLO28" s="76"/>
      <c r="JLX28" s="131"/>
      <c r="JLY28" s="131"/>
      <c r="JMA28" s="89"/>
      <c r="JMB28" s="85"/>
      <c r="JMH28" s="76"/>
      <c r="JMI28" s="76"/>
      <c r="JMR28" s="131"/>
      <c r="JMS28" s="131"/>
      <c r="JMU28" s="89"/>
      <c r="JMV28" s="85"/>
      <c r="JNB28" s="76"/>
      <c r="JNC28" s="76"/>
      <c r="JNL28" s="131"/>
      <c r="JNM28" s="131"/>
      <c r="JNO28" s="89"/>
      <c r="JNP28" s="85"/>
      <c r="JNV28" s="76"/>
      <c r="JNW28" s="76"/>
      <c r="JOF28" s="131"/>
      <c r="JOG28" s="131"/>
      <c r="JOI28" s="89"/>
      <c r="JOJ28" s="85"/>
      <c r="JOP28" s="76"/>
      <c r="JOQ28" s="76"/>
      <c r="JOZ28" s="131"/>
      <c r="JPA28" s="131"/>
      <c r="JPC28" s="89"/>
      <c r="JPD28" s="85"/>
      <c r="JPJ28" s="76"/>
      <c r="JPK28" s="76"/>
      <c r="JPT28" s="131"/>
      <c r="JPU28" s="131"/>
      <c r="JPW28" s="89"/>
      <c r="JPX28" s="85"/>
      <c r="JQD28" s="76"/>
      <c r="JQE28" s="76"/>
      <c r="JQN28" s="131"/>
      <c r="JQO28" s="131"/>
      <c r="JQQ28" s="89"/>
      <c r="JQR28" s="85"/>
      <c r="JQX28" s="76"/>
      <c r="JQY28" s="76"/>
      <c r="JRH28" s="131"/>
      <c r="JRI28" s="131"/>
      <c r="JRK28" s="89"/>
      <c r="JRL28" s="85"/>
      <c r="JRR28" s="76"/>
      <c r="JRS28" s="76"/>
      <c r="JSB28" s="131"/>
      <c r="JSC28" s="131"/>
      <c r="JSE28" s="89"/>
      <c r="JSF28" s="85"/>
      <c r="JSL28" s="76"/>
      <c r="JSM28" s="76"/>
      <c r="JSV28" s="131"/>
      <c r="JSW28" s="131"/>
      <c r="JSY28" s="89"/>
      <c r="JSZ28" s="85"/>
      <c r="JTF28" s="76"/>
      <c r="JTG28" s="76"/>
      <c r="JTP28" s="131"/>
      <c r="JTQ28" s="131"/>
      <c r="JTS28" s="89"/>
      <c r="JTT28" s="85"/>
      <c r="JTZ28" s="76"/>
      <c r="JUA28" s="76"/>
      <c r="JUJ28" s="131"/>
      <c r="JUK28" s="131"/>
      <c r="JUM28" s="89"/>
      <c r="JUN28" s="85"/>
      <c r="JUT28" s="76"/>
      <c r="JUU28" s="76"/>
      <c r="JVD28" s="131"/>
      <c r="JVE28" s="131"/>
      <c r="JVG28" s="89"/>
      <c r="JVH28" s="85"/>
      <c r="JVN28" s="76"/>
      <c r="JVO28" s="76"/>
      <c r="JVX28" s="131"/>
      <c r="JVY28" s="131"/>
      <c r="JWA28" s="89"/>
      <c r="JWB28" s="85"/>
      <c r="JWH28" s="76"/>
      <c r="JWI28" s="76"/>
      <c r="JWR28" s="131"/>
      <c r="JWS28" s="131"/>
      <c r="JWU28" s="89"/>
      <c r="JWV28" s="85"/>
      <c r="JXB28" s="76"/>
      <c r="JXC28" s="76"/>
      <c r="JXL28" s="131"/>
      <c r="JXM28" s="131"/>
      <c r="JXO28" s="89"/>
      <c r="JXP28" s="85"/>
      <c r="JXV28" s="76"/>
      <c r="JXW28" s="76"/>
      <c r="JYF28" s="131"/>
      <c r="JYG28" s="131"/>
      <c r="JYI28" s="89"/>
      <c r="JYJ28" s="85"/>
      <c r="JYP28" s="76"/>
      <c r="JYQ28" s="76"/>
      <c r="JYZ28" s="131"/>
      <c r="JZA28" s="131"/>
      <c r="JZC28" s="89"/>
      <c r="JZD28" s="85"/>
      <c r="JZJ28" s="76"/>
      <c r="JZK28" s="76"/>
      <c r="JZT28" s="131"/>
      <c r="JZU28" s="131"/>
      <c r="JZW28" s="89"/>
      <c r="JZX28" s="85"/>
      <c r="KAD28" s="76"/>
      <c r="KAE28" s="76"/>
      <c r="KAN28" s="131"/>
      <c r="KAO28" s="131"/>
      <c r="KAQ28" s="89"/>
      <c r="KAR28" s="85"/>
      <c r="KAX28" s="76"/>
      <c r="KAY28" s="76"/>
      <c r="KBH28" s="131"/>
      <c r="KBI28" s="131"/>
      <c r="KBK28" s="89"/>
      <c r="KBL28" s="85"/>
      <c r="KBR28" s="76"/>
      <c r="KBS28" s="76"/>
      <c r="KCB28" s="131"/>
      <c r="KCC28" s="131"/>
      <c r="KCE28" s="89"/>
      <c r="KCF28" s="85"/>
      <c r="KCL28" s="76"/>
      <c r="KCM28" s="76"/>
      <c r="KCV28" s="131"/>
      <c r="KCW28" s="131"/>
      <c r="KCY28" s="89"/>
      <c r="KCZ28" s="85"/>
      <c r="KDF28" s="76"/>
      <c r="KDG28" s="76"/>
      <c r="KDP28" s="131"/>
      <c r="KDQ28" s="131"/>
      <c r="KDS28" s="89"/>
      <c r="KDT28" s="85"/>
      <c r="KDZ28" s="76"/>
      <c r="KEA28" s="76"/>
      <c r="KEJ28" s="131"/>
      <c r="KEK28" s="131"/>
      <c r="KEM28" s="89"/>
      <c r="KEN28" s="85"/>
      <c r="KET28" s="76"/>
      <c r="KEU28" s="76"/>
      <c r="KFD28" s="131"/>
      <c r="KFE28" s="131"/>
      <c r="KFG28" s="89"/>
      <c r="KFH28" s="85"/>
      <c r="KFN28" s="76"/>
      <c r="KFO28" s="76"/>
      <c r="KFX28" s="131"/>
      <c r="KFY28" s="131"/>
      <c r="KGA28" s="89"/>
      <c r="KGB28" s="85"/>
      <c r="KGH28" s="76"/>
      <c r="KGI28" s="76"/>
      <c r="KGR28" s="131"/>
      <c r="KGS28" s="131"/>
      <c r="KGU28" s="89"/>
      <c r="KGV28" s="85"/>
      <c r="KHB28" s="76"/>
      <c r="KHC28" s="76"/>
      <c r="KHL28" s="131"/>
      <c r="KHM28" s="131"/>
      <c r="KHO28" s="89"/>
      <c r="KHP28" s="85"/>
      <c r="KHV28" s="76"/>
      <c r="KHW28" s="76"/>
      <c r="KIF28" s="131"/>
      <c r="KIG28" s="131"/>
      <c r="KII28" s="89"/>
      <c r="KIJ28" s="85"/>
      <c r="KIP28" s="76"/>
      <c r="KIQ28" s="76"/>
      <c r="KIZ28" s="131"/>
      <c r="KJA28" s="131"/>
      <c r="KJC28" s="89"/>
      <c r="KJD28" s="85"/>
      <c r="KJJ28" s="76"/>
      <c r="KJK28" s="76"/>
      <c r="KJT28" s="131"/>
      <c r="KJU28" s="131"/>
      <c r="KJW28" s="89"/>
      <c r="KJX28" s="85"/>
      <c r="KKD28" s="76"/>
      <c r="KKE28" s="76"/>
      <c r="KKN28" s="131"/>
      <c r="KKO28" s="131"/>
      <c r="KKQ28" s="89"/>
      <c r="KKR28" s="85"/>
      <c r="KKX28" s="76"/>
      <c r="KKY28" s="76"/>
      <c r="KLH28" s="131"/>
      <c r="KLI28" s="131"/>
      <c r="KLK28" s="89"/>
      <c r="KLL28" s="85"/>
      <c r="KLR28" s="76"/>
      <c r="KLS28" s="76"/>
      <c r="KMB28" s="131"/>
      <c r="KMC28" s="131"/>
      <c r="KME28" s="89"/>
      <c r="KMF28" s="85"/>
      <c r="KML28" s="76"/>
      <c r="KMM28" s="76"/>
      <c r="KMV28" s="131"/>
      <c r="KMW28" s="131"/>
      <c r="KMY28" s="89"/>
      <c r="KMZ28" s="85"/>
      <c r="KNF28" s="76"/>
      <c r="KNG28" s="76"/>
      <c r="KNP28" s="131"/>
      <c r="KNQ28" s="131"/>
      <c r="KNS28" s="89"/>
      <c r="KNT28" s="85"/>
      <c r="KNZ28" s="76"/>
      <c r="KOA28" s="76"/>
      <c r="KOJ28" s="131"/>
      <c r="KOK28" s="131"/>
      <c r="KOM28" s="89"/>
      <c r="KON28" s="85"/>
      <c r="KOT28" s="76"/>
      <c r="KOU28" s="76"/>
      <c r="KPD28" s="131"/>
      <c r="KPE28" s="131"/>
      <c r="KPG28" s="89"/>
      <c r="KPH28" s="85"/>
      <c r="KPN28" s="76"/>
      <c r="KPO28" s="76"/>
      <c r="KPX28" s="131"/>
      <c r="KPY28" s="131"/>
      <c r="KQA28" s="89"/>
      <c r="KQB28" s="85"/>
      <c r="KQH28" s="76"/>
      <c r="KQI28" s="76"/>
      <c r="KQR28" s="131"/>
      <c r="KQS28" s="131"/>
      <c r="KQU28" s="89"/>
      <c r="KQV28" s="85"/>
      <c r="KRB28" s="76"/>
      <c r="KRC28" s="76"/>
      <c r="KRL28" s="131"/>
      <c r="KRM28" s="131"/>
      <c r="KRO28" s="89"/>
      <c r="KRP28" s="85"/>
      <c r="KRV28" s="76"/>
      <c r="KRW28" s="76"/>
      <c r="KSF28" s="131"/>
      <c r="KSG28" s="131"/>
      <c r="KSI28" s="89"/>
      <c r="KSJ28" s="85"/>
      <c r="KSP28" s="76"/>
      <c r="KSQ28" s="76"/>
      <c r="KSZ28" s="131"/>
      <c r="KTA28" s="131"/>
      <c r="KTC28" s="89"/>
      <c r="KTD28" s="85"/>
      <c r="KTJ28" s="76"/>
      <c r="KTK28" s="76"/>
      <c r="KTT28" s="131"/>
      <c r="KTU28" s="131"/>
      <c r="KTW28" s="89"/>
      <c r="KTX28" s="85"/>
      <c r="KUD28" s="76"/>
      <c r="KUE28" s="76"/>
      <c r="KUN28" s="131"/>
      <c r="KUO28" s="131"/>
      <c r="KUQ28" s="89"/>
      <c r="KUR28" s="85"/>
      <c r="KUX28" s="76"/>
      <c r="KUY28" s="76"/>
      <c r="KVH28" s="131"/>
      <c r="KVI28" s="131"/>
      <c r="KVK28" s="89"/>
      <c r="KVL28" s="85"/>
      <c r="KVR28" s="76"/>
      <c r="KVS28" s="76"/>
      <c r="KWB28" s="131"/>
      <c r="KWC28" s="131"/>
      <c r="KWE28" s="89"/>
      <c r="KWF28" s="85"/>
      <c r="KWL28" s="76"/>
      <c r="KWM28" s="76"/>
      <c r="KWV28" s="131"/>
      <c r="KWW28" s="131"/>
      <c r="KWY28" s="89"/>
      <c r="KWZ28" s="85"/>
      <c r="KXF28" s="76"/>
      <c r="KXG28" s="76"/>
      <c r="KXP28" s="131"/>
      <c r="KXQ28" s="131"/>
      <c r="KXS28" s="89"/>
      <c r="KXT28" s="85"/>
      <c r="KXZ28" s="76"/>
      <c r="KYA28" s="76"/>
      <c r="KYJ28" s="131"/>
      <c r="KYK28" s="131"/>
      <c r="KYM28" s="89"/>
      <c r="KYN28" s="85"/>
      <c r="KYT28" s="76"/>
      <c r="KYU28" s="76"/>
      <c r="KZD28" s="131"/>
      <c r="KZE28" s="131"/>
      <c r="KZG28" s="89"/>
      <c r="KZH28" s="85"/>
      <c r="KZN28" s="76"/>
      <c r="KZO28" s="76"/>
      <c r="KZX28" s="131"/>
      <c r="KZY28" s="131"/>
      <c r="LAA28" s="89"/>
      <c r="LAB28" s="85"/>
      <c r="LAH28" s="76"/>
      <c r="LAI28" s="76"/>
      <c r="LAR28" s="131"/>
      <c r="LAS28" s="131"/>
      <c r="LAU28" s="89"/>
      <c r="LAV28" s="85"/>
      <c r="LBB28" s="76"/>
      <c r="LBC28" s="76"/>
      <c r="LBL28" s="131"/>
      <c r="LBM28" s="131"/>
      <c r="LBO28" s="89"/>
      <c r="LBP28" s="85"/>
      <c r="LBV28" s="76"/>
      <c r="LBW28" s="76"/>
      <c r="LCF28" s="131"/>
      <c r="LCG28" s="131"/>
      <c r="LCI28" s="89"/>
      <c r="LCJ28" s="85"/>
      <c r="LCP28" s="76"/>
      <c r="LCQ28" s="76"/>
      <c r="LCZ28" s="131"/>
      <c r="LDA28" s="131"/>
      <c r="LDC28" s="89"/>
      <c r="LDD28" s="85"/>
      <c r="LDJ28" s="76"/>
      <c r="LDK28" s="76"/>
      <c r="LDT28" s="131"/>
      <c r="LDU28" s="131"/>
      <c r="LDW28" s="89"/>
      <c r="LDX28" s="85"/>
      <c r="LED28" s="76"/>
      <c r="LEE28" s="76"/>
      <c r="LEN28" s="131"/>
      <c r="LEO28" s="131"/>
      <c r="LEQ28" s="89"/>
      <c r="LER28" s="85"/>
      <c r="LEX28" s="76"/>
      <c r="LEY28" s="76"/>
      <c r="LFH28" s="131"/>
      <c r="LFI28" s="131"/>
      <c r="LFK28" s="89"/>
      <c r="LFL28" s="85"/>
      <c r="LFR28" s="76"/>
      <c r="LFS28" s="76"/>
      <c r="LGB28" s="131"/>
      <c r="LGC28" s="131"/>
      <c r="LGE28" s="89"/>
      <c r="LGF28" s="85"/>
      <c r="LGL28" s="76"/>
      <c r="LGM28" s="76"/>
      <c r="LGV28" s="131"/>
      <c r="LGW28" s="131"/>
      <c r="LGY28" s="89"/>
      <c r="LGZ28" s="85"/>
      <c r="LHF28" s="76"/>
      <c r="LHG28" s="76"/>
      <c r="LHP28" s="131"/>
      <c r="LHQ28" s="131"/>
      <c r="LHS28" s="89"/>
      <c r="LHT28" s="85"/>
      <c r="LHZ28" s="76"/>
      <c r="LIA28" s="76"/>
      <c r="LIJ28" s="131"/>
      <c r="LIK28" s="131"/>
      <c r="LIM28" s="89"/>
      <c r="LIN28" s="85"/>
      <c r="LIT28" s="76"/>
      <c r="LIU28" s="76"/>
      <c r="LJD28" s="131"/>
      <c r="LJE28" s="131"/>
      <c r="LJG28" s="89"/>
      <c r="LJH28" s="85"/>
      <c r="LJN28" s="76"/>
      <c r="LJO28" s="76"/>
      <c r="LJX28" s="131"/>
      <c r="LJY28" s="131"/>
      <c r="LKA28" s="89"/>
      <c r="LKB28" s="85"/>
      <c r="LKH28" s="76"/>
      <c r="LKI28" s="76"/>
      <c r="LKR28" s="131"/>
      <c r="LKS28" s="131"/>
      <c r="LKU28" s="89"/>
      <c r="LKV28" s="85"/>
      <c r="LLB28" s="76"/>
      <c r="LLC28" s="76"/>
      <c r="LLL28" s="131"/>
      <c r="LLM28" s="131"/>
      <c r="LLO28" s="89"/>
      <c r="LLP28" s="85"/>
      <c r="LLV28" s="76"/>
      <c r="LLW28" s="76"/>
      <c r="LMF28" s="131"/>
      <c r="LMG28" s="131"/>
      <c r="LMI28" s="89"/>
      <c r="LMJ28" s="85"/>
      <c r="LMP28" s="76"/>
      <c r="LMQ28" s="76"/>
      <c r="LMZ28" s="131"/>
      <c r="LNA28" s="131"/>
      <c r="LNC28" s="89"/>
      <c r="LND28" s="85"/>
      <c r="LNJ28" s="76"/>
      <c r="LNK28" s="76"/>
      <c r="LNT28" s="131"/>
      <c r="LNU28" s="131"/>
      <c r="LNW28" s="89"/>
      <c r="LNX28" s="85"/>
      <c r="LOD28" s="76"/>
      <c r="LOE28" s="76"/>
      <c r="LON28" s="131"/>
      <c r="LOO28" s="131"/>
      <c r="LOQ28" s="89"/>
      <c r="LOR28" s="85"/>
      <c r="LOX28" s="76"/>
      <c r="LOY28" s="76"/>
      <c r="LPH28" s="131"/>
      <c r="LPI28" s="131"/>
      <c r="LPK28" s="89"/>
      <c r="LPL28" s="85"/>
      <c r="LPR28" s="76"/>
      <c r="LPS28" s="76"/>
      <c r="LQB28" s="131"/>
      <c r="LQC28" s="131"/>
      <c r="LQE28" s="89"/>
      <c r="LQF28" s="85"/>
      <c r="LQL28" s="76"/>
      <c r="LQM28" s="76"/>
      <c r="LQV28" s="131"/>
      <c r="LQW28" s="131"/>
      <c r="LQY28" s="89"/>
      <c r="LQZ28" s="85"/>
      <c r="LRF28" s="76"/>
      <c r="LRG28" s="76"/>
      <c r="LRP28" s="131"/>
      <c r="LRQ28" s="131"/>
      <c r="LRS28" s="89"/>
      <c r="LRT28" s="85"/>
      <c r="LRZ28" s="76"/>
      <c r="LSA28" s="76"/>
      <c r="LSJ28" s="131"/>
      <c r="LSK28" s="131"/>
      <c r="LSM28" s="89"/>
      <c r="LSN28" s="85"/>
      <c r="LST28" s="76"/>
      <c r="LSU28" s="76"/>
      <c r="LTD28" s="131"/>
      <c r="LTE28" s="131"/>
      <c r="LTG28" s="89"/>
      <c r="LTH28" s="85"/>
      <c r="LTN28" s="76"/>
      <c r="LTO28" s="76"/>
      <c r="LTX28" s="131"/>
      <c r="LTY28" s="131"/>
      <c r="LUA28" s="89"/>
      <c r="LUB28" s="85"/>
      <c r="LUH28" s="76"/>
      <c r="LUI28" s="76"/>
      <c r="LUR28" s="131"/>
      <c r="LUS28" s="131"/>
      <c r="LUU28" s="89"/>
      <c r="LUV28" s="85"/>
      <c r="LVB28" s="76"/>
      <c r="LVC28" s="76"/>
      <c r="LVL28" s="131"/>
      <c r="LVM28" s="131"/>
      <c r="LVO28" s="89"/>
      <c r="LVP28" s="85"/>
      <c r="LVV28" s="76"/>
      <c r="LVW28" s="76"/>
      <c r="LWF28" s="131"/>
      <c r="LWG28" s="131"/>
      <c r="LWI28" s="89"/>
      <c r="LWJ28" s="85"/>
      <c r="LWP28" s="76"/>
      <c r="LWQ28" s="76"/>
      <c r="LWZ28" s="131"/>
      <c r="LXA28" s="131"/>
      <c r="LXC28" s="89"/>
      <c r="LXD28" s="85"/>
      <c r="LXJ28" s="76"/>
      <c r="LXK28" s="76"/>
      <c r="LXT28" s="131"/>
      <c r="LXU28" s="131"/>
      <c r="LXW28" s="89"/>
      <c r="LXX28" s="85"/>
      <c r="LYD28" s="76"/>
      <c r="LYE28" s="76"/>
      <c r="LYN28" s="131"/>
      <c r="LYO28" s="131"/>
      <c r="LYQ28" s="89"/>
      <c r="LYR28" s="85"/>
      <c r="LYX28" s="76"/>
      <c r="LYY28" s="76"/>
      <c r="LZH28" s="131"/>
      <c r="LZI28" s="131"/>
      <c r="LZK28" s="89"/>
      <c r="LZL28" s="85"/>
      <c r="LZR28" s="76"/>
      <c r="LZS28" s="76"/>
      <c r="MAB28" s="131"/>
      <c r="MAC28" s="131"/>
      <c r="MAE28" s="89"/>
      <c r="MAF28" s="85"/>
      <c r="MAL28" s="76"/>
      <c r="MAM28" s="76"/>
      <c r="MAV28" s="131"/>
      <c r="MAW28" s="131"/>
      <c r="MAY28" s="89"/>
      <c r="MAZ28" s="85"/>
      <c r="MBF28" s="76"/>
      <c r="MBG28" s="76"/>
      <c r="MBP28" s="131"/>
      <c r="MBQ28" s="131"/>
      <c r="MBS28" s="89"/>
      <c r="MBT28" s="85"/>
      <c r="MBZ28" s="76"/>
      <c r="MCA28" s="76"/>
      <c r="MCJ28" s="131"/>
      <c r="MCK28" s="131"/>
      <c r="MCM28" s="89"/>
      <c r="MCN28" s="85"/>
      <c r="MCT28" s="76"/>
      <c r="MCU28" s="76"/>
      <c r="MDD28" s="131"/>
      <c r="MDE28" s="131"/>
      <c r="MDG28" s="89"/>
      <c r="MDH28" s="85"/>
      <c r="MDN28" s="76"/>
      <c r="MDO28" s="76"/>
      <c r="MDX28" s="131"/>
      <c r="MDY28" s="131"/>
      <c r="MEA28" s="89"/>
      <c r="MEB28" s="85"/>
      <c r="MEH28" s="76"/>
      <c r="MEI28" s="76"/>
      <c r="MER28" s="131"/>
      <c r="MES28" s="131"/>
      <c r="MEU28" s="89"/>
      <c r="MEV28" s="85"/>
      <c r="MFB28" s="76"/>
      <c r="MFC28" s="76"/>
      <c r="MFL28" s="131"/>
      <c r="MFM28" s="131"/>
      <c r="MFO28" s="89"/>
      <c r="MFP28" s="85"/>
      <c r="MFV28" s="76"/>
      <c r="MFW28" s="76"/>
      <c r="MGF28" s="131"/>
      <c r="MGG28" s="131"/>
      <c r="MGI28" s="89"/>
      <c r="MGJ28" s="85"/>
      <c r="MGP28" s="76"/>
      <c r="MGQ28" s="76"/>
      <c r="MGZ28" s="131"/>
      <c r="MHA28" s="131"/>
      <c r="MHC28" s="89"/>
      <c r="MHD28" s="85"/>
      <c r="MHJ28" s="76"/>
      <c r="MHK28" s="76"/>
      <c r="MHT28" s="131"/>
      <c r="MHU28" s="131"/>
      <c r="MHW28" s="89"/>
      <c r="MHX28" s="85"/>
      <c r="MID28" s="76"/>
      <c r="MIE28" s="76"/>
      <c r="MIN28" s="131"/>
      <c r="MIO28" s="131"/>
      <c r="MIQ28" s="89"/>
      <c r="MIR28" s="85"/>
      <c r="MIX28" s="76"/>
      <c r="MIY28" s="76"/>
      <c r="MJH28" s="131"/>
      <c r="MJI28" s="131"/>
      <c r="MJK28" s="89"/>
      <c r="MJL28" s="85"/>
      <c r="MJR28" s="76"/>
      <c r="MJS28" s="76"/>
      <c r="MKB28" s="131"/>
      <c r="MKC28" s="131"/>
      <c r="MKE28" s="89"/>
      <c r="MKF28" s="85"/>
      <c r="MKL28" s="76"/>
      <c r="MKM28" s="76"/>
      <c r="MKV28" s="131"/>
      <c r="MKW28" s="131"/>
      <c r="MKY28" s="89"/>
      <c r="MKZ28" s="85"/>
      <c r="MLF28" s="76"/>
      <c r="MLG28" s="76"/>
      <c r="MLP28" s="131"/>
      <c r="MLQ28" s="131"/>
      <c r="MLS28" s="89"/>
      <c r="MLT28" s="85"/>
      <c r="MLZ28" s="76"/>
      <c r="MMA28" s="76"/>
      <c r="MMJ28" s="131"/>
      <c r="MMK28" s="131"/>
      <c r="MMM28" s="89"/>
      <c r="MMN28" s="85"/>
      <c r="MMT28" s="76"/>
      <c r="MMU28" s="76"/>
      <c r="MND28" s="131"/>
      <c r="MNE28" s="131"/>
      <c r="MNG28" s="89"/>
      <c r="MNH28" s="85"/>
      <c r="MNN28" s="76"/>
      <c r="MNO28" s="76"/>
      <c r="MNX28" s="131"/>
      <c r="MNY28" s="131"/>
      <c r="MOA28" s="89"/>
      <c r="MOB28" s="85"/>
      <c r="MOH28" s="76"/>
      <c r="MOI28" s="76"/>
      <c r="MOR28" s="131"/>
      <c r="MOS28" s="131"/>
      <c r="MOU28" s="89"/>
      <c r="MOV28" s="85"/>
      <c r="MPB28" s="76"/>
      <c r="MPC28" s="76"/>
      <c r="MPL28" s="131"/>
      <c r="MPM28" s="131"/>
      <c r="MPO28" s="89"/>
      <c r="MPP28" s="85"/>
      <c r="MPV28" s="76"/>
      <c r="MPW28" s="76"/>
      <c r="MQF28" s="131"/>
      <c r="MQG28" s="131"/>
      <c r="MQI28" s="89"/>
      <c r="MQJ28" s="85"/>
      <c r="MQP28" s="76"/>
      <c r="MQQ28" s="76"/>
      <c r="MQZ28" s="131"/>
      <c r="MRA28" s="131"/>
      <c r="MRC28" s="89"/>
      <c r="MRD28" s="85"/>
      <c r="MRJ28" s="76"/>
      <c r="MRK28" s="76"/>
      <c r="MRT28" s="131"/>
      <c r="MRU28" s="131"/>
      <c r="MRW28" s="89"/>
      <c r="MRX28" s="85"/>
      <c r="MSD28" s="76"/>
      <c r="MSE28" s="76"/>
      <c r="MSN28" s="131"/>
      <c r="MSO28" s="131"/>
      <c r="MSQ28" s="89"/>
      <c r="MSR28" s="85"/>
      <c r="MSX28" s="76"/>
      <c r="MSY28" s="76"/>
      <c r="MTH28" s="131"/>
      <c r="MTI28" s="131"/>
      <c r="MTK28" s="89"/>
      <c r="MTL28" s="85"/>
      <c r="MTR28" s="76"/>
      <c r="MTS28" s="76"/>
      <c r="MUB28" s="131"/>
      <c r="MUC28" s="131"/>
      <c r="MUE28" s="89"/>
      <c r="MUF28" s="85"/>
      <c r="MUL28" s="76"/>
      <c r="MUM28" s="76"/>
      <c r="MUV28" s="131"/>
      <c r="MUW28" s="131"/>
      <c r="MUY28" s="89"/>
      <c r="MUZ28" s="85"/>
      <c r="MVF28" s="76"/>
      <c r="MVG28" s="76"/>
      <c r="MVP28" s="131"/>
      <c r="MVQ28" s="131"/>
      <c r="MVS28" s="89"/>
      <c r="MVT28" s="85"/>
      <c r="MVZ28" s="76"/>
      <c r="MWA28" s="76"/>
      <c r="MWJ28" s="131"/>
      <c r="MWK28" s="131"/>
      <c r="MWM28" s="89"/>
      <c r="MWN28" s="85"/>
      <c r="MWT28" s="76"/>
      <c r="MWU28" s="76"/>
      <c r="MXD28" s="131"/>
      <c r="MXE28" s="131"/>
      <c r="MXG28" s="89"/>
      <c r="MXH28" s="85"/>
      <c r="MXN28" s="76"/>
      <c r="MXO28" s="76"/>
      <c r="MXX28" s="131"/>
      <c r="MXY28" s="131"/>
      <c r="MYA28" s="89"/>
      <c r="MYB28" s="85"/>
      <c r="MYH28" s="76"/>
      <c r="MYI28" s="76"/>
      <c r="MYR28" s="131"/>
      <c r="MYS28" s="131"/>
      <c r="MYU28" s="89"/>
      <c r="MYV28" s="85"/>
      <c r="MZB28" s="76"/>
      <c r="MZC28" s="76"/>
      <c r="MZL28" s="131"/>
      <c r="MZM28" s="131"/>
      <c r="MZO28" s="89"/>
      <c r="MZP28" s="85"/>
      <c r="MZV28" s="76"/>
      <c r="MZW28" s="76"/>
      <c r="NAF28" s="131"/>
      <c r="NAG28" s="131"/>
      <c r="NAI28" s="89"/>
      <c r="NAJ28" s="85"/>
      <c r="NAP28" s="76"/>
      <c r="NAQ28" s="76"/>
      <c r="NAZ28" s="131"/>
      <c r="NBA28" s="131"/>
      <c r="NBC28" s="89"/>
      <c r="NBD28" s="85"/>
      <c r="NBJ28" s="76"/>
      <c r="NBK28" s="76"/>
      <c r="NBT28" s="131"/>
      <c r="NBU28" s="131"/>
      <c r="NBW28" s="89"/>
      <c r="NBX28" s="85"/>
      <c r="NCD28" s="76"/>
      <c r="NCE28" s="76"/>
      <c r="NCN28" s="131"/>
      <c r="NCO28" s="131"/>
      <c r="NCQ28" s="89"/>
      <c r="NCR28" s="85"/>
      <c r="NCX28" s="76"/>
      <c r="NCY28" s="76"/>
      <c r="NDH28" s="131"/>
      <c r="NDI28" s="131"/>
      <c r="NDK28" s="89"/>
      <c r="NDL28" s="85"/>
      <c r="NDR28" s="76"/>
      <c r="NDS28" s="76"/>
      <c r="NEB28" s="131"/>
      <c r="NEC28" s="131"/>
      <c r="NEE28" s="89"/>
      <c r="NEF28" s="85"/>
      <c r="NEL28" s="76"/>
      <c r="NEM28" s="76"/>
      <c r="NEV28" s="131"/>
      <c r="NEW28" s="131"/>
      <c r="NEY28" s="89"/>
      <c r="NEZ28" s="85"/>
      <c r="NFF28" s="76"/>
      <c r="NFG28" s="76"/>
      <c r="NFP28" s="131"/>
      <c r="NFQ28" s="131"/>
      <c r="NFS28" s="89"/>
      <c r="NFT28" s="85"/>
      <c r="NFZ28" s="76"/>
      <c r="NGA28" s="76"/>
      <c r="NGJ28" s="131"/>
      <c r="NGK28" s="131"/>
      <c r="NGM28" s="89"/>
      <c r="NGN28" s="85"/>
      <c r="NGT28" s="76"/>
      <c r="NGU28" s="76"/>
      <c r="NHD28" s="131"/>
      <c r="NHE28" s="131"/>
      <c r="NHG28" s="89"/>
      <c r="NHH28" s="85"/>
      <c r="NHN28" s="76"/>
      <c r="NHO28" s="76"/>
      <c r="NHX28" s="131"/>
      <c r="NHY28" s="131"/>
      <c r="NIA28" s="89"/>
      <c r="NIB28" s="85"/>
      <c r="NIH28" s="76"/>
      <c r="NII28" s="76"/>
      <c r="NIR28" s="131"/>
      <c r="NIS28" s="131"/>
      <c r="NIU28" s="89"/>
      <c r="NIV28" s="85"/>
      <c r="NJB28" s="76"/>
      <c r="NJC28" s="76"/>
      <c r="NJL28" s="131"/>
      <c r="NJM28" s="131"/>
      <c r="NJO28" s="89"/>
      <c r="NJP28" s="85"/>
      <c r="NJV28" s="76"/>
      <c r="NJW28" s="76"/>
      <c r="NKF28" s="131"/>
      <c r="NKG28" s="131"/>
      <c r="NKI28" s="89"/>
      <c r="NKJ28" s="85"/>
      <c r="NKP28" s="76"/>
      <c r="NKQ28" s="76"/>
      <c r="NKZ28" s="131"/>
      <c r="NLA28" s="131"/>
      <c r="NLC28" s="89"/>
      <c r="NLD28" s="85"/>
      <c r="NLJ28" s="76"/>
      <c r="NLK28" s="76"/>
      <c r="NLT28" s="131"/>
      <c r="NLU28" s="131"/>
      <c r="NLW28" s="89"/>
      <c r="NLX28" s="85"/>
      <c r="NMD28" s="76"/>
      <c r="NME28" s="76"/>
      <c r="NMN28" s="131"/>
      <c r="NMO28" s="131"/>
      <c r="NMQ28" s="89"/>
      <c r="NMR28" s="85"/>
      <c r="NMX28" s="76"/>
      <c r="NMY28" s="76"/>
      <c r="NNH28" s="131"/>
      <c r="NNI28" s="131"/>
      <c r="NNK28" s="89"/>
      <c r="NNL28" s="85"/>
      <c r="NNR28" s="76"/>
      <c r="NNS28" s="76"/>
      <c r="NOB28" s="131"/>
      <c r="NOC28" s="131"/>
      <c r="NOE28" s="89"/>
      <c r="NOF28" s="85"/>
      <c r="NOL28" s="76"/>
      <c r="NOM28" s="76"/>
      <c r="NOV28" s="131"/>
      <c r="NOW28" s="131"/>
      <c r="NOY28" s="89"/>
      <c r="NOZ28" s="85"/>
      <c r="NPF28" s="76"/>
      <c r="NPG28" s="76"/>
      <c r="NPP28" s="131"/>
      <c r="NPQ28" s="131"/>
      <c r="NPS28" s="89"/>
      <c r="NPT28" s="85"/>
      <c r="NPZ28" s="76"/>
      <c r="NQA28" s="76"/>
      <c r="NQJ28" s="131"/>
      <c r="NQK28" s="131"/>
      <c r="NQM28" s="89"/>
      <c r="NQN28" s="85"/>
      <c r="NQT28" s="76"/>
      <c r="NQU28" s="76"/>
      <c r="NRD28" s="131"/>
      <c r="NRE28" s="131"/>
      <c r="NRG28" s="89"/>
      <c r="NRH28" s="85"/>
      <c r="NRN28" s="76"/>
      <c r="NRO28" s="76"/>
      <c r="NRX28" s="131"/>
      <c r="NRY28" s="131"/>
      <c r="NSA28" s="89"/>
      <c r="NSB28" s="85"/>
      <c r="NSH28" s="76"/>
      <c r="NSI28" s="76"/>
      <c r="NSR28" s="131"/>
      <c r="NSS28" s="131"/>
      <c r="NSU28" s="89"/>
      <c r="NSV28" s="85"/>
      <c r="NTB28" s="76"/>
      <c r="NTC28" s="76"/>
      <c r="NTL28" s="131"/>
      <c r="NTM28" s="131"/>
      <c r="NTO28" s="89"/>
      <c r="NTP28" s="85"/>
      <c r="NTV28" s="76"/>
      <c r="NTW28" s="76"/>
      <c r="NUF28" s="131"/>
      <c r="NUG28" s="131"/>
      <c r="NUI28" s="89"/>
      <c r="NUJ28" s="85"/>
      <c r="NUP28" s="76"/>
      <c r="NUQ28" s="76"/>
      <c r="NUZ28" s="131"/>
      <c r="NVA28" s="131"/>
      <c r="NVC28" s="89"/>
      <c r="NVD28" s="85"/>
      <c r="NVJ28" s="76"/>
      <c r="NVK28" s="76"/>
      <c r="NVT28" s="131"/>
      <c r="NVU28" s="131"/>
      <c r="NVW28" s="89"/>
      <c r="NVX28" s="85"/>
      <c r="NWD28" s="76"/>
      <c r="NWE28" s="76"/>
      <c r="NWN28" s="131"/>
      <c r="NWO28" s="131"/>
      <c r="NWQ28" s="89"/>
      <c r="NWR28" s="85"/>
      <c r="NWX28" s="76"/>
      <c r="NWY28" s="76"/>
      <c r="NXH28" s="131"/>
      <c r="NXI28" s="131"/>
      <c r="NXK28" s="89"/>
      <c r="NXL28" s="85"/>
      <c r="NXR28" s="76"/>
      <c r="NXS28" s="76"/>
      <c r="NYB28" s="131"/>
      <c r="NYC28" s="131"/>
      <c r="NYE28" s="89"/>
      <c r="NYF28" s="85"/>
      <c r="NYL28" s="76"/>
      <c r="NYM28" s="76"/>
      <c r="NYV28" s="131"/>
      <c r="NYW28" s="131"/>
      <c r="NYY28" s="89"/>
      <c r="NYZ28" s="85"/>
      <c r="NZF28" s="76"/>
      <c r="NZG28" s="76"/>
      <c r="NZP28" s="131"/>
      <c r="NZQ28" s="131"/>
      <c r="NZS28" s="89"/>
      <c r="NZT28" s="85"/>
      <c r="NZZ28" s="76"/>
      <c r="OAA28" s="76"/>
      <c r="OAJ28" s="131"/>
      <c r="OAK28" s="131"/>
      <c r="OAM28" s="89"/>
      <c r="OAN28" s="85"/>
      <c r="OAT28" s="76"/>
      <c r="OAU28" s="76"/>
      <c r="OBD28" s="131"/>
      <c r="OBE28" s="131"/>
      <c r="OBG28" s="89"/>
      <c r="OBH28" s="85"/>
      <c r="OBN28" s="76"/>
      <c r="OBO28" s="76"/>
      <c r="OBX28" s="131"/>
      <c r="OBY28" s="131"/>
      <c r="OCA28" s="89"/>
      <c r="OCB28" s="85"/>
      <c r="OCH28" s="76"/>
      <c r="OCI28" s="76"/>
      <c r="OCR28" s="131"/>
      <c r="OCS28" s="131"/>
      <c r="OCU28" s="89"/>
      <c r="OCV28" s="85"/>
      <c r="ODB28" s="76"/>
      <c r="ODC28" s="76"/>
      <c r="ODL28" s="131"/>
      <c r="ODM28" s="131"/>
      <c r="ODO28" s="89"/>
      <c r="ODP28" s="85"/>
      <c r="ODV28" s="76"/>
      <c r="ODW28" s="76"/>
      <c r="OEF28" s="131"/>
      <c r="OEG28" s="131"/>
      <c r="OEI28" s="89"/>
      <c r="OEJ28" s="85"/>
      <c r="OEP28" s="76"/>
      <c r="OEQ28" s="76"/>
      <c r="OEZ28" s="131"/>
      <c r="OFA28" s="131"/>
      <c r="OFC28" s="89"/>
      <c r="OFD28" s="85"/>
      <c r="OFJ28" s="76"/>
      <c r="OFK28" s="76"/>
      <c r="OFT28" s="131"/>
      <c r="OFU28" s="131"/>
      <c r="OFW28" s="89"/>
      <c r="OFX28" s="85"/>
      <c r="OGD28" s="76"/>
      <c r="OGE28" s="76"/>
      <c r="OGN28" s="131"/>
      <c r="OGO28" s="131"/>
      <c r="OGQ28" s="89"/>
      <c r="OGR28" s="85"/>
      <c r="OGX28" s="76"/>
      <c r="OGY28" s="76"/>
      <c r="OHH28" s="131"/>
      <c r="OHI28" s="131"/>
      <c r="OHK28" s="89"/>
      <c r="OHL28" s="85"/>
      <c r="OHR28" s="76"/>
      <c r="OHS28" s="76"/>
      <c r="OIB28" s="131"/>
      <c r="OIC28" s="131"/>
      <c r="OIE28" s="89"/>
      <c r="OIF28" s="85"/>
      <c r="OIL28" s="76"/>
      <c r="OIM28" s="76"/>
      <c r="OIV28" s="131"/>
      <c r="OIW28" s="131"/>
      <c r="OIY28" s="89"/>
      <c r="OIZ28" s="85"/>
      <c r="OJF28" s="76"/>
      <c r="OJG28" s="76"/>
      <c r="OJP28" s="131"/>
      <c r="OJQ28" s="131"/>
      <c r="OJS28" s="89"/>
      <c r="OJT28" s="85"/>
      <c r="OJZ28" s="76"/>
      <c r="OKA28" s="76"/>
      <c r="OKJ28" s="131"/>
      <c r="OKK28" s="131"/>
      <c r="OKM28" s="89"/>
      <c r="OKN28" s="85"/>
      <c r="OKT28" s="76"/>
      <c r="OKU28" s="76"/>
      <c r="OLD28" s="131"/>
      <c r="OLE28" s="131"/>
      <c r="OLG28" s="89"/>
      <c r="OLH28" s="85"/>
      <c r="OLN28" s="76"/>
      <c r="OLO28" s="76"/>
      <c r="OLX28" s="131"/>
      <c r="OLY28" s="131"/>
      <c r="OMA28" s="89"/>
      <c r="OMB28" s="85"/>
      <c r="OMH28" s="76"/>
      <c r="OMI28" s="76"/>
      <c r="OMR28" s="131"/>
      <c r="OMS28" s="131"/>
      <c r="OMU28" s="89"/>
      <c r="OMV28" s="85"/>
      <c r="ONB28" s="76"/>
      <c r="ONC28" s="76"/>
      <c r="ONL28" s="131"/>
      <c r="ONM28" s="131"/>
      <c r="ONO28" s="89"/>
      <c r="ONP28" s="85"/>
      <c r="ONV28" s="76"/>
      <c r="ONW28" s="76"/>
      <c r="OOF28" s="131"/>
      <c r="OOG28" s="131"/>
      <c r="OOI28" s="89"/>
      <c r="OOJ28" s="85"/>
      <c r="OOP28" s="76"/>
      <c r="OOQ28" s="76"/>
      <c r="OOZ28" s="131"/>
      <c r="OPA28" s="131"/>
      <c r="OPC28" s="89"/>
      <c r="OPD28" s="85"/>
      <c r="OPJ28" s="76"/>
      <c r="OPK28" s="76"/>
      <c r="OPT28" s="131"/>
      <c r="OPU28" s="131"/>
      <c r="OPW28" s="89"/>
      <c r="OPX28" s="85"/>
      <c r="OQD28" s="76"/>
      <c r="OQE28" s="76"/>
      <c r="OQN28" s="131"/>
      <c r="OQO28" s="131"/>
      <c r="OQQ28" s="89"/>
      <c r="OQR28" s="85"/>
      <c r="OQX28" s="76"/>
      <c r="OQY28" s="76"/>
      <c r="ORH28" s="131"/>
      <c r="ORI28" s="131"/>
      <c r="ORK28" s="89"/>
      <c r="ORL28" s="85"/>
      <c r="ORR28" s="76"/>
      <c r="ORS28" s="76"/>
      <c r="OSB28" s="131"/>
      <c r="OSC28" s="131"/>
      <c r="OSE28" s="89"/>
      <c r="OSF28" s="85"/>
      <c r="OSL28" s="76"/>
      <c r="OSM28" s="76"/>
      <c r="OSV28" s="131"/>
      <c r="OSW28" s="131"/>
      <c r="OSY28" s="89"/>
      <c r="OSZ28" s="85"/>
      <c r="OTF28" s="76"/>
      <c r="OTG28" s="76"/>
      <c r="OTP28" s="131"/>
      <c r="OTQ28" s="131"/>
      <c r="OTS28" s="89"/>
      <c r="OTT28" s="85"/>
      <c r="OTZ28" s="76"/>
      <c r="OUA28" s="76"/>
      <c r="OUJ28" s="131"/>
      <c r="OUK28" s="131"/>
      <c r="OUM28" s="89"/>
      <c r="OUN28" s="85"/>
      <c r="OUT28" s="76"/>
      <c r="OUU28" s="76"/>
      <c r="OVD28" s="131"/>
      <c r="OVE28" s="131"/>
      <c r="OVG28" s="89"/>
      <c r="OVH28" s="85"/>
      <c r="OVN28" s="76"/>
      <c r="OVO28" s="76"/>
      <c r="OVX28" s="131"/>
      <c r="OVY28" s="131"/>
      <c r="OWA28" s="89"/>
      <c r="OWB28" s="85"/>
      <c r="OWH28" s="76"/>
      <c r="OWI28" s="76"/>
      <c r="OWR28" s="131"/>
      <c r="OWS28" s="131"/>
      <c r="OWU28" s="89"/>
      <c r="OWV28" s="85"/>
      <c r="OXB28" s="76"/>
      <c r="OXC28" s="76"/>
      <c r="OXL28" s="131"/>
      <c r="OXM28" s="131"/>
      <c r="OXO28" s="89"/>
      <c r="OXP28" s="85"/>
      <c r="OXV28" s="76"/>
      <c r="OXW28" s="76"/>
      <c r="OYF28" s="131"/>
      <c r="OYG28" s="131"/>
      <c r="OYI28" s="89"/>
      <c r="OYJ28" s="85"/>
      <c r="OYP28" s="76"/>
      <c r="OYQ28" s="76"/>
      <c r="OYZ28" s="131"/>
      <c r="OZA28" s="131"/>
      <c r="OZC28" s="89"/>
      <c r="OZD28" s="85"/>
      <c r="OZJ28" s="76"/>
      <c r="OZK28" s="76"/>
      <c r="OZT28" s="131"/>
      <c r="OZU28" s="131"/>
      <c r="OZW28" s="89"/>
      <c r="OZX28" s="85"/>
      <c r="PAD28" s="76"/>
      <c r="PAE28" s="76"/>
      <c r="PAN28" s="131"/>
      <c r="PAO28" s="131"/>
      <c r="PAQ28" s="89"/>
      <c r="PAR28" s="85"/>
      <c r="PAX28" s="76"/>
      <c r="PAY28" s="76"/>
      <c r="PBH28" s="131"/>
      <c r="PBI28" s="131"/>
      <c r="PBK28" s="89"/>
      <c r="PBL28" s="85"/>
      <c r="PBR28" s="76"/>
      <c r="PBS28" s="76"/>
      <c r="PCB28" s="131"/>
      <c r="PCC28" s="131"/>
      <c r="PCE28" s="89"/>
      <c r="PCF28" s="85"/>
      <c r="PCL28" s="76"/>
      <c r="PCM28" s="76"/>
      <c r="PCV28" s="131"/>
      <c r="PCW28" s="131"/>
      <c r="PCY28" s="89"/>
      <c r="PCZ28" s="85"/>
      <c r="PDF28" s="76"/>
      <c r="PDG28" s="76"/>
      <c r="PDP28" s="131"/>
      <c r="PDQ28" s="131"/>
      <c r="PDS28" s="89"/>
      <c r="PDT28" s="85"/>
      <c r="PDZ28" s="76"/>
      <c r="PEA28" s="76"/>
      <c r="PEJ28" s="131"/>
      <c r="PEK28" s="131"/>
      <c r="PEM28" s="89"/>
      <c r="PEN28" s="85"/>
      <c r="PET28" s="76"/>
      <c r="PEU28" s="76"/>
      <c r="PFD28" s="131"/>
      <c r="PFE28" s="131"/>
      <c r="PFG28" s="89"/>
      <c r="PFH28" s="85"/>
      <c r="PFN28" s="76"/>
      <c r="PFO28" s="76"/>
      <c r="PFX28" s="131"/>
      <c r="PFY28" s="131"/>
      <c r="PGA28" s="89"/>
      <c r="PGB28" s="85"/>
      <c r="PGH28" s="76"/>
      <c r="PGI28" s="76"/>
      <c r="PGR28" s="131"/>
      <c r="PGS28" s="131"/>
      <c r="PGU28" s="89"/>
      <c r="PGV28" s="85"/>
      <c r="PHB28" s="76"/>
      <c r="PHC28" s="76"/>
      <c r="PHL28" s="131"/>
      <c r="PHM28" s="131"/>
      <c r="PHO28" s="89"/>
      <c r="PHP28" s="85"/>
      <c r="PHV28" s="76"/>
      <c r="PHW28" s="76"/>
      <c r="PIF28" s="131"/>
      <c r="PIG28" s="131"/>
      <c r="PII28" s="89"/>
      <c r="PIJ28" s="85"/>
      <c r="PIP28" s="76"/>
      <c r="PIQ28" s="76"/>
      <c r="PIZ28" s="131"/>
      <c r="PJA28" s="131"/>
      <c r="PJC28" s="89"/>
      <c r="PJD28" s="85"/>
      <c r="PJJ28" s="76"/>
      <c r="PJK28" s="76"/>
      <c r="PJT28" s="131"/>
      <c r="PJU28" s="131"/>
      <c r="PJW28" s="89"/>
      <c r="PJX28" s="85"/>
      <c r="PKD28" s="76"/>
      <c r="PKE28" s="76"/>
      <c r="PKN28" s="131"/>
      <c r="PKO28" s="131"/>
      <c r="PKQ28" s="89"/>
      <c r="PKR28" s="85"/>
      <c r="PKX28" s="76"/>
      <c r="PKY28" s="76"/>
      <c r="PLH28" s="131"/>
      <c r="PLI28" s="131"/>
      <c r="PLK28" s="89"/>
      <c r="PLL28" s="85"/>
      <c r="PLR28" s="76"/>
      <c r="PLS28" s="76"/>
      <c r="PMB28" s="131"/>
      <c r="PMC28" s="131"/>
      <c r="PME28" s="89"/>
      <c r="PMF28" s="85"/>
      <c r="PML28" s="76"/>
      <c r="PMM28" s="76"/>
      <c r="PMV28" s="131"/>
      <c r="PMW28" s="131"/>
      <c r="PMY28" s="89"/>
      <c r="PMZ28" s="85"/>
      <c r="PNF28" s="76"/>
      <c r="PNG28" s="76"/>
      <c r="PNP28" s="131"/>
      <c r="PNQ28" s="131"/>
      <c r="PNS28" s="89"/>
      <c r="PNT28" s="85"/>
      <c r="PNZ28" s="76"/>
      <c r="POA28" s="76"/>
      <c r="POJ28" s="131"/>
      <c r="POK28" s="131"/>
      <c r="POM28" s="89"/>
      <c r="PON28" s="85"/>
      <c r="POT28" s="76"/>
      <c r="POU28" s="76"/>
      <c r="PPD28" s="131"/>
      <c r="PPE28" s="131"/>
      <c r="PPG28" s="89"/>
      <c r="PPH28" s="85"/>
      <c r="PPN28" s="76"/>
      <c r="PPO28" s="76"/>
      <c r="PPX28" s="131"/>
      <c r="PPY28" s="131"/>
      <c r="PQA28" s="89"/>
      <c r="PQB28" s="85"/>
      <c r="PQH28" s="76"/>
      <c r="PQI28" s="76"/>
      <c r="PQR28" s="131"/>
      <c r="PQS28" s="131"/>
      <c r="PQU28" s="89"/>
      <c r="PQV28" s="85"/>
      <c r="PRB28" s="76"/>
      <c r="PRC28" s="76"/>
      <c r="PRL28" s="131"/>
      <c r="PRM28" s="131"/>
      <c r="PRO28" s="89"/>
      <c r="PRP28" s="85"/>
      <c r="PRV28" s="76"/>
      <c r="PRW28" s="76"/>
      <c r="PSF28" s="131"/>
      <c r="PSG28" s="131"/>
      <c r="PSI28" s="89"/>
      <c r="PSJ28" s="85"/>
      <c r="PSP28" s="76"/>
      <c r="PSQ28" s="76"/>
      <c r="PSZ28" s="131"/>
      <c r="PTA28" s="131"/>
      <c r="PTC28" s="89"/>
      <c r="PTD28" s="85"/>
      <c r="PTJ28" s="76"/>
      <c r="PTK28" s="76"/>
      <c r="PTT28" s="131"/>
      <c r="PTU28" s="131"/>
      <c r="PTW28" s="89"/>
      <c r="PTX28" s="85"/>
      <c r="PUD28" s="76"/>
      <c r="PUE28" s="76"/>
      <c r="PUN28" s="131"/>
      <c r="PUO28" s="131"/>
      <c r="PUQ28" s="89"/>
      <c r="PUR28" s="85"/>
      <c r="PUX28" s="76"/>
      <c r="PUY28" s="76"/>
      <c r="PVH28" s="131"/>
      <c r="PVI28" s="131"/>
      <c r="PVK28" s="89"/>
      <c r="PVL28" s="85"/>
      <c r="PVR28" s="76"/>
      <c r="PVS28" s="76"/>
      <c r="PWB28" s="131"/>
      <c r="PWC28" s="131"/>
      <c r="PWE28" s="89"/>
      <c r="PWF28" s="85"/>
      <c r="PWL28" s="76"/>
      <c r="PWM28" s="76"/>
      <c r="PWV28" s="131"/>
      <c r="PWW28" s="131"/>
      <c r="PWY28" s="89"/>
      <c r="PWZ28" s="85"/>
      <c r="PXF28" s="76"/>
      <c r="PXG28" s="76"/>
      <c r="PXP28" s="131"/>
      <c r="PXQ28" s="131"/>
      <c r="PXS28" s="89"/>
      <c r="PXT28" s="85"/>
      <c r="PXZ28" s="76"/>
      <c r="PYA28" s="76"/>
      <c r="PYJ28" s="131"/>
      <c r="PYK28" s="131"/>
      <c r="PYM28" s="89"/>
      <c r="PYN28" s="85"/>
      <c r="PYT28" s="76"/>
      <c r="PYU28" s="76"/>
      <c r="PZD28" s="131"/>
      <c r="PZE28" s="131"/>
      <c r="PZG28" s="89"/>
      <c r="PZH28" s="85"/>
      <c r="PZN28" s="76"/>
      <c r="PZO28" s="76"/>
      <c r="PZX28" s="131"/>
      <c r="PZY28" s="131"/>
      <c r="QAA28" s="89"/>
      <c r="QAB28" s="85"/>
      <c r="QAH28" s="76"/>
      <c r="QAI28" s="76"/>
      <c r="QAR28" s="131"/>
      <c r="QAS28" s="131"/>
      <c r="QAU28" s="89"/>
      <c r="QAV28" s="85"/>
      <c r="QBB28" s="76"/>
      <c r="QBC28" s="76"/>
      <c r="QBL28" s="131"/>
      <c r="QBM28" s="131"/>
      <c r="QBO28" s="89"/>
      <c r="QBP28" s="85"/>
      <c r="QBV28" s="76"/>
      <c r="QBW28" s="76"/>
      <c r="QCF28" s="131"/>
      <c r="QCG28" s="131"/>
      <c r="QCI28" s="89"/>
      <c r="QCJ28" s="85"/>
      <c r="QCP28" s="76"/>
      <c r="QCQ28" s="76"/>
      <c r="QCZ28" s="131"/>
      <c r="QDA28" s="131"/>
      <c r="QDC28" s="89"/>
      <c r="QDD28" s="85"/>
      <c r="QDJ28" s="76"/>
      <c r="QDK28" s="76"/>
      <c r="QDT28" s="131"/>
      <c r="QDU28" s="131"/>
      <c r="QDW28" s="89"/>
      <c r="QDX28" s="85"/>
      <c r="QED28" s="76"/>
      <c r="QEE28" s="76"/>
      <c r="QEN28" s="131"/>
      <c r="QEO28" s="131"/>
      <c r="QEQ28" s="89"/>
      <c r="QER28" s="85"/>
      <c r="QEX28" s="76"/>
      <c r="QEY28" s="76"/>
      <c r="QFH28" s="131"/>
      <c r="QFI28" s="131"/>
      <c r="QFK28" s="89"/>
      <c r="QFL28" s="85"/>
      <c r="QFR28" s="76"/>
      <c r="QFS28" s="76"/>
      <c r="QGB28" s="131"/>
      <c r="QGC28" s="131"/>
      <c r="QGE28" s="89"/>
      <c r="QGF28" s="85"/>
      <c r="QGL28" s="76"/>
      <c r="QGM28" s="76"/>
      <c r="QGV28" s="131"/>
      <c r="QGW28" s="131"/>
      <c r="QGY28" s="89"/>
      <c r="QGZ28" s="85"/>
      <c r="QHF28" s="76"/>
      <c r="QHG28" s="76"/>
      <c r="QHP28" s="131"/>
      <c r="QHQ28" s="131"/>
      <c r="QHS28" s="89"/>
      <c r="QHT28" s="85"/>
      <c r="QHZ28" s="76"/>
      <c r="QIA28" s="76"/>
      <c r="QIJ28" s="131"/>
      <c r="QIK28" s="131"/>
      <c r="QIM28" s="89"/>
      <c r="QIN28" s="85"/>
      <c r="QIT28" s="76"/>
      <c r="QIU28" s="76"/>
      <c r="QJD28" s="131"/>
      <c r="QJE28" s="131"/>
      <c r="QJG28" s="89"/>
      <c r="QJH28" s="85"/>
      <c r="QJN28" s="76"/>
      <c r="QJO28" s="76"/>
      <c r="QJX28" s="131"/>
      <c r="QJY28" s="131"/>
      <c r="QKA28" s="89"/>
      <c r="QKB28" s="85"/>
      <c r="QKH28" s="76"/>
      <c r="QKI28" s="76"/>
      <c r="QKR28" s="131"/>
      <c r="QKS28" s="131"/>
      <c r="QKU28" s="89"/>
      <c r="QKV28" s="85"/>
      <c r="QLB28" s="76"/>
      <c r="QLC28" s="76"/>
      <c r="QLL28" s="131"/>
      <c r="QLM28" s="131"/>
      <c r="QLO28" s="89"/>
      <c r="QLP28" s="85"/>
      <c r="QLV28" s="76"/>
      <c r="QLW28" s="76"/>
      <c r="QMF28" s="131"/>
      <c r="QMG28" s="131"/>
      <c r="QMI28" s="89"/>
      <c r="QMJ28" s="85"/>
      <c r="QMP28" s="76"/>
      <c r="QMQ28" s="76"/>
      <c r="QMZ28" s="131"/>
      <c r="QNA28" s="131"/>
      <c r="QNC28" s="89"/>
      <c r="QND28" s="85"/>
      <c r="QNJ28" s="76"/>
      <c r="QNK28" s="76"/>
      <c r="QNT28" s="131"/>
      <c r="QNU28" s="131"/>
      <c r="QNW28" s="89"/>
      <c r="QNX28" s="85"/>
      <c r="QOD28" s="76"/>
      <c r="QOE28" s="76"/>
      <c r="QON28" s="131"/>
      <c r="QOO28" s="131"/>
      <c r="QOQ28" s="89"/>
      <c r="QOR28" s="85"/>
      <c r="QOX28" s="76"/>
      <c r="QOY28" s="76"/>
      <c r="QPH28" s="131"/>
      <c r="QPI28" s="131"/>
      <c r="QPK28" s="89"/>
      <c r="QPL28" s="85"/>
      <c r="QPR28" s="76"/>
      <c r="QPS28" s="76"/>
      <c r="QQB28" s="131"/>
      <c r="QQC28" s="131"/>
      <c r="QQE28" s="89"/>
      <c r="QQF28" s="85"/>
      <c r="QQL28" s="76"/>
      <c r="QQM28" s="76"/>
      <c r="QQV28" s="131"/>
      <c r="QQW28" s="131"/>
      <c r="QQY28" s="89"/>
      <c r="QQZ28" s="85"/>
      <c r="QRF28" s="76"/>
      <c r="QRG28" s="76"/>
      <c r="QRP28" s="131"/>
      <c r="QRQ28" s="131"/>
      <c r="QRS28" s="89"/>
      <c r="QRT28" s="85"/>
      <c r="QRZ28" s="76"/>
      <c r="QSA28" s="76"/>
      <c r="QSJ28" s="131"/>
      <c r="QSK28" s="131"/>
      <c r="QSM28" s="89"/>
      <c r="QSN28" s="85"/>
      <c r="QST28" s="76"/>
      <c r="QSU28" s="76"/>
      <c r="QTD28" s="131"/>
      <c r="QTE28" s="131"/>
      <c r="QTG28" s="89"/>
      <c r="QTH28" s="85"/>
      <c r="QTN28" s="76"/>
      <c r="QTO28" s="76"/>
      <c r="QTX28" s="131"/>
      <c r="QTY28" s="131"/>
      <c r="QUA28" s="89"/>
      <c r="QUB28" s="85"/>
      <c r="QUH28" s="76"/>
      <c r="QUI28" s="76"/>
      <c r="QUR28" s="131"/>
      <c r="QUS28" s="131"/>
      <c r="QUU28" s="89"/>
      <c r="QUV28" s="85"/>
      <c r="QVB28" s="76"/>
      <c r="QVC28" s="76"/>
      <c r="QVL28" s="131"/>
      <c r="QVM28" s="131"/>
      <c r="QVO28" s="89"/>
      <c r="QVP28" s="85"/>
      <c r="QVV28" s="76"/>
      <c r="QVW28" s="76"/>
      <c r="QWF28" s="131"/>
      <c r="QWG28" s="131"/>
      <c r="QWI28" s="89"/>
      <c r="QWJ28" s="85"/>
      <c r="QWP28" s="76"/>
      <c r="QWQ28" s="76"/>
      <c r="QWZ28" s="131"/>
      <c r="QXA28" s="131"/>
      <c r="QXC28" s="89"/>
      <c r="QXD28" s="85"/>
      <c r="QXJ28" s="76"/>
      <c r="QXK28" s="76"/>
      <c r="QXT28" s="131"/>
      <c r="QXU28" s="131"/>
      <c r="QXW28" s="89"/>
      <c r="QXX28" s="85"/>
      <c r="QYD28" s="76"/>
      <c r="QYE28" s="76"/>
      <c r="QYN28" s="131"/>
      <c r="QYO28" s="131"/>
      <c r="QYQ28" s="89"/>
      <c r="QYR28" s="85"/>
      <c r="QYX28" s="76"/>
      <c r="QYY28" s="76"/>
      <c r="QZH28" s="131"/>
      <c r="QZI28" s="131"/>
      <c r="QZK28" s="89"/>
      <c r="QZL28" s="85"/>
      <c r="QZR28" s="76"/>
      <c r="QZS28" s="76"/>
      <c r="RAB28" s="131"/>
      <c r="RAC28" s="131"/>
      <c r="RAE28" s="89"/>
      <c r="RAF28" s="85"/>
      <c r="RAL28" s="76"/>
      <c r="RAM28" s="76"/>
      <c r="RAV28" s="131"/>
      <c r="RAW28" s="131"/>
      <c r="RAY28" s="89"/>
      <c r="RAZ28" s="85"/>
      <c r="RBF28" s="76"/>
      <c r="RBG28" s="76"/>
      <c r="RBP28" s="131"/>
      <c r="RBQ28" s="131"/>
      <c r="RBS28" s="89"/>
      <c r="RBT28" s="85"/>
      <c r="RBZ28" s="76"/>
      <c r="RCA28" s="76"/>
      <c r="RCJ28" s="131"/>
      <c r="RCK28" s="131"/>
      <c r="RCM28" s="89"/>
      <c r="RCN28" s="85"/>
      <c r="RCT28" s="76"/>
      <c r="RCU28" s="76"/>
      <c r="RDD28" s="131"/>
      <c r="RDE28" s="131"/>
      <c r="RDG28" s="89"/>
      <c r="RDH28" s="85"/>
      <c r="RDN28" s="76"/>
      <c r="RDO28" s="76"/>
      <c r="RDX28" s="131"/>
      <c r="RDY28" s="131"/>
      <c r="REA28" s="89"/>
      <c r="REB28" s="85"/>
      <c r="REH28" s="76"/>
      <c r="REI28" s="76"/>
      <c r="RER28" s="131"/>
      <c r="RES28" s="131"/>
      <c r="REU28" s="89"/>
      <c r="REV28" s="85"/>
      <c r="RFB28" s="76"/>
      <c r="RFC28" s="76"/>
      <c r="RFL28" s="131"/>
      <c r="RFM28" s="131"/>
      <c r="RFO28" s="89"/>
      <c r="RFP28" s="85"/>
      <c r="RFV28" s="76"/>
      <c r="RFW28" s="76"/>
      <c r="RGF28" s="131"/>
      <c r="RGG28" s="131"/>
      <c r="RGI28" s="89"/>
      <c r="RGJ28" s="85"/>
      <c r="RGP28" s="76"/>
      <c r="RGQ28" s="76"/>
      <c r="RGZ28" s="131"/>
      <c r="RHA28" s="131"/>
      <c r="RHC28" s="89"/>
      <c r="RHD28" s="85"/>
      <c r="RHJ28" s="76"/>
      <c r="RHK28" s="76"/>
      <c r="RHT28" s="131"/>
      <c r="RHU28" s="131"/>
      <c r="RHW28" s="89"/>
      <c r="RHX28" s="85"/>
      <c r="RID28" s="76"/>
      <c r="RIE28" s="76"/>
      <c r="RIN28" s="131"/>
      <c r="RIO28" s="131"/>
      <c r="RIQ28" s="89"/>
      <c r="RIR28" s="85"/>
      <c r="RIX28" s="76"/>
      <c r="RIY28" s="76"/>
      <c r="RJH28" s="131"/>
      <c r="RJI28" s="131"/>
      <c r="RJK28" s="89"/>
      <c r="RJL28" s="85"/>
      <c r="RJR28" s="76"/>
      <c r="RJS28" s="76"/>
      <c r="RKB28" s="131"/>
      <c r="RKC28" s="131"/>
      <c r="RKE28" s="89"/>
      <c r="RKF28" s="85"/>
      <c r="RKL28" s="76"/>
      <c r="RKM28" s="76"/>
      <c r="RKV28" s="131"/>
      <c r="RKW28" s="131"/>
      <c r="RKY28" s="89"/>
      <c r="RKZ28" s="85"/>
      <c r="RLF28" s="76"/>
      <c r="RLG28" s="76"/>
      <c r="RLP28" s="131"/>
      <c r="RLQ28" s="131"/>
      <c r="RLS28" s="89"/>
      <c r="RLT28" s="85"/>
      <c r="RLZ28" s="76"/>
      <c r="RMA28" s="76"/>
      <c r="RMJ28" s="131"/>
      <c r="RMK28" s="131"/>
      <c r="RMM28" s="89"/>
      <c r="RMN28" s="85"/>
      <c r="RMT28" s="76"/>
      <c r="RMU28" s="76"/>
      <c r="RND28" s="131"/>
      <c r="RNE28" s="131"/>
      <c r="RNG28" s="89"/>
      <c r="RNH28" s="85"/>
      <c r="RNN28" s="76"/>
      <c r="RNO28" s="76"/>
      <c r="RNX28" s="131"/>
      <c r="RNY28" s="131"/>
      <c r="ROA28" s="89"/>
      <c r="ROB28" s="85"/>
      <c r="ROH28" s="76"/>
      <c r="ROI28" s="76"/>
      <c r="ROR28" s="131"/>
      <c r="ROS28" s="131"/>
      <c r="ROU28" s="89"/>
      <c r="ROV28" s="85"/>
      <c r="RPB28" s="76"/>
      <c r="RPC28" s="76"/>
      <c r="RPL28" s="131"/>
      <c r="RPM28" s="131"/>
      <c r="RPO28" s="89"/>
      <c r="RPP28" s="85"/>
      <c r="RPV28" s="76"/>
      <c r="RPW28" s="76"/>
      <c r="RQF28" s="131"/>
      <c r="RQG28" s="131"/>
      <c r="RQI28" s="89"/>
      <c r="RQJ28" s="85"/>
      <c r="RQP28" s="76"/>
      <c r="RQQ28" s="76"/>
      <c r="RQZ28" s="131"/>
      <c r="RRA28" s="131"/>
      <c r="RRC28" s="89"/>
      <c r="RRD28" s="85"/>
      <c r="RRJ28" s="76"/>
      <c r="RRK28" s="76"/>
      <c r="RRT28" s="131"/>
      <c r="RRU28" s="131"/>
      <c r="RRW28" s="89"/>
      <c r="RRX28" s="85"/>
      <c r="RSD28" s="76"/>
      <c r="RSE28" s="76"/>
      <c r="RSN28" s="131"/>
      <c r="RSO28" s="131"/>
      <c r="RSQ28" s="89"/>
      <c r="RSR28" s="85"/>
      <c r="RSX28" s="76"/>
      <c r="RSY28" s="76"/>
      <c r="RTH28" s="131"/>
      <c r="RTI28" s="131"/>
      <c r="RTK28" s="89"/>
      <c r="RTL28" s="85"/>
      <c r="RTR28" s="76"/>
      <c r="RTS28" s="76"/>
      <c r="RUB28" s="131"/>
      <c r="RUC28" s="131"/>
      <c r="RUE28" s="89"/>
      <c r="RUF28" s="85"/>
      <c r="RUL28" s="76"/>
      <c r="RUM28" s="76"/>
      <c r="RUV28" s="131"/>
      <c r="RUW28" s="131"/>
      <c r="RUY28" s="89"/>
      <c r="RUZ28" s="85"/>
      <c r="RVF28" s="76"/>
      <c r="RVG28" s="76"/>
      <c r="RVP28" s="131"/>
      <c r="RVQ28" s="131"/>
      <c r="RVS28" s="89"/>
      <c r="RVT28" s="85"/>
      <c r="RVZ28" s="76"/>
      <c r="RWA28" s="76"/>
      <c r="RWJ28" s="131"/>
      <c r="RWK28" s="131"/>
      <c r="RWM28" s="89"/>
      <c r="RWN28" s="85"/>
      <c r="RWT28" s="76"/>
      <c r="RWU28" s="76"/>
      <c r="RXD28" s="131"/>
      <c r="RXE28" s="131"/>
      <c r="RXG28" s="89"/>
      <c r="RXH28" s="85"/>
      <c r="RXN28" s="76"/>
      <c r="RXO28" s="76"/>
      <c r="RXX28" s="131"/>
      <c r="RXY28" s="131"/>
      <c r="RYA28" s="89"/>
      <c r="RYB28" s="85"/>
      <c r="RYH28" s="76"/>
      <c r="RYI28" s="76"/>
      <c r="RYR28" s="131"/>
      <c r="RYS28" s="131"/>
      <c r="RYU28" s="89"/>
      <c r="RYV28" s="85"/>
      <c r="RZB28" s="76"/>
      <c r="RZC28" s="76"/>
      <c r="RZL28" s="131"/>
      <c r="RZM28" s="131"/>
      <c r="RZO28" s="89"/>
      <c r="RZP28" s="85"/>
      <c r="RZV28" s="76"/>
      <c r="RZW28" s="76"/>
      <c r="SAF28" s="131"/>
      <c r="SAG28" s="131"/>
      <c r="SAI28" s="89"/>
      <c r="SAJ28" s="85"/>
      <c r="SAP28" s="76"/>
      <c r="SAQ28" s="76"/>
      <c r="SAZ28" s="131"/>
      <c r="SBA28" s="131"/>
      <c r="SBC28" s="89"/>
      <c r="SBD28" s="85"/>
      <c r="SBJ28" s="76"/>
      <c r="SBK28" s="76"/>
      <c r="SBT28" s="131"/>
      <c r="SBU28" s="131"/>
      <c r="SBW28" s="89"/>
      <c r="SBX28" s="85"/>
      <c r="SCD28" s="76"/>
      <c r="SCE28" s="76"/>
      <c r="SCN28" s="131"/>
      <c r="SCO28" s="131"/>
      <c r="SCQ28" s="89"/>
      <c r="SCR28" s="85"/>
      <c r="SCX28" s="76"/>
      <c r="SCY28" s="76"/>
      <c r="SDH28" s="131"/>
      <c r="SDI28" s="131"/>
      <c r="SDK28" s="89"/>
      <c r="SDL28" s="85"/>
      <c r="SDR28" s="76"/>
      <c r="SDS28" s="76"/>
      <c r="SEB28" s="131"/>
      <c r="SEC28" s="131"/>
      <c r="SEE28" s="89"/>
      <c r="SEF28" s="85"/>
      <c r="SEL28" s="76"/>
      <c r="SEM28" s="76"/>
      <c r="SEV28" s="131"/>
      <c r="SEW28" s="131"/>
      <c r="SEY28" s="89"/>
      <c r="SEZ28" s="85"/>
      <c r="SFF28" s="76"/>
      <c r="SFG28" s="76"/>
      <c r="SFP28" s="131"/>
      <c r="SFQ28" s="131"/>
      <c r="SFS28" s="89"/>
      <c r="SFT28" s="85"/>
      <c r="SFZ28" s="76"/>
      <c r="SGA28" s="76"/>
      <c r="SGJ28" s="131"/>
      <c r="SGK28" s="131"/>
      <c r="SGM28" s="89"/>
      <c r="SGN28" s="85"/>
      <c r="SGT28" s="76"/>
      <c r="SGU28" s="76"/>
      <c r="SHD28" s="131"/>
      <c r="SHE28" s="131"/>
      <c r="SHG28" s="89"/>
      <c r="SHH28" s="85"/>
      <c r="SHN28" s="76"/>
      <c r="SHO28" s="76"/>
      <c r="SHX28" s="131"/>
      <c r="SHY28" s="131"/>
      <c r="SIA28" s="89"/>
      <c r="SIB28" s="85"/>
      <c r="SIH28" s="76"/>
      <c r="SII28" s="76"/>
      <c r="SIR28" s="131"/>
      <c r="SIS28" s="131"/>
      <c r="SIU28" s="89"/>
      <c r="SIV28" s="85"/>
      <c r="SJB28" s="76"/>
      <c r="SJC28" s="76"/>
      <c r="SJL28" s="131"/>
      <c r="SJM28" s="131"/>
      <c r="SJO28" s="89"/>
      <c r="SJP28" s="85"/>
      <c r="SJV28" s="76"/>
      <c r="SJW28" s="76"/>
      <c r="SKF28" s="131"/>
      <c r="SKG28" s="131"/>
      <c r="SKI28" s="89"/>
      <c r="SKJ28" s="85"/>
      <c r="SKP28" s="76"/>
      <c r="SKQ28" s="76"/>
      <c r="SKZ28" s="131"/>
      <c r="SLA28" s="131"/>
      <c r="SLC28" s="89"/>
      <c r="SLD28" s="85"/>
      <c r="SLJ28" s="76"/>
      <c r="SLK28" s="76"/>
      <c r="SLT28" s="131"/>
      <c r="SLU28" s="131"/>
      <c r="SLW28" s="89"/>
      <c r="SLX28" s="85"/>
      <c r="SMD28" s="76"/>
      <c r="SME28" s="76"/>
      <c r="SMN28" s="131"/>
      <c r="SMO28" s="131"/>
      <c r="SMQ28" s="89"/>
      <c r="SMR28" s="85"/>
      <c r="SMX28" s="76"/>
      <c r="SMY28" s="76"/>
      <c r="SNH28" s="131"/>
      <c r="SNI28" s="131"/>
      <c r="SNK28" s="89"/>
      <c r="SNL28" s="85"/>
      <c r="SNR28" s="76"/>
      <c r="SNS28" s="76"/>
      <c r="SOB28" s="131"/>
      <c r="SOC28" s="131"/>
      <c r="SOE28" s="89"/>
      <c r="SOF28" s="85"/>
      <c r="SOL28" s="76"/>
      <c r="SOM28" s="76"/>
      <c r="SOV28" s="131"/>
      <c r="SOW28" s="131"/>
      <c r="SOY28" s="89"/>
      <c r="SOZ28" s="85"/>
      <c r="SPF28" s="76"/>
      <c r="SPG28" s="76"/>
      <c r="SPP28" s="131"/>
      <c r="SPQ28" s="131"/>
      <c r="SPS28" s="89"/>
      <c r="SPT28" s="85"/>
      <c r="SPZ28" s="76"/>
      <c r="SQA28" s="76"/>
      <c r="SQJ28" s="131"/>
      <c r="SQK28" s="131"/>
      <c r="SQM28" s="89"/>
      <c r="SQN28" s="85"/>
      <c r="SQT28" s="76"/>
      <c r="SQU28" s="76"/>
      <c r="SRD28" s="131"/>
      <c r="SRE28" s="131"/>
      <c r="SRG28" s="89"/>
      <c r="SRH28" s="85"/>
      <c r="SRN28" s="76"/>
      <c r="SRO28" s="76"/>
      <c r="SRX28" s="131"/>
      <c r="SRY28" s="131"/>
      <c r="SSA28" s="89"/>
      <c r="SSB28" s="85"/>
      <c r="SSH28" s="76"/>
      <c r="SSI28" s="76"/>
      <c r="SSR28" s="131"/>
      <c r="SSS28" s="131"/>
      <c r="SSU28" s="89"/>
      <c r="SSV28" s="85"/>
      <c r="STB28" s="76"/>
      <c r="STC28" s="76"/>
      <c r="STL28" s="131"/>
      <c r="STM28" s="131"/>
      <c r="STO28" s="89"/>
      <c r="STP28" s="85"/>
      <c r="STV28" s="76"/>
      <c r="STW28" s="76"/>
      <c r="SUF28" s="131"/>
      <c r="SUG28" s="131"/>
      <c r="SUI28" s="89"/>
      <c r="SUJ28" s="85"/>
      <c r="SUP28" s="76"/>
      <c r="SUQ28" s="76"/>
      <c r="SUZ28" s="131"/>
      <c r="SVA28" s="131"/>
      <c r="SVC28" s="89"/>
      <c r="SVD28" s="85"/>
      <c r="SVJ28" s="76"/>
      <c r="SVK28" s="76"/>
      <c r="SVT28" s="131"/>
      <c r="SVU28" s="131"/>
      <c r="SVW28" s="89"/>
      <c r="SVX28" s="85"/>
      <c r="SWD28" s="76"/>
      <c r="SWE28" s="76"/>
      <c r="SWN28" s="131"/>
      <c r="SWO28" s="131"/>
      <c r="SWQ28" s="89"/>
      <c r="SWR28" s="85"/>
      <c r="SWX28" s="76"/>
      <c r="SWY28" s="76"/>
      <c r="SXH28" s="131"/>
      <c r="SXI28" s="131"/>
      <c r="SXK28" s="89"/>
      <c r="SXL28" s="85"/>
      <c r="SXR28" s="76"/>
      <c r="SXS28" s="76"/>
      <c r="SYB28" s="131"/>
      <c r="SYC28" s="131"/>
      <c r="SYE28" s="89"/>
      <c r="SYF28" s="85"/>
      <c r="SYL28" s="76"/>
      <c r="SYM28" s="76"/>
      <c r="SYV28" s="131"/>
      <c r="SYW28" s="131"/>
      <c r="SYY28" s="89"/>
      <c r="SYZ28" s="85"/>
      <c r="SZF28" s="76"/>
      <c r="SZG28" s="76"/>
      <c r="SZP28" s="131"/>
      <c r="SZQ28" s="131"/>
      <c r="SZS28" s="89"/>
      <c r="SZT28" s="85"/>
      <c r="SZZ28" s="76"/>
      <c r="TAA28" s="76"/>
      <c r="TAJ28" s="131"/>
      <c r="TAK28" s="131"/>
      <c r="TAM28" s="89"/>
      <c r="TAN28" s="85"/>
      <c r="TAT28" s="76"/>
      <c r="TAU28" s="76"/>
      <c r="TBD28" s="131"/>
      <c r="TBE28" s="131"/>
      <c r="TBG28" s="89"/>
      <c r="TBH28" s="85"/>
      <c r="TBN28" s="76"/>
      <c r="TBO28" s="76"/>
      <c r="TBX28" s="131"/>
      <c r="TBY28" s="131"/>
      <c r="TCA28" s="89"/>
      <c r="TCB28" s="85"/>
      <c r="TCH28" s="76"/>
      <c r="TCI28" s="76"/>
      <c r="TCR28" s="131"/>
      <c r="TCS28" s="131"/>
      <c r="TCU28" s="89"/>
      <c r="TCV28" s="85"/>
      <c r="TDB28" s="76"/>
      <c r="TDC28" s="76"/>
      <c r="TDL28" s="131"/>
      <c r="TDM28" s="131"/>
      <c r="TDO28" s="89"/>
      <c r="TDP28" s="85"/>
      <c r="TDV28" s="76"/>
      <c r="TDW28" s="76"/>
      <c r="TEF28" s="131"/>
      <c r="TEG28" s="131"/>
      <c r="TEI28" s="89"/>
      <c r="TEJ28" s="85"/>
      <c r="TEP28" s="76"/>
      <c r="TEQ28" s="76"/>
      <c r="TEZ28" s="131"/>
      <c r="TFA28" s="131"/>
      <c r="TFC28" s="89"/>
      <c r="TFD28" s="85"/>
      <c r="TFJ28" s="76"/>
      <c r="TFK28" s="76"/>
      <c r="TFT28" s="131"/>
      <c r="TFU28" s="131"/>
      <c r="TFW28" s="89"/>
      <c r="TFX28" s="85"/>
      <c r="TGD28" s="76"/>
      <c r="TGE28" s="76"/>
      <c r="TGN28" s="131"/>
      <c r="TGO28" s="131"/>
      <c r="TGQ28" s="89"/>
      <c r="TGR28" s="85"/>
      <c r="TGX28" s="76"/>
      <c r="TGY28" s="76"/>
      <c r="THH28" s="131"/>
      <c r="THI28" s="131"/>
      <c r="THK28" s="89"/>
      <c r="THL28" s="85"/>
      <c r="THR28" s="76"/>
      <c r="THS28" s="76"/>
      <c r="TIB28" s="131"/>
      <c r="TIC28" s="131"/>
      <c r="TIE28" s="89"/>
      <c r="TIF28" s="85"/>
      <c r="TIL28" s="76"/>
      <c r="TIM28" s="76"/>
      <c r="TIV28" s="131"/>
      <c r="TIW28" s="131"/>
      <c r="TIY28" s="89"/>
      <c r="TIZ28" s="85"/>
      <c r="TJF28" s="76"/>
      <c r="TJG28" s="76"/>
      <c r="TJP28" s="131"/>
      <c r="TJQ28" s="131"/>
      <c r="TJS28" s="89"/>
      <c r="TJT28" s="85"/>
      <c r="TJZ28" s="76"/>
      <c r="TKA28" s="76"/>
      <c r="TKJ28" s="131"/>
      <c r="TKK28" s="131"/>
      <c r="TKM28" s="89"/>
      <c r="TKN28" s="85"/>
      <c r="TKT28" s="76"/>
      <c r="TKU28" s="76"/>
      <c r="TLD28" s="131"/>
      <c r="TLE28" s="131"/>
      <c r="TLG28" s="89"/>
      <c r="TLH28" s="85"/>
      <c r="TLN28" s="76"/>
      <c r="TLO28" s="76"/>
      <c r="TLX28" s="131"/>
      <c r="TLY28" s="131"/>
      <c r="TMA28" s="89"/>
      <c r="TMB28" s="85"/>
      <c r="TMH28" s="76"/>
      <c r="TMI28" s="76"/>
      <c r="TMR28" s="131"/>
      <c r="TMS28" s="131"/>
      <c r="TMU28" s="89"/>
      <c r="TMV28" s="85"/>
      <c r="TNB28" s="76"/>
      <c r="TNC28" s="76"/>
      <c r="TNL28" s="131"/>
      <c r="TNM28" s="131"/>
      <c r="TNO28" s="89"/>
      <c r="TNP28" s="85"/>
      <c r="TNV28" s="76"/>
      <c r="TNW28" s="76"/>
      <c r="TOF28" s="131"/>
      <c r="TOG28" s="131"/>
      <c r="TOI28" s="89"/>
      <c r="TOJ28" s="85"/>
      <c r="TOP28" s="76"/>
      <c r="TOQ28" s="76"/>
      <c r="TOZ28" s="131"/>
      <c r="TPA28" s="131"/>
      <c r="TPC28" s="89"/>
      <c r="TPD28" s="85"/>
      <c r="TPJ28" s="76"/>
      <c r="TPK28" s="76"/>
      <c r="TPT28" s="131"/>
      <c r="TPU28" s="131"/>
      <c r="TPW28" s="89"/>
      <c r="TPX28" s="85"/>
      <c r="TQD28" s="76"/>
      <c r="TQE28" s="76"/>
      <c r="TQN28" s="131"/>
      <c r="TQO28" s="131"/>
      <c r="TQQ28" s="89"/>
      <c r="TQR28" s="85"/>
      <c r="TQX28" s="76"/>
      <c r="TQY28" s="76"/>
      <c r="TRH28" s="131"/>
      <c r="TRI28" s="131"/>
      <c r="TRK28" s="89"/>
      <c r="TRL28" s="85"/>
      <c r="TRR28" s="76"/>
      <c r="TRS28" s="76"/>
      <c r="TSB28" s="131"/>
      <c r="TSC28" s="131"/>
      <c r="TSE28" s="89"/>
      <c r="TSF28" s="85"/>
      <c r="TSL28" s="76"/>
      <c r="TSM28" s="76"/>
      <c r="TSV28" s="131"/>
      <c r="TSW28" s="131"/>
      <c r="TSY28" s="89"/>
      <c r="TSZ28" s="85"/>
      <c r="TTF28" s="76"/>
      <c r="TTG28" s="76"/>
      <c r="TTP28" s="131"/>
      <c r="TTQ28" s="131"/>
      <c r="TTS28" s="89"/>
      <c r="TTT28" s="85"/>
      <c r="TTZ28" s="76"/>
      <c r="TUA28" s="76"/>
      <c r="TUJ28" s="131"/>
      <c r="TUK28" s="131"/>
      <c r="TUM28" s="89"/>
      <c r="TUN28" s="85"/>
      <c r="TUT28" s="76"/>
      <c r="TUU28" s="76"/>
      <c r="TVD28" s="131"/>
      <c r="TVE28" s="131"/>
      <c r="TVG28" s="89"/>
      <c r="TVH28" s="85"/>
      <c r="TVN28" s="76"/>
      <c r="TVO28" s="76"/>
      <c r="TVX28" s="131"/>
      <c r="TVY28" s="131"/>
      <c r="TWA28" s="89"/>
      <c r="TWB28" s="85"/>
      <c r="TWH28" s="76"/>
      <c r="TWI28" s="76"/>
      <c r="TWR28" s="131"/>
      <c r="TWS28" s="131"/>
      <c r="TWU28" s="89"/>
      <c r="TWV28" s="85"/>
      <c r="TXB28" s="76"/>
      <c r="TXC28" s="76"/>
      <c r="TXL28" s="131"/>
      <c r="TXM28" s="131"/>
      <c r="TXO28" s="89"/>
      <c r="TXP28" s="85"/>
      <c r="TXV28" s="76"/>
      <c r="TXW28" s="76"/>
      <c r="TYF28" s="131"/>
      <c r="TYG28" s="131"/>
      <c r="TYI28" s="89"/>
      <c r="TYJ28" s="85"/>
      <c r="TYP28" s="76"/>
      <c r="TYQ28" s="76"/>
      <c r="TYZ28" s="131"/>
      <c r="TZA28" s="131"/>
      <c r="TZC28" s="89"/>
      <c r="TZD28" s="85"/>
      <c r="TZJ28" s="76"/>
      <c r="TZK28" s="76"/>
      <c r="TZT28" s="131"/>
      <c r="TZU28" s="131"/>
      <c r="TZW28" s="89"/>
      <c r="TZX28" s="85"/>
      <c r="UAD28" s="76"/>
      <c r="UAE28" s="76"/>
      <c r="UAN28" s="131"/>
      <c r="UAO28" s="131"/>
      <c r="UAQ28" s="89"/>
      <c r="UAR28" s="85"/>
      <c r="UAX28" s="76"/>
      <c r="UAY28" s="76"/>
      <c r="UBH28" s="131"/>
      <c r="UBI28" s="131"/>
      <c r="UBK28" s="89"/>
      <c r="UBL28" s="85"/>
      <c r="UBR28" s="76"/>
      <c r="UBS28" s="76"/>
      <c r="UCB28" s="131"/>
      <c r="UCC28" s="131"/>
      <c r="UCE28" s="89"/>
      <c r="UCF28" s="85"/>
      <c r="UCL28" s="76"/>
      <c r="UCM28" s="76"/>
      <c r="UCV28" s="131"/>
      <c r="UCW28" s="131"/>
      <c r="UCY28" s="89"/>
      <c r="UCZ28" s="85"/>
      <c r="UDF28" s="76"/>
      <c r="UDG28" s="76"/>
      <c r="UDP28" s="131"/>
      <c r="UDQ28" s="131"/>
      <c r="UDS28" s="89"/>
      <c r="UDT28" s="85"/>
      <c r="UDZ28" s="76"/>
      <c r="UEA28" s="76"/>
      <c r="UEJ28" s="131"/>
      <c r="UEK28" s="131"/>
      <c r="UEM28" s="89"/>
      <c r="UEN28" s="85"/>
      <c r="UET28" s="76"/>
      <c r="UEU28" s="76"/>
      <c r="UFD28" s="131"/>
      <c r="UFE28" s="131"/>
      <c r="UFG28" s="89"/>
      <c r="UFH28" s="85"/>
      <c r="UFN28" s="76"/>
      <c r="UFO28" s="76"/>
      <c r="UFX28" s="131"/>
      <c r="UFY28" s="131"/>
      <c r="UGA28" s="89"/>
      <c r="UGB28" s="85"/>
      <c r="UGH28" s="76"/>
      <c r="UGI28" s="76"/>
      <c r="UGR28" s="131"/>
      <c r="UGS28" s="131"/>
      <c r="UGU28" s="89"/>
      <c r="UGV28" s="85"/>
      <c r="UHB28" s="76"/>
      <c r="UHC28" s="76"/>
      <c r="UHL28" s="131"/>
      <c r="UHM28" s="131"/>
      <c r="UHO28" s="89"/>
      <c r="UHP28" s="85"/>
      <c r="UHV28" s="76"/>
      <c r="UHW28" s="76"/>
      <c r="UIF28" s="131"/>
      <c r="UIG28" s="131"/>
      <c r="UII28" s="89"/>
      <c r="UIJ28" s="85"/>
      <c r="UIP28" s="76"/>
      <c r="UIQ28" s="76"/>
      <c r="UIZ28" s="131"/>
      <c r="UJA28" s="131"/>
      <c r="UJC28" s="89"/>
      <c r="UJD28" s="85"/>
      <c r="UJJ28" s="76"/>
      <c r="UJK28" s="76"/>
      <c r="UJT28" s="131"/>
      <c r="UJU28" s="131"/>
      <c r="UJW28" s="89"/>
      <c r="UJX28" s="85"/>
      <c r="UKD28" s="76"/>
      <c r="UKE28" s="76"/>
      <c r="UKN28" s="131"/>
      <c r="UKO28" s="131"/>
      <c r="UKQ28" s="89"/>
      <c r="UKR28" s="85"/>
      <c r="UKX28" s="76"/>
      <c r="UKY28" s="76"/>
      <c r="ULH28" s="131"/>
      <c r="ULI28" s="131"/>
      <c r="ULK28" s="89"/>
      <c r="ULL28" s="85"/>
      <c r="ULR28" s="76"/>
      <c r="ULS28" s="76"/>
      <c r="UMB28" s="131"/>
      <c r="UMC28" s="131"/>
      <c r="UME28" s="89"/>
      <c r="UMF28" s="85"/>
      <c r="UML28" s="76"/>
      <c r="UMM28" s="76"/>
      <c r="UMV28" s="131"/>
      <c r="UMW28" s="131"/>
      <c r="UMY28" s="89"/>
      <c r="UMZ28" s="85"/>
      <c r="UNF28" s="76"/>
      <c r="UNG28" s="76"/>
      <c r="UNP28" s="131"/>
      <c r="UNQ28" s="131"/>
      <c r="UNS28" s="89"/>
      <c r="UNT28" s="85"/>
      <c r="UNZ28" s="76"/>
      <c r="UOA28" s="76"/>
      <c r="UOJ28" s="131"/>
      <c r="UOK28" s="131"/>
      <c r="UOM28" s="89"/>
      <c r="UON28" s="85"/>
      <c r="UOT28" s="76"/>
      <c r="UOU28" s="76"/>
      <c r="UPD28" s="131"/>
      <c r="UPE28" s="131"/>
      <c r="UPG28" s="89"/>
      <c r="UPH28" s="85"/>
      <c r="UPN28" s="76"/>
      <c r="UPO28" s="76"/>
      <c r="UPX28" s="131"/>
      <c r="UPY28" s="131"/>
      <c r="UQA28" s="89"/>
      <c r="UQB28" s="85"/>
      <c r="UQH28" s="76"/>
      <c r="UQI28" s="76"/>
      <c r="UQR28" s="131"/>
      <c r="UQS28" s="131"/>
      <c r="UQU28" s="89"/>
      <c r="UQV28" s="85"/>
      <c r="URB28" s="76"/>
      <c r="URC28" s="76"/>
      <c r="URL28" s="131"/>
      <c r="URM28" s="131"/>
      <c r="URO28" s="89"/>
      <c r="URP28" s="85"/>
      <c r="URV28" s="76"/>
      <c r="URW28" s="76"/>
      <c r="USF28" s="131"/>
      <c r="USG28" s="131"/>
      <c r="USI28" s="89"/>
      <c r="USJ28" s="85"/>
      <c r="USP28" s="76"/>
      <c r="USQ28" s="76"/>
      <c r="USZ28" s="131"/>
      <c r="UTA28" s="131"/>
      <c r="UTC28" s="89"/>
      <c r="UTD28" s="85"/>
      <c r="UTJ28" s="76"/>
      <c r="UTK28" s="76"/>
      <c r="UTT28" s="131"/>
      <c r="UTU28" s="131"/>
      <c r="UTW28" s="89"/>
      <c r="UTX28" s="85"/>
      <c r="UUD28" s="76"/>
      <c r="UUE28" s="76"/>
      <c r="UUN28" s="131"/>
      <c r="UUO28" s="131"/>
      <c r="UUQ28" s="89"/>
      <c r="UUR28" s="85"/>
      <c r="UUX28" s="76"/>
      <c r="UUY28" s="76"/>
      <c r="UVH28" s="131"/>
      <c r="UVI28" s="131"/>
      <c r="UVK28" s="89"/>
      <c r="UVL28" s="85"/>
      <c r="UVR28" s="76"/>
      <c r="UVS28" s="76"/>
      <c r="UWB28" s="131"/>
      <c r="UWC28" s="131"/>
      <c r="UWE28" s="89"/>
      <c r="UWF28" s="85"/>
      <c r="UWL28" s="76"/>
      <c r="UWM28" s="76"/>
      <c r="UWV28" s="131"/>
      <c r="UWW28" s="131"/>
      <c r="UWY28" s="89"/>
      <c r="UWZ28" s="85"/>
      <c r="UXF28" s="76"/>
      <c r="UXG28" s="76"/>
      <c r="UXP28" s="131"/>
      <c r="UXQ28" s="131"/>
      <c r="UXS28" s="89"/>
      <c r="UXT28" s="85"/>
      <c r="UXZ28" s="76"/>
      <c r="UYA28" s="76"/>
      <c r="UYJ28" s="131"/>
      <c r="UYK28" s="131"/>
      <c r="UYM28" s="89"/>
      <c r="UYN28" s="85"/>
      <c r="UYT28" s="76"/>
      <c r="UYU28" s="76"/>
      <c r="UZD28" s="131"/>
      <c r="UZE28" s="131"/>
      <c r="UZG28" s="89"/>
      <c r="UZH28" s="85"/>
      <c r="UZN28" s="76"/>
      <c r="UZO28" s="76"/>
      <c r="UZX28" s="131"/>
      <c r="UZY28" s="131"/>
      <c r="VAA28" s="89"/>
      <c r="VAB28" s="85"/>
      <c r="VAH28" s="76"/>
      <c r="VAI28" s="76"/>
      <c r="VAR28" s="131"/>
      <c r="VAS28" s="131"/>
      <c r="VAU28" s="89"/>
      <c r="VAV28" s="85"/>
      <c r="VBB28" s="76"/>
      <c r="VBC28" s="76"/>
      <c r="VBL28" s="131"/>
      <c r="VBM28" s="131"/>
      <c r="VBO28" s="89"/>
      <c r="VBP28" s="85"/>
      <c r="VBV28" s="76"/>
      <c r="VBW28" s="76"/>
      <c r="VCF28" s="131"/>
      <c r="VCG28" s="131"/>
      <c r="VCI28" s="89"/>
      <c r="VCJ28" s="85"/>
      <c r="VCP28" s="76"/>
      <c r="VCQ28" s="76"/>
      <c r="VCZ28" s="131"/>
      <c r="VDA28" s="131"/>
      <c r="VDC28" s="89"/>
      <c r="VDD28" s="85"/>
      <c r="VDJ28" s="76"/>
      <c r="VDK28" s="76"/>
      <c r="VDT28" s="131"/>
      <c r="VDU28" s="131"/>
      <c r="VDW28" s="89"/>
      <c r="VDX28" s="85"/>
      <c r="VED28" s="76"/>
      <c r="VEE28" s="76"/>
      <c r="VEN28" s="131"/>
      <c r="VEO28" s="131"/>
      <c r="VEQ28" s="89"/>
      <c r="VER28" s="85"/>
      <c r="VEX28" s="76"/>
      <c r="VEY28" s="76"/>
      <c r="VFH28" s="131"/>
      <c r="VFI28" s="131"/>
      <c r="VFK28" s="89"/>
      <c r="VFL28" s="85"/>
      <c r="VFR28" s="76"/>
      <c r="VFS28" s="76"/>
      <c r="VGB28" s="131"/>
      <c r="VGC28" s="131"/>
      <c r="VGE28" s="89"/>
      <c r="VGF28" s="85"/>
      <c r="VGL28" s="76"/>
      <c r="VGM28" s="76"/>
      <c r="VGV28" s="131"/>
      <c r="VGW28" s="131"/>
      <c r="VGY28" s="89"/>
      <c r="VGZ28" s="85"/>
      <c r="VHF28" s="76"/>
      <c r="VHG28" s="76"/>
      <c r="VHP28" s="131"/>
      <c r="VHQ28" s="131"/>
      <c r="VHS28" s="89"/>
      <c r="VHT28" s="85"/>
      <c r="VHZ28" s="76"/>
      <c r="VIA28" s="76"/>
      <c r="VIJ28" s="131"/>
      <c r="VIK28" s="131"/>
      <c r="VIM28" s="89"/>
      <c r="VIN28" s="85"/>
      <c r="VIT28" s="76"/>
      <c r="VIU28" s="76"/>
      <c r="VJD28" s="131"/>
      <c r="VJE28" s="131"/>
      <c r="VJG28" s="89"/>
      <c r="VJH28" s="85"/>
      <c r="VJN28" s="76"/>
      <c r="VJO28" s="76"/>
      <c r="VJX28" s="131"/>
      <c r="VJY28" s="131"/>
      <c r="VKA28" s="89"/>
      <c r="VKB28" s="85"/>
      <c r="VKH28" s="76"/>
      <c r="VKI28" s="76"/>
      <c r="VKR28" s="131"/>
      <c r="VKS28" s="131"/>
      <c r="VKU28" s="89"/>
      <c r="VKV28" s="85"/>
      <c r="VLB28" s="76"/>
      <c r="VLC28" s="76"/>
      <c r="VLL28" s="131"/>
      <c r="VLM28" s="131"/>
      <c r="VLO28" s="89"/>
      <c r="VLP28" s="85"/>
      <c r="VLV28" s="76"/>
      <c r="VLW28" s="76"/>
      <c r="VMF28" s="131"/>
      <c r="VMG28" s="131"/>
      <c r="VMI28" s="89"/>
      <c r="VMJ28" s="85"/>
      <c r="VMP28" s="76"/>
      <c r="VMQ28" s="76"/>
      <c r="VMZ28" s="131"/>
      <c r="VNA28" s="131"/>
      <c r="VNC28" s="89"/>
      <c r="VND28" s="85"/>
      <c r="VNJ28" s="76"/>
      <c r="VNK28" s="76"/>
      <c r="VNT28" s="131"/>
      <c r="VNU28" s="131"/>
      <c r="VNW28" s="89"/>
      <c r="VNX28" s="85"/>
      <c r="VOD28" s="76"/>
      <c r="VOE28" s="76"/>
      <c r="VON28" s="131"/>
      <c r="VOO28" s="131"/>
      <c r="VOQ28" s="89"/>
      <c r="VOR28" s="85"/>
      <c r="VOX28" s="76"/>
      <c r="VOY28" s="76"/>
      <c r="VPH28" s="131"/>
      <c r="VPI28" s="131"/>
      <c r="VPK28" s="89"/>
      <c r="VPL28" s="85"/>
      <c r="VPR28" s="76"/>
      <c r="VPS28" s="76"/>
      <c r="VQB28" s="131"/>
      <c r="VQC28" s="131"/>
      <c r="VQE28" s="89"/>
      <c r="VQF28" s="85"/>
      <c r="VQL28" s="76"/>
      <c r="VQM28" s="76"/>
      <c r="VQV28" s="131"/>
      <c r="VQW28" s="131"/>
      <c r="VQY28" s="89"/>
      <c r="VQZ28" s="85"/>
      <c r="VRF28" s="76"/>
      <c r="VRG28" s="76"/>
      <c r="VRP28" s="131"/>
      <c r="VRQ28" s="131"/>
      <c r="VRS28" s="89"/>
      <c r="VRT28" s="85"/>
      <c r="VRZ28" s="76"/>
      <c r="VSA28" s="76"/>
      <c r="VSJ28" s="131"/>
      <c r="VSK28" s="131"/>
      <c r="VSM28" s="89"/>
      <c r="VSN28" s="85"/>
      <c r="VST28" s="76"/>
      <c r="VSU28" s="76"/>
      <c r="VTD28" s="131"/>
      <c r="VTE28" s="131"/>
      <c r="VTG28" s="89"/>
      <c r="VTH28" s="85"/>
      <c r="VTN28" s="76"/>
      <c r="VTO28" s="76"/>
      <c r="VTX28" s="131"/>
      <c r="VTY28" s="131"/>
      <c r="VUA28" s="89"/>
      <c r="VUB28" s="85"/>
      <c r="VUH28" s="76"/>
      <c r="VUI28" s="76"/>
      <c r="VUR28" s="131"/>
      <c r="VUS28" s="131"/>
      <c r="VUU28" s="89"/>
      <c r="VUV28" s="85"/>
      <c r="VVB28" s="76"/>
      <c r="VVC28" s="76"/>
      <c r="VVL28" s="131"/>
      <c r="VVM28" s="131"/>
      <c r="VVO28" s="89"/>
      <c r="VVP28" s="85"/>
      <c r="VVV28" s="76"/>
      <c r="VVW28" s="76"/>
      <c r="VWF28" s="131"/>
      <c r="VWG28" s="131"/>
      <c r="VWI28" s="89"/>
      <c r="VWJ28" s="85"/>
      <c r="VWP28" s="76"/>
      <c r="VWQ28" s="76"/>
      <c r="VWZ28" s="131"/>
      <c r="VXA28" s="131"/>
      <c r="VXC28" s="89"/>
      <c r="VXD28" s="85"/>
      <c r="VXJ28" s="76"/>
      <c r="VXK28" s="76"/>
      <c r="VXT28" s="131"/>
      <c r="VXU28" s="131"/>
      <c r="VXW28" s="89"/>
      <c r="VXX28" s="85"/>
      <c r="VYD28" s="76"/>
      <c r="VYE28" s="76"/>
      <c r="VYN28" s="131"/>
      <c r="VYO28" s="131"/>
      <c r="VYQ28" s="89"/>
      <c r="VYR28" s="85"/>
      <c r="VYX28" s="76"/>
      <c r="VYY28" s="76"/>
      <c r="VZH28" s="131"/>
      <c r="VZI28" s="131"/>
      <c r="VZK28" s="89"/>
      <c r="VZL28" s="85"/>
      <c r="VZR28" s="76"/>
      <c r="VZS28" s="76"/>
      <c r="WAB28" s="131"/>
      <c r="WAC28" s="131"/>
      <c r="WAE28" s="89"/>
      <c r="WAF28" s="85"/>
      <c r="WAL28" s="76"/>
      <c r="WAM28" s="76"/>
      <c r="WAV28" s="131"/>
      <c r="WAW28" s="131"/>
      <c r="WAY28" s="89"/>
      <c r="WAZ28" s="85"/>
      <c r="WBF28" s="76"/>
      <c r="WBG28" s="76"/>
      <c r="WBP28" s="131"/>
      <c r="WBQ28" s="131"/>
      <c r="WBS28" s="89"/>
      <c r="WBT28" s="85"/>
      <c r="WBZ28" s="76"/>
      <c r="WCA28" s="76"/>
      <c r="WCJ28" s="131"/>
      <c r="WCK28" s="131"/>
      <c r="WCM28" s="89"/>
      <c r="WCN28" s="85"/>
      <c r="WCT28" s="76"/>
      <c r="WCU28" s="76"/>
      <c r="WDD28" s="131"/>
      <c r="WDE28" s="131"/>
      <c r="WDG28" s="89"/>
      <c r="WDH28" s="85"/>
      <c r="WDN28" s="76"/>
      <c r="WDO28" s="76"/>
      <c r="WDX28" s="131"/>
      <c r="WDY28" s="131"/>
      <c r="WEA28" s="89"/>
      <c r="WEB28" s="85"/>
      <c r="WEH28" s="76"/>
      <c r="WEI28" s="76"/>
      <c r="WER28" s="131"/>
      <c r="WES28" s="131"/>
      <c r="WEU28" s="89"/>
      <c r="WEV28" s="85"/>
      <c r="WFB28" s="76"/>
      <c r="WFC28" s="76"/>
      <c r="WFL28" s="131"/>
      <c r="WFM28" s="131"/>
      <c r="WFO28" s="89"/>
      <c r="WFP28" s="85"/>
      <c r="WFV28" s="76"/>
      <c r="WFW28" s="76"/>
      <c r="WGF28" s="131"/>
      <c r="WGG28" s="131"/>
      <c r="WGI28" s="89"/>
      <c r="WGJ28" s="85"/>
      <c r="WGP28" s="76"/>
      <c r="WGQ28" s="76"/>
      <c r="WGZ28" s="131"/>
      <c r="WHA28" s="131"/>
      <c r="WHC28" s="89"/>
      <c r="WHD28" s="85"/>
      <c r="WHJ28" s="76"/>
      <c r="WHK28" s="76"/>
      <c r="WHT28" s="131"/>
      <c r="WHU28" s="131"/>
      <c r="WHW28" s="89"/>
      <c r="WHX28" s="85"/>
      <c r="WID28" s="76"/>
      <c r="WIE28" s="76"/>
      <c r="WIN28" s="131"/>
      <c r="WIO28" s="131"/>
      <c r="WIQ28" s="89"/>
      <c r="WIR28" s="85"/>
      <c r="WIX28" s="76"/>
      <c r="WIY28" s="76"/>
      <c r="WJH28" s="131"/>
      <c r="WJI28" s="131"/>
      <c r="WJK28" s="89"/>
      <c r="WJL28" s="85"/>
      <c r="WJR28" s="76"/>
      <c r="WJS28" s="76"/>
      <c r="WKB28" s="131"/>
      <c r="WKC28" s="131"/>
      <c r="WKE28" s="89"/>
      <c r="WKF28" s="85"/>
      <c r="WKL28" s="76"/>
      <c r="WKM28" s="76"/>
      <c r="WKV28" s="131"/>
      <c r="WKW28" s="131"/>
      <c r="WKY28" s="89"/>
      <c r="WKZ28" s="85"/>
      <c r="WLF28" s="76"/>
      <c r="WLG28" s="76"/>
      <c r="WLP28" s="131"/>
      <c r="WLQ28" s="131"/>
      <c r="WLS28" s="89"/>
      <c r="WLT28" s="85"/>
      <c r="WLZ28" s="76"/>
      <c r="WMA28" s="76"/>
      <c r="WMJ28" s="131"/>
      <c r="WMK28" s="131"/>
      <c r="WMM28" s="89"/>
      <c r="WMN28" s="85"/>
      <c r="WMT28" s="76"/>
      <c r="WMU28" s="76"/>
      <c r="WND28" s="131"/>
      <c r="WNE28" s="131"/>
      <c r="WNG28" s="89"/>
      <c r="WNH28" s="85"/>
      <c r="WNN28" s="76"/>
      <c r="WNO28" s="76"/>
      <c r="WNX28" s="131"/>
      <c r="WNY28" s="131"/>
      <c r="WOA28" s="89"/>
      <c r="WOB28" s="85"/>
      <c r="WOH28" s="76"/>
      <c r="WOI28" s="76"/>
      <c r="WOR28" s="131"/>
      <c r="WOS28" s="131"/>
      <c r="WOU28" s="89"/>
      <c r="WOV28" s="85"/>
      <c r="WPB28" s="76"/>
      <c r="WPC28" s="76"/>
      <c r="WPL28" s="131"/>
      <c r="WPM28" s="131"/>
      <c r="WPO28" s="89"/>
      <c r="WPP28" s="85"/>
      <c r="WPV28" s="76"/>
      <c r="WPW28" s="76"/>
      <c r="WQF28" s="131"/>
      <c r="WQG28" s="131"/>
      <c r="WQI28" s="89"/>
      <c r="WQJ28" s="85"/>
      <c r="WQP28" s="76"/>
      <c r="WQQ28" s="76"/>
      <c r="WQZ28" s="131"/>
      <c r="WRA28" s="131"/>
      <c r="WRC28" s="89"/>
      <c r="WRD28" s="85"/>
      <c r="WRJ28" s="76"/>
      <c r="WRK28" s="76"/>
      <c r="WRT28" s="131"/>
      <c r="WRU28" s="131"/>
      <c r="WRW28" s="89"/>
      <c r="WRX28" s="85"/>
      <c r="WSD28" s="76"/>
      <c r="WSE28" s="76"/>
      <c r="WSN28" s="131"/>
      <c r="WSO28" s="131"/>
      <c r="WSQ28" s="89"/>
      <c r="WSR28" s="85"/>
      <c r="WSX28" s="76"/>
      <c r="WSY28" s="76"/>
      <c r="WTH28" s="131"/>
      <c r="WTI28" s="131"/>
      <c r="WTK28" s="89"/>
      <c r="WTL28" s="85"/>
      <c r="WTR28" s="76"/>
      <c r="WTS28" s="76"/>
      <c r="WUB28" s="131"/>
      <c r="WUC28" s="131"/>
      <c r="WUE28" s="89"/>
      <c r="WUF28" s="85"/>
      <c r="WUL28" s="76"/>
      <c r="WUM28" s="76"/>
      <c r="WUV28" s="131"/>
      <c r="WUW28" s="131"/>
      <c r="WUY28" s="89"/>
      <c r="WUZ28" s="85"/>
      <c r="WVF28" s="76"/>
      <c r="WVG28" s="76"/>
      <c r="WVP28" s="131"/>
      <c r="WVQ28" s="131"/>
      <c r="WVS28" s="89"/>
      <c r="WVT28" s="85"/>
      <c r="WVZ28" s="76"/>
      <c r="WWA28" s="76"/>
      <c r="WWJ28" s="131"/>
      <c r="WWK28" s="131"/>
      <c r="WWM28" s="89"/>
      <c r="WWN28" s="85"/>
      <c r="WWT28" s="76"/>
      <c r="WWU28" s="76"/>
      <c r="WXD28" s="131"/>
      <c r="WXE28" s="131"/>
      <c r="WXG28" s="89"/>
      <c r="WXH28" s="85"/>
      <c r="WXN28" s="76"/>
      <c r="WXO28" s="76"/>
      <c r="WXX28" s="131"/>
      <c r="WXY28" s="131"/>
      <c r="WYA28" s="89"/>
      <c r="WYB28" s="85"/>
      <c r="WYH28" s="76"/>
      <c r="WYI28" s="76"/>
      <c r="WYR28" s="131"/>
      <c r="WYS28" s="131"/>
      <c r="WYU28" s="89"/>
      <c r="WYV28" s="85"/>
      <c r="WZB28" s="76"/>
      <c r="WZC28" s="76"/>
      <c r="WZL28" s="131"/>
      <c r="WZM28" s="131"/>
      <c r="WZO28" s="89"/>
      <c r="WZP28" s="85"/>
      <c r="WZV28" s="76"/>
      <c r="WZW28" s="76"/>
      <c r="XAF28" s="131"/>
      <c r="XAG28" s="131"/>
      <c r="XAI28" s="89"/>
      <c r="XAJ28" s="85"/>
      <c r="XAP28" s="76"/>
      <c r="XAQ28" s="76"/>
      <c r="XAZ28" s="131"/>
      <c r="XBA28" s="131"/>
      <c r="XBC28" s="89"/>
      <c r="XBD28" s="85"/>
      <c r="XBJ28" s="76"/>
      <c r="XBK28" s="76"/>
      <c r="XBT28" s="131"/>
      <c r="XBU28" s="131"/>
      <c r="XBW28" s="89"/>
      <c r="XBX28" s="85"/>
      <c r="XCD28" s="76"/>
      <c r="XCE28" s="76"/>
      <c r="XCN28" s="131"/>
      <c r="XCO28" s="131"/>
      <c r="XCQ28" s="89"/>
      <c r="XCR28" s="85"/>
      <c r="XCX28" s="76"/>
      <c r="XCY28" s="76"/>
      <c r="XDH28" s="131"/>
      <c r="XDI28" s="131"/>
      <c r="XDK28" s="89"/>
      <c r="XDL28" s="85"/>
      <c r="XDR28" s="76"/>
      <c r="XDS28" s="76"/>
      <c r="XEB28" s="131"/>
      <c r="XEC28" s="131"/>
      <c r="XEE28" s="89"/>
      <c r="XEF28" s="85"/>
      <c r="XEL28" s="76"/>
      <c r="XEM28" s="76"/>
      <c r="XEV28" s="131"/>
      <c r="XEW28" s="131"/>
      <c r="XEY28" s="89"/>
      <c r="XEZ28" s="85"/>
    </row>
    <row r="29" spans="1:3067 3076:5120 5126:6140 6146:7167 7176:8187 8196:10240 10246:11260 11266:12287 12296:13307 13316:15360 15366:16380" s="74" customFormat="1" ht="30" customHeight="1" x14ac:dyDescent="0.25">
      <c r="A29" s="86" t="s">
        <v>315</v>
      </c>
      <c r="B29" s="75" t="s">
        <v>316</v>
      </c>
      <c r="C29" s="97" t="s">
        <v>317</v>
      </c>
      <c r="D29" s="74" t="s">
        <v>25</v>
      </c>
      <c r="E29" s="74" t="s">
        <v>154</v>
      </c>
      <c r="F29" s="74" t="s">
        <v>27</v>
      </c>
      <c r="G29" s="76" t="s">
        <v>318</v>
      </c>
      <c r="H29" s="78" t="s">
        <v>29</v>
      </c>
      <c r="I29" s="77" t="s">
        <v>30</v>
      </c>
      <c r="J29" s="78" t="s">
        <v>109</v>
      </c>
      <c r="K29" s="77" t="s">
        <v>32</v>
      </c>
      <c r="L29" s="77" t="s">
        <v>33</v>
      </c>
      <c r="M29" s="75" t="s">
        <v>319</v>
      </c>
      <c r="N29" s="75" t="s">
        <v>320</v>
      </c>
      <c r="O29" s="87" t="s">
        <v>321</v>
      </c>
      <c r="P29" s="130">
        <v>1304.53</v>
      </c>
      <c r="Q29" s="130">
        <v>1304.53</v>
      </c>
      <c r="R29" s="81" t="s">
        <v>322</v>
      </c>
      <c r="S29" s="89">
        <v>1560</v>
      </c>
      <c r="T29" s="85">
        <v>4169.0599999999995</v>
      </c>
      <c r="U29" s="235"/>
      <c r="V29" s="235"/>
      <c r="W29" s="235"/>
      <c r="X29" s="235"/>
      <c r="Y29" s="235"/>
      <c r="Z29" s="236"/>
      <c r="AA29" s="236"/>
      <c r="AB29" s="235"/>
      <c r="AC29" s="235"/>
      <c r="AD29" s="235"/>
      <c r="AE29" s="235"/>
      <c r="AF29" s="235"/>
      <c r="AG29" s="235"/>
      <c r="AH29" s="235"/>
      <c r="AI29" s="235"/>
      <c r="AJ29" s="237"/>
      <c r="AK29" s="237"/>
      <c r="AL29" s="235"/>
      <c r="AM29" s="238"/>
      <c r="AN29" s="233"/>
      <c r="AO29" s="235"/>
      <c r="AP29" s="235"/>
      <c r="AQ29" s="235"/>
      <c r="AR29" s="235"/>
      <c r="AS29" s="235"/>
      <c r="AT29" s="236"/>
      <c r="AU29" s="236"/>
      <c r="AV29" s="235"/>
      <c r="AW29" s="235"/>
      <c r="AX29" s="235"/>
      <c r="AY29" s="235"/>
      <c r="AZ29" s="235"/>
      <c r="BA29" s="235"/>
      <c r="BB29" s="235"/>
      <c r="BC29" s="235"/>
      <c r="BD29" s="237"/>
      <c r="BE29" s="237"/>
      <c r="BF29" s="235"/>
      <c r="BG29" s="238"/>
      <c r="BH29" s="233"/>
      <c r="BI29" s="235"/>
      <c r="BJ29" s="235"/>
      <c r="BK29" s="235"/>
      <c r="BL29" s="235"/>
      <c r="BM29" s="235"/>
      <c r="BN29" s="236"/>
      <c r="BO29" s="236"/>
      <c r="BP29" s="235"/>
      <c r="BQ29" s="235"/>
      <c r="BR29" s="235"/>
      <c r="BS29" s="235"/>
      <c r="BT29" s="235"/>
      <c r="BU29" s="235"/>
      <c r="BV29" s="235"/>
      <c r="BW29" s="235"/>
      <c r="BX29" s="237"/>
      <c r="BY29" s="237"/>
      <c r="BZ29" s="235"/>
      <c r="CA29" s="238"/>
      <c r="CB29" s="233"/>
      <c r="CC29" s="235"/>
      <c r="CD29" s="235"/>
      <c r="CE29" s="235"/>
      <c r="CF29" s="235"/>
      <c r="CG29" s="235"/>
      <c r="CH29" s="236"/>
      <c r="CI29" s="236"/>
      <c r="CJ29" s="235"/>
      <c r="CK29" s="235"/>
      <c r="CL29" s="235"/>
      <c r="CM29" s="235"/>
      <c r="CN29" s="235"/>
      <c r="CO29" s="235"/>
      <c r="CP29" s="235"/>
      <c r="CQ29" s="235"/>
      <c r="CR29" s="237"/>
      <c r="CS29" s="237"/>
      <c r="CT29" s="235"/>
      <c r="CU29" s="238"/>
      <c r="CV29" s="233"/>
      <c r="CW29" s="235"/>
      <c r="CX29" s="235"/>
      <c r="CY29" s="235"/>
      <c r="CZ29" s="235"/>
      <c r="DA29" s="235"/>
      <c r="DB29" s="236"/>
      <c r="DC29" s="236"/>
      <c r="DD29" s="235"/>
      <c r="DE29" s="235"/>
      <c r="DF29" s="235"/>
      <c r="DG29" s="235"/>
      <c r="DH29" s="235"/>
      <c r="DI29" s="235"/>
      <c r="DJ29" s="235"/>
      <c r="DK29" s="235"/>
      <c r="DL29" s="237"/>
      <c r="DM29" s="237"/>
      <c r="DN29" s="235"/>
      <c r="DO29" s="238"/>
      <c r="DP29" s="233"/>
      <c r="DQ29" s="235"/>
      <c r="DR29" s="235"/>
      <c r="DS29" s="235"/>
      <c r="DT29" s="235"/>
      <c r="DU29" s="235"/>
      <c r="DV29" s="236"/>
      <c r="DW29" s="236"/>
      <c r="DX29" s="235"/>
      <c r="DY29" s="235"/>
      <c r="DZ29" s="235"/>
      <c r="EA29" s="235"/>
      <c r="EB29" s="235"/>
      <c r="EC29" s="235"/>
      <c r="ED29" s="235"/>
      <c r="EE29" s="235"/>
      <c r="EF29" s="237"/>
      <c r="EG29" s="237"/>
      <c r="EH29" s="235"/>
      <c r="EI29" s="238"/>
      <c r="EJ29" s="233"/>
      <c r="EK29" s="235"/>
      <c r="EL29" s="235"/>
      <c r="EM29" s="235"/>
      <c r="EN29" s="235"/>
      <c r="EO29" s="235"/>
      <c r="EP29" s="236"/>
      <c r="EQ29" s="236"/>
      <c r="ER29" s="235"/>
      <c r="ES29" s="235"/>
      <c r="ET29" s="235"/>
      <c r="EU29" s="235"/>
      <c r="EV29" s="235"/>
      <c r="EW29" s="235"/>
      <c r="EX29" s="235"/>
      <c r="EY29" s="235"/>
      <c r="EZ29" s="237"/>
      <c r="FA29" s="237"/>
      <c r="FB29" s="235"/>
      <c r="FC29" s="238"/>
      <c r="FD29" s="233"/>
      <c r="FE29" s="235"/>
      <c r="FF29" s="235"/>
      <c r="FG29" s="235"/>
      <c r="FH29" s="235"/>
      <c r="FI29" s="235"/>
      <c r="FJ29" s="236"/>
      <c r="FK29" s="236"/>
      <c r="FL29" s="235"/>
      <c r="FM29" s="235"/>
      <c r="FN29" s="235"/>
      <c r="FO29" s="235"/>
      <c r="FP29" s="235"/>
      <c r="FQ29" s="235"/>
      <c r="FR29" s="235"/>
      <c r="FS29" s="235"/>
      <c r="FT29" s="237"/>
      <c r="FU29" s="237"/>
      <c r="FV29" s="235"/>
      <c r="FW29" s="238"/>
      <c r="FX29" s="233"/>
      <c r="FY29" s="235"/>
      <c r="FZ29" s="235"/>
      <c r="GA29" s="235"/>
      <c r="GB29" s="235"/>
      <c r="GC29" s="235"/>
      <c r="GD29" s="236"/>
      <c r="GE29" s="236"/>
      <c r="GF29" s="235"/>
      <c r="GG29" s="235"/>
      <c r="GH29" s="235"/>
      <c r="GI29" s="235"/>
      <c r="GJ29" s="235"/>
      <c r="GK29" s="235"/>
      <c r="GL29" s="235"/>
      <c r="GM29" s="235"/>
      <c r="GN29" s="237"/>
      <c r="GO29" s="237"/>
      <c r="GP29" s="235"/>
      <c r="GQ29" s="238"/>
      <c r="GR29" s="233"/>
      <c r="GS29" s="235"/>
      <c r="GT29" s="235"/>
      <c r="GU29" s="235"/>
      <c r="GV29" s="235"/>
      <c r="GW29" s="235"/>
      <c r="GX29" s="236"/>
      <c r="GY29" s="236"/>
      <c r="GZ29" s="235"/>
      <c r="HA29" s="235"/>
      <c r="HB29" s="235"/>
      <c r="HC29" s="235"/>
      <c r="HD29" s="235"/>
      <c r="HE29" s="235"/>
      <c r="HF29" s="235"/>
      <c r="HG29" s="235"/>
      <c r="HH29" s="237"/>
      <c r="HI29" s="237"/>
      <c r="HJ29" s="235"/>
      <c r="HK29" s="238"/>
      <c r="HL29" s="233"/>
      <c r="HM29" s="235"/>
      <c r="HN29" s="235"/>
      <c r="HO29" s="235"/>
      <c r="HP29" s="235"/>
      <c r="HQ29" s="235"/>
      <c r="HR29" s="236"/>
      <c r="HS29" s="236"/>
      <c r="HT29" s="235"/>
      <c r="HU29" s="235"/>
      <c r="HV29" s="235"/>
      <c r="HW29" s="235"/>
      <c r="HX29" s="235"/>
      <c r="HY29" s="235"/>
      <c r="HZ29" s="235"/>
      <c r="IA29" s="235"/>
      <c r="IB29" s="237"/>
      <c r="IC29" s="237"/>
      <c r="ID29" s="235"/>
      <c r="IE29" s="238"/>
      <c r="IF29" s="233"/>
      <c r="IG29" s="235"/>
      <c r="IH29" s="235"/>
      <c r="II29" s="235"/>
      <c r="IJ29" s="235"/>
      <c r="IK29" s="235"/>
      <c r="IL29" s="236"/>
      <c r="IM29" s="236"/>
      <c r="IN29" s="235"/>
      <c r="IO29" s="235"/>
      <c r="IP29" s="235"/>
      <c r="IQ29" s="235"/>
      <c r="IR29" s="235"/>
      <c r="IS29" s="235"/>
      <c r="IT29" s="235"/>
      <c r="IU29" s="235"/>
      <c r="IV29" s="237"/>
      <c r="IW29" s="237"/>
      <c r="IX29" s="235"/>
      <c r="IY29" s="238"/>
      <c r="IZ29" s="233"/>
      <c r="JA29" s="235"/>
      <c r="JB29" s="235"/>
      <c r="JC29" s="235"/>
      <c r="JD29" s="235"/>
      <c r="JE29" s="235"/>
      <c r="JF29" s="236"/>
      <c r="JG29" s="236"/>
      <c r="JH29" s="235"/>
      <c r="JI29" s="235"/>
      <c r="JJ29" s="235"/>
      <c r="JK29" s="235"/>
      <c r="JL29" s="235"/>
      <c r="JM29" s="235"/>
      <c r="JN29" s="235"/>
      <c r="JO29" s="235"/>
      <c r="JP29" s="237"/>
      <c r="JQ29" s="237"/>
      <c r="JR29" s="235"/>
      <c r="JS29" s="238"/>
      <c r="JT29" s="233"/>
      <c r="JU29" s="235"/>
      <c r="JV29" s="235"/>
      <c r="JW29" s="235"/>
      <c r="JX29" s="235"/>
      <c r="JY29" s="235"/>
      <c r="JZ29" s="236"/>
      <c r="KA29" s="236"/>
      <c r="KB29" s="235"/>
      <c r="KC29" s="235"/>
      <c r="KD29" s="235"/>
      <c r="KE29" s="235"/>
      <c r="KF29" s="235"/>
      <c r="KG29" s="235"/>
      <c r="KH29" s="235"/>
      <c r="KI29" s="235"/>
      <c r="KJ29" s="237"/>
      <c r="KK29" s="237"/>
      <c r="KL29" s="235"/>
      <c r="KM29" s="238"/>
      <c r="KN29" s="233"/>
      <c r="KO29" s="235"/>
      <c r="KP29" s="235"/>
      <c r="KQ29" s="235"/>
      <c r="KR29" s="235"/>
      <c r="KS29" s="235"/>
      <c r="KT29" s="236"/>
      <c r="KU29" s="236"/>
      <c r="KV29" s="235"/>
      <c r="KW29" s="235"/>
      <c r="KX29" s="235"/>
      <c r="KY29" s="235"/>
      <c r="KZ29" s="235"/>
      <c r="LA29" s="235"/>
      <c r="LB29" s="235"/>
      <c r="LC29" s="235"/>
      <c r="LD29" s="237"/>
      <c r="LE29" s="237"/>
      <c r="LF29" s="235"/>
      <c r="LG29" s="238"/>
      <c r="LH29" s="233"/>
      <c r="LI29" s="235"/>
      <c r="LJ29" s="235"/>
      <c r="LK29" s="235"/>
      <c r="LL29" s="235"/>
      <c r="LM29" s="235"/>
      <c r="LN29" s="236"/>
      <c r="LO29" s="236"/>
      <c r="LP29" s="235"/>
      <c r="LQ29" s="235"/>
      <c r="LR29" s="235"/>
      <c r="LS29" s="235"/>
      <c r="LT29" s="235"/>
      <c r="LU29" s="235"/>
      <c r="LV29" s="235"/>
      <c r="LW29" s="235"/>
      <c r="LX29" s="237"/>
      <c r="LY29" s="237"/>
      <c r="LZ29" s="235"/>
      <c r="MA29" s="238"/>
      <c r="MB29" s="233"/>
      <c r="MC29" s="235"/>
      <c r="MD29" s="235"/>
      <c r="ME29" s="235"/>
      <c r="MF29" s="235"/>
      <c r="MG29" s="235"/>
      <c r="MH29" s="236"/>
      <c r="MI29" s="236"/>
      <c r="MJ29" s="235"/>
      <c r="MK29" s="235"/>
      <c r="ML29" s="235"/>
      <c r="MM29" s="235"/>
      <c r="MN29" s="235"/>
      <c r="MO29" s="235"/>
      <c r="MP29" s="235"/>
      <c r="MQ29" s="235"/>
      <c r="MR29" s="237"/>
      <c r="MS29" s="237"/>
      <c r="MT29" s="235"/>
      <c r="MU29" s="238"/>
      <c r="MV29" s="233"/>
      <c r="MW29" s="235"/>
      <c r="MX29" s="235"/>
      <c r="MY29" s="235"/>
      <c r="MZ29" s="235"/>
      <c r="NA29" s="235"/>
      <c r="NB29" s="236"/>
      <c r="NC29" s="236"/>
      <c r="ND29" s="235"/>
      <c r="NE29" s="235"/>
      <c r="NF29" s="235"/>
      <c r="NG29" s="235"/>
      <c r="NH29" s="235"/>
      <c r="NI29" s="235"/>
      <c r="NJ29" s="235"/>
      <c r="NK29" s="235"/>
      <c r="NL29" s="237"/>
      <c r="NM29" s="237"/>
      <c r="NN29" s="235"/>
      <c r="NO29" s="238"/>
      <c r="NP29" s="233"/>
      <c r="NQ29" s="235"/>
      <c r="NR29" s="235"/>
      <c r="NS29" s="235"/>
      <c r="NT29" s="235"/>
      <c r="NU29" s="235"/>
      <c r="NV29" s="236"/>
      <c r="NW29" s="236"/>
      <c r="NX29" s="235"/>
      <c r="NY29" s="235"/>
      <c r="NZ29" s="235"/>
      <c r="OA29" s="235"/>
      <c r="OB29" s="235"/>
      <c r="OC29" s="235"/>
      <c r="OD29" s="235"/>
      <c r="OE29" s="235"/>
      <c r="OF29" s="237"/>
      <c r="OG29" s="237"/>
      <c r="OH29" s="235"/>
      <c r="OI29" s="238"/>
      <c r="OJ29" s="233"/>
      <c r="OK29" s="235"/>
      <c r="OL29" s="235"/>
      <c r="OM29" s="235"/>
      <c r="ON29" s="235"/>
      <c r="OO29" s="235"/>
      <c r="OP29" s="236"/>
      <c r="OQ29" s="236"/>
      <c r="OR29" s="235"/>
      <c r="OS29" s="235"/>
      <c r="OT29" s="235"/>
      <c r="OU29" s="235"/>
      <c r="OV29" s="235"/>
      <c r="OW29" s="235"/>
      <c r="OX29" s="235"/>
      <c r="OY29" s="235"/>
      <c r="OZ29" s="237"/>
      <c r="PA29" s="237"/>
      <c r="PB29" s="235"/>
      <c r="PC29" s="238"/>
      <c r="PD29" s="233"/>
      <c r="PE29" s="235"/>
      <c r="PF29" s="235"/>
      <c r="PG29" s="235"/>
      <c r="PH29" s="235"/>
      <c r="PI29" s="235"/>
      <c r="PJ29" s="236"/>
      <c r="PK29" s="236"/>
      <c r="PL29" s="235"/>
      <c r="PM29" s="235"/>
      <c r="PN29" s="235"/>
      <c r="PO29" s="235"/>
      <c r="PP29" s="235"/>
      <c r="PQ29" s="235"/>
      <c r="PR29" s="235"/>
      <c r="PS29" s="235"/>
      <c r="PT29" s="237"/>
      <c r="PU29" s="237"/>
      <c r="PV29" s="235"/>
      <c r="PW29" s="238"/>
      <c r="PX29" s="233"/>
      <c r="PY29" s="235"/>
      <c r="PZ29" s="235"/>
      <c r="QA29" s="235"/>
      <c r="QB29" s="235"/>
      <c r="QC29" s="235"/>
      <c r="QD29" s="236"/>
      <c r="QE29" s="236"/>
      <c r="QF29" s="235"/>
      <c r="QG29" s="235"/>
      <c r="QH29" s="235"/>
      <c r="QI29" s="235"/>
      <c r="QJ29" s="235"/>
      <c r="QK29" s="235"/>
      <c r="QL29" s="235"/>
      <c r="QM29" s="235"/>
      <c r="QN29" s="237"/>
      <c r="QO29" s="237"/>
      <c r="QP29" s="235"/>
      <c r="QQ29" s="238"/>
      <c r="QR29" s="233"/>
      <c r="QS29" s="235"/>
      <c r="QT29" s="235"/>
      <c r="QU29" s="235"/>
      <c r="QV29" s="235"/>
      <c r="QW29" s="235"/>
      <c r="QX29" s="236"/>
      <c r="QY29" s="236"/>
      <c r="QZ29" s="235"/>
      <c r="RA29" s="235"/>
      <c r="RB29" s="235"/>
      <c r="RC29" s="235"/>
      <c r="RD29" s="235"/>
      <c r="RE29" s="235"/>
      <c r="RF29" s="235"/>
      <c r="RG29" s="235"/>
      <c r="RH29" s="237"/>
      <c r="RI29" s="237"/>
      <c r="RJ29" s="235"/>
      <c r="RK29" s="238"/>
      <c r="RL29" s="233"/>
      <c r="RM29" s="235"/>
      <c r="RN29" s="235"/>
      <c r="RO29" s="235"/>
      <c r="RP29" s="235"/>
      <c r="RQ29" s="235"/>
      <c r="RR29" s="236"/>
      <c r="RS29" s="236"/>
      <c r="RT29" s="235"/>
      <c r="RU29" s="235"/>
      <c r="RV29" s="235"/>
      <c r="RW29" s="235"/>
      <c r="RX29" s="235"/>
      <c r="RY29" s="235"/>
      <c r="RZ29" s="235"/>
      <c r="SA29" s="235"/>
      <c r="SB29" s="237"/>
      <c r="SC29" s="237"/>
      <c r="SD29" s="235"/>
      <c r="SE29" s="238"/>
      <c r="SF29" s="233"/>
      <c r="SG29" s="235"/>
      <c r="SH29" s="235"/>
      <c r="SI29" s="235"/>
      <c r="SJ29" s="235"/>
      <c r="SK29" s="235"/>
      <c r="SL29" s="236"/>
      <c r="SM29" s="236"/>
      <c r="SN29" s="235"/>
      <c r="SO29" s="235"/>
      <c r="SP29" s="235"/>
      <c r="SQ29" s="235"/>
      <c r="SR29" s="235"/>
      <c r="SS29" s="235"/>
      <c r="ST29" s="235"/>
      <c r="SU29" s="235"/>
      <c r="SV29" s="237"/>
      <c r="SW29" s="237"/>
      <c r="SX29" s="235"/>
      <c r="SY29" s="238"/>
      <c r="SZ29" s="233"/>
      <c r="TA29" s="235"/>
      <c r="TB29" s="235"/>
      <c r="TC29" s="235"/>
      <c r="TD29" s="235"/>
      <c r="TE29" s="235"/>
      <c r="TF29" s="236"/>
      <c r="TG29" s="236"/>
      <c r="TH29" s="235"/>
      <c r="TI29" s="235"/>
      <c r="TJ29" s="235"/>
      <c r="TK29" s="235"/>
      <c r="TL29" s="235"/>
      <c r="TM29" s="235"/>
      <c r="TN29" s="235"/>
      <c r="TO29" s="235"/>
      <c r="TP29" s="237"/>
      <c r="TQ29" s="237"/>
      <c r="TR29" s="235"/>
      <c r="TS29" s="238"/>
      <c r="TT29" s="233"/>
      <c r="TU29" s="235"/>
      <c r="TV29" s="235"/>
      <c r="TW29" s="235"/>
      <c r="TX29" s="235"/>
      <c r="TY29" s="235"/>
      <c r="TZ29" s="236"/>
      <c r="UA29" s="236"/>
      <c r="UB29" s="235"/>
      <c r="UC29" s="235"/>
      <c r="UD29" s="235"/>
      <c r="UE29" s="235"/>
      <c r="UF29" s="235"/>
      <c r="UG29" s="235"/>
      <c r="UH29" s="235"/>
      <c r="UI29" s="235"/>
      <c r="UJ29" s="237"/>
      <c r="UK29" s="237"/>
      <c r="UL29" s="235"/>
      <c r="UM29" s="238"/>
      <c r="UN29" s="233"/>
      <c r="UO29" s="235"/>
      <c r="UP29" s="235"/>
      <c r="UQ29" s="235"/>
      <c r="UR29" s="235"/>
      <c r="US29" s="235"/>
      <c r="UT29" s="236"/>
      <c r="UU29" s="236"/>
      <c r="UV29" s="235"/>
      <c r="UW29" s="235"/>
      <c r="UX29" s="235"/>
      <c r="UY29" s="235"/>
      <c r="UZ29" s="235"/>
      <c r="VA29" s="235"/>
      <c r="VB29" s="235"/>
      <c r="VC29" s="235"/>
      <c r="VD29" s="237"/>
      <c r="VE29" s="237"/>
      <c r="VF29" s="235"/>
      <c r="VG29" s="238"/>
      <c r="VH29" s="233"/>
      <c r="VI29" s="235"/>
      <c r="VJ29" s="235"/>
      <c r="VK29" s="235"/>
      <c r="VL29" s="235"/>
      <c r="VM29" s="235"/>
      <c r="VN29" s="236"/>
      <c r="VO29" s="236"/>
      <c r="VP29" s="235"/>
      <c r="VQ29" s="235"/>
      <c r="VR29" s="235"/>
      <c r="VS29" s="235"/>
      <c r="VT29" s="235"/>
      <c r="VU29" s="235"/>
      <c r="VV29" s="235"/>
      <c r="VW29" s="235"/>
      <c r="VX29" s="237"/>
      <c r="VY29" s="237"/>
      <c r="VZ29" s="235"/>
      <c r="WA29" s="238"/>
      <c r="WB29" s="233"/>
      <c r="WC29" s="235"/>
      <c r="WD29" s="235"/>
      <c r="WE29" s="235"/>
      <c r="WF29" s="235"/>
      <c r="WG29" s="235"/>
      <c r="WH29" s="236"/>
      <c r="WI29" s="236"/>
      <c r="WJ29" s="235"/>
      <c r="WK29" s="235"/>
      <c r="WL29" s="235"/>
      <c r="WM29" s="235"/>
      <c r="WN29" s="235"/>
      <c r="WO29" s="235"/>
      <c r="WP29" s="235"/>
      <c r="WQ29" s="235"/>
      <c r="WR29" s="237"/>
      <c r="WS29" s="237"/>
      <c r="WT29" s="235"/>
      <c r="WU29" s="238"/>
      <c r="WV29" s="233"/>
      <c r="WW29" s="235"/>
      <c r="WX29" s="235"/>
      <c r="WY29" s="235"/>
      <c r="WZ29" s="235"/>
      <c r="XA29" s="235"/>
      <c r="XB29" s="236"/>
      <c r="XC29" s="236"/>
      <c r="XD29" s="235"/>
      <c r="XE29" s="235"/>
      <c r="XF29" s="235"/>
      <c r="XG29" s="235"/>
      <c r="XH29" s="235"/>
      <c r="XI29" s="235"/>
      <c r="XJ29" s="235"/>
      <c r="XK29" s="235"/>
      <c r="XL29" s="237"/>
      <c r="XM29" s="237"/>
      <c r="XN29" s="235"/>
      <c r="XO29" s="238"/>
      <c r="XP29" s="233"/>
      <c r="XQ29" s="235"/>
      <c r="XR29" s="235"/>
      <c r="XS29" s="235"/>
      <c r="XT29" s="235"/>
      <c r="XU29" s="235"/>
      <c r="XV29" s="236"/>
      <c r="XW29" s="236"/>
      <c r="XX29" s="235"/>
      <c r="XY29" s="235"/>
      <c r="XZ29" s="235"/>
      <c r="YA29" s="235"/>
      <c r="YB29" s="235"/>
      <c r="YC29" s="235"/>
      <c r="YD29" s="235"/>
      <c r="YE29" s="235"/>
      <c r="YF29" s="237"/>
      <c r="YG29" s="237"/>
      <c r="YH29" s="235"/>
      <c r="YI29" s="238"/>
      <c r="YJ29" s="233"/>
      <c r="YK29" s="235"/>
      <c r="YL29" s="235"/>
      <c r="YM29" s="235"/>
      <c r="YN29" s="235"/>
      <c r="YO29" s="235"/>
      <c r="YP29" s="236"/>
      <c r="YQ29" s="236"/>
      <c r="YR29" s="235"/>
      <c r="YS29" s="235"/>
      <c r="YT29" s="235"/>
      <c r="YU29" s="235"/>
      <c r="YV29" s="235"/>
      <c r="YW29" s="235"/>
      <c r="YX29" s="235"/>
      <c r="YY29" s="235"/>
      <c r="YZ29" s="237"/>
      <c r="ZA29" s="237"/>
      <c r="ZB29" s="235"/>
      <c r="ZC29" s="238"/>
      <c r="ZD29" s="233"/>
      <c r="ZE29" s="235"/>
      <c r="ZF29" s="235"/>
      <c r="ZG29" s="235"/>
      <c r="ZH29" s="235"/>
      <c r="ZI29" s="235"/>
      <c r="ZJ29" s="236"/>
      <c r="ZK29" s="236"/>
      <c r="ZL29" s="235"/>
      <c r="ZM29" s="235"/>
      <c r="ZN29" s="235"/>
      <c r="ZO29" s="235"/>
      <c r="ZP29" s="235"/>
      <c r="ZQ29" s="235"/>
      <c r="ZR29" s="235"/>
      <c r="ZS29" s="235"/>
      <c r="ZT29" s="237"/>
      <c r="ZU29" s="237"/>
      <c r="ZV29" s="235"/>
      <c r="ZW29" s="238"/>
      <c r="ZX29" s="233"/>
      <c r="ZY29" s="235"/>
      <c r="ZZ29" s="235"/>
      <c r="AAA29" s="235"/>
      <c r="AAB29" s="235"/>
      <c r="AAC29" s="235"/>
      <c r="AAD29" s="236"/>
      <c r="AAE29" s="236"/>
      <c r="AAF29" s="235"/>
      <c r="AAG29" s="235"/>
      <c r="AAH29" s="235"/>
      <c r="AAI29" s="235"/>
      <c r="AAJ29" s="235"/>
      <c r="AAK29" s="235"/>
      <c r="AAL29" s="235"/>
      <c r="AAM29" s="235"/>
      <c r="AAN29" s="237"/>
      <c r="AAO29" s="237"/>
      <c r="AAP29" s="235"/>
      <c r="AAQ29" s="238"/>
      <c r="AAR29" s="233"/>
      <c r="AAS29" s="235"/>
      <c r="AAT29" s="235"/>
      <c r="AAU29" s="235"/>
      <c r="AAV29" s="235"/>
      <c r="AAW29" s="235"/>
      <c r="AAX29" s="236"/>
      <c r="AAY29" s="236"/>
      <c r="AAZ29" s="235"/>
      <c r="ABA29" s="235"/>
      <c r="ABB29" s="235"/>
      <c r="ABC29" s="235"/>
      <c r="ABD29" s="235"/>
      <c r="ABE29" s="235"/>
      <c r="ABF29" s="235"/>
      <c r="ABG29" s="235"/>
      <c r="ABH29" s="237"/>
      <c r="ABI29" s="237"/>
      <c r="ABJ29" s="235"/>
      <c r="ABK29" s="238"/>
      <c r="ABL29" s="233"/>
      <c r="ABM29" s="235"/>
      <c r="ABN29" s="235"/>
      <c r="ABO29" s="235"/>
      <c r="ABP29" s="235"/>
      <c r="ABQ29" s="235"/>
      <c r="ABR29" s="236"/>
      <c r="ABS29" s="236"/>
      <c r="ABT29" s="235"/>
      <c r="ABU29" s="235"/>
      <c r="ABV29" s="235"/>
      <c r="ABW29" s="235"/>
      <c r="ABX29" s="235"/>
      <c r="ABY29" s="235"/>
      <c r="ABZ29" s="235"/>
      <c r="ACA29" s="235"/>
      <c r="ACB29" s="237"/>
      <c r="ACC29" s="237"/>
      <c r="ACD29" s="235"/>
      <c r="ACE29" s="238"/>
      <c r="ACF29" s="233"/>
      <c r="ACG29" s="235"/>
      <c r="ACH29" s="235"/>
      <c r="ACI29" s="235"/>
      <c r="ACJ29" s="235"/>
      <c r="ACK29" s="235"/>
      <c r="ACL29" s="236"/>
      <c r="ACM29" s="236"/>
      <c r="ACN29" s="235"/>
      <c r="ACO29" s="235"/>
      <c r="ACP29" s="235"/>
      <c r="ACQ29" s="235"/>
      <c r="ACR29" s="235"/>
      <c r="ACS29" s="235"/>
      <c r="ACT29" s="235"/>
      <c r="ACU29" s="235"/>
      <c r="ACV29" s="237"/>
      <c r="ACW29" s="237"/>
      <c r="ACX29" s="235"/>
      <c r="ACY29" s="238"/>
      <c r="ACZ29" s="233"/>
      <c r="ADA29" s="235"/>
      <c r="ADB29" s="235"/>
      <c r="ADC29" s="235"/>
      <c r="ADD29" s="235"/>
      <c r="ADE29" s="235"/>
      <c r="ADF29" s="236"/>
      <c r="ADG29" s="236"/>
      <c r="ADH29" s="235"/>
      <c r="ADI29" s="235"/>
      <c r="ADJ29" s="235"/>
      <c r="ADK29" s="235"/>
      <c r="ADL29" s="235"/>
      <c r="ADM29" s="235"/>
      <c r="ADN29" s="235"/>
      <c r="ADO29" s="235"/>
      <c r="ADP29" s="237"/>
      <c r="ADQ29" s="237"/>
      <c r="ADR29" s="235"/>
      <c r="ADS29" s="238"/>
      <c r="ADT29" s="233"/>
      <c r="ADU29" s="235"/>
      <c r="ADV29" s="235"/>
      <c r="ADW29" s="235"/>
      <c r="ADX29" s="235"/>
      <c r="ADY29" s="235"/>
      <c r="ADZ29" s="236"/>
      <c r="AEA29" s="236"/>
      <c r="AEB29" s="235"/>
      <c r="AEC29" s="235"/>
      <c r="AED29" s="235"/>
      <c r="AEE29" s="235"/>
      <c r="AEF29" s="235"/>
      <c r="AEG29" s="235"/>
      <c r="AEH29" s="235"/>
      <c r="AEI29" s="235"/>
      <c r="AEJ29" s="237"/>
      <c r="AEK29" s="237"/>
      <c r="AEL29" s="235"/>
      <c r="AEM29" s="238"/>
      <c r="AEN29" s="233"/>
      <c r="AEO29" s="235"/>
      <c r="AEP29" s="235"/>
      <c r="AEQ29" s="235"/>
      <c r="AER29" s="235"/>
      <c r="AES29" s="235"/>
      <c r="AET29" s="236"/>
      <c r="AEU29" s="236"/>
      <c r="AEV29" s="235"/>
      <c r="AEW29" s="235"/>
      <c r="AEX29" s="235"/>
      <c r="AEY29" s="235"/>
      <c r="AEZ29" s="235"/>
      <c r="AFA29" s="235"/>
      <c r="AFB29" s="235"/>
      <c r="AFC29" s="235"/>
      <c r="AFD29" s="237"/>
      <c r="AFE29" s="237"/>
      <c r="AFF29" s="235"/>
      <c r="AFG29" s="238"/>
      <c r="AFH29" s="233"/>
      <c r="AFI29" s="235"/>
      <c r="AFJ29" s="235"/>
      <c r="AFK29" s="235"/>
      <c r="AFL29" s="235"/>
      <c r="AFM29" s="235"/>
      <c r="AFN29" s="236"/>
      <c r="AFO29" s="236"/>
      <c r="AFP29" s="235"/>
      <c r="AFQ29" s="235"/>
      <c r="AFR29" s="235"/>
      <c r="AFS29" s="235"/>
      <c r="AFT29" s="235"/>
      <c r="AFU29" s="235"/>
      <c r="AFV29" s="235"/>
      <c r="AFW29" s="235"/>
      <c r="AFX29" s="237"/>
      <c r="AFY29" s="237"/>
      <c r="AFZ29" s="235"/>
      <c r="AGA29" s="238"/>
      <c r="AGB29" s="233"/>
      <c r="AGC29" s="235"/>
      <c r="AGD29" s="235"/>
      <c r="AGE29" s="235"/>
      <c r="AGF29" s="235"/>
      <c r="AGG29" s="235"/>
      <c r="AGH29" s="236"/>
      <c r="AGI29" s="236"/>
      <c r="AGJ29" s="235"/>
      <c r="AGK29" s="235"/>
      <c r="AGL29" s="235"/>
      <c r="AGM29" s="235"/>
      <c r="AGN29" s="235"/>
      <c r="AGO29" s="235"/>
      <c r="AGP29" s="235"/>
      <c r="AGQ29" s="235"/>
      <c r="AGR29" s="237"/>
      <c r="AGS29" s="237"/>
      <c r="AGT29" s="235"/>
      <c r="AGU29" s="238"/>
      <c r="AGV29" s="233"/>
      <c r="AGW29" s="235"/>
      <c r="AGX29" s="235"/>
      <c r="AGY29" s="235"/>
      <c r="AGZ29" s="235"/>
      <c r="AHA29" s="235"/>
      <c r="AHB29" s="236"/>
      <c r="AHC29" s="236"/>
      <c r="AHD29" s="235"/>
      <c r="AHE29" s="235"/>
      <c r="AHF29" s="235"/>
      <c r="AHG29" s="235"/>
      <c r="AHH29" s="235"/>
      <c r="AHI29" s="235"/>
      <c r="AHJ29" s="235"/>
      <c r="AHK29" s="235"/>
      <c r="AHL29" s="237"/>
      <c r="AHM29" s="237"/>
      <c r="AHN29" s="235"/>
      <c r="AHO29" s="238"/>
      <c r="AHP29" s="233"/>
      <c r="AHQ29" s="235"/>
      <c r="AHR29" s="235"/>
      <c r="AHS29" s="235"/>
      <c r="AHT29" s="235"/>
      <c r="AHU29" s="235"/>
      <c r="AHV29" s="236"/>
      <c r="AHW29" s="236"/>
      <c r="AHX29" s="235"/>
      <c r="AHY29" s="235"/>
      <c r="AHZ29" s="235"/>
      <c r="AIA29" s="235"/>
      <c r="AIB29" s="235"/>
      <c r="AIC29" s="235"/>
      <c r="AID29" s="235"/>
      <c r="AIE29" s="235"/>
      <c r="AIF29" s="237"/>
      <c r="AIG29" s="237"/>
      <c r="AIH29" s="235"/>
      <c r="AII29" s="238"/>
      <c r="AIJ29" s="233"/>
      <c r="AIK29" s="235"/>
      <c r="AIL29" s="235"/>
      <c r="AIM29" s="235"/>
      <c r="AIN29" s="235"/>
      <c r="AIO29" s="235"/>
      <c r="AIP29" s="236"/>
      <c r="AIQ29" s="236"/>
      <c r="AIR29" s="235"/>
      <c r="AIS29" s="235"/>
      <c r="AIT29" s="235"/>
      <c r="AIU29" s="235"/>
      <c r="AIV29" s="235"/>
      <c r="AIW29" s="235"/>
      <c r="AIX29" s="235"/>
      <c r="AIY29" s="235"/>
      <c r="AIZ29" s="237"/>
      <c r="AJA29" s="237"/>
      <c r="AJB29" s="235"/>
      <c r="AJC29" s="238"/>
      <c r="AJD29" s="233"/>
      <c r="AJE29" s="235"/>
      <c r="AJF29" s="235"/>
      <c r="AJG29" s="235"/>
      <c r="AJH29" s="235"/>
      <c r="AJI29" s="235"/>
      <c r="AJJ29" s="236"/>
      <c r="AJK29" s="236"/>
      <c r="AJL29" s="235"/>
      <c r="AJM29" s="235"/>
      <c r="AJN29" s="235"/>
      <c r="AJO29" s="235"/>
      <c r="AJP29" s="235"/>
      <c r="AJQ29" s="235"/>
      <c r="AJR29" s="235"/>
      <c r="AJS29" s="235"/>
      <c r="AJT29" s="237"/>
      <c r="AJU29" s="237"/>
      <c r="AJV29" s="235"/>
      <c r="AJW29" s="238"/>
      <c r="AJX29" s="233"/>
      <c r="AJY29" s="235"/>
      <c r="AJZ29" s="235"/>
      <c r="AKA29" s="235"/>
      <c r="AKB29" s="235"/>
      <c r="AKC29" s="235"/>
      <c r="AKD29" s="236"/>
      <c r="AKE29" s="236"/>
      <c r="AKF29" s="235"/>
      <c r="AKG29" s="235"/>
      <c r="AKH29" s="235"/>
      <c r="AKI29" s="235"/>
      <c r="AKJ29" s="235"/>
      <c r="AKK29" s="235"/>
      <c r="AKL29" s="235"/>
      <c r="AKM29" s="235"/>
      <c r="AKN29" s="237"/>
      <c r="AKO29" s="237"/>
      <c r="AKP29" s="235"/>
      <c r="AKQ29" s="238"/>
      <c r="AKR29" s="233"/>
      <c r="AKS29" s="235"/>
      <c r="AKT29" s="235"/>
      <c r="AKU29" s="235"/>
      <c r="AKV29" s="235"/>
      <c r="AKW29" s="235"/>
      <c r="AKX29" s="236"/>
      <c r="AKY29" s="236"/>
      <c r="AKZ29" s="235"/>
      <c r="ALA29" s="235"/>
      <c r="ALB29" s="235"/>
      <c r="ALC29" s="235"/>
      <c r="ALD29" s="235"/>
      <c r="ALE29" s="235"/>
      <c r="ALF29" s="235"/>
      <c r="ALG29" s="235"/>
      <c r="ALH29" s="237"/>
      <c r="ALI29" s="237"/>
      <c r="ALJ29" s="235"/>
      <c r="ALK29" s="238"/>
      <c r="ALL29" s="233"/>
      <c r="ALM29" s="235"/>
      <c r="ALN29" s="235"/>
      <c r="ALO29" s="235"/>
      <c r="ALP29" s="235"/>
      <c r="ALQ29" s="235"/>
      <c r="ALR29" s="236"/>
      <c r="ALS29" s="236"/>
      <c r="ALT29" s="235"/>
      <c r="ALU29" s="235"/>
      <c r="ALV29" s="235"/>
      <c r="ALW29" s="235"/>
      <c r="ALX29" s="235"/>
      <c r="ALY29" s="235"/>
      <c r="ALZ29" s="235"/>
      <c r="AMA29" s="235"/>
      <c r="AMB29" s="237"/>
      <c r="AMC29" s="237"/>
      <c r="AMD29" s="235"/>
      <c r="AME29" s="238"/>
      <c r="AMF29" s="233"/>
      <c r="AMG29" s="235"/>
      <c r="AMH29" s="235"/>
      <c r="AMI29" s="235"/>
      <c r="AMJ29" s="235"/>
      <c r="AMK29" s="235"/>
      <c r="AML29" s="236"/>
      <c r="AMM29" s="236"/>
      <c r="AMN29" s="235"/>
      <c r="AMO29" s="235"/>
      <c r="AMP29" s="235"/>
      <c r="AMQ29" s="235"/>
      <c r="AMR29" s="235"/>
      <c r="AMS29" s="235"/>
      <c r="AMT29" s="235"/>
      <c r="AMU29" s="235"/>
      <c r="AMV29" s="237"/>
      <c r="AMW29" s="237"/>
      <c r="AMX29" s="235"/>
      <c r="AMY29" s="238"/>
      <c r="AMZ29" s="233"/>
      <c r="ANA29" s="235"/>
      <c r="ANB29" s="235"/>
      <c r="ANC29" s="235"/>
      <c r="AND29" s="235"/>
      <c r="ANE29" s="235"/>
      <c r="ANF29" s="236"/>
      <c r="ANG29" s="236"/>
      <c r="ANH29" s="235"/>
      <c r="ANI29" s="235"/>
      <c r="ANJ29" s="235"/>
      <c r="ANK29" s="235"/>
      <c r="ANL29" s="235"/>
      <c r="ANM29" s="235"/>
      <c r="ANN29" s="235"/>
      <c r="ANO29" s="235"/>
      <c r="ANP29" s="237"/>
      <c r="ANQ29" s="237"/>
      <c r="ANR29" s="235"/>
      <c r="ANS29" s="238"/>
      <c r="ANT29" s="233"/>
      <c r="ANU29" s="235"/>
      <c r="ANV29" s="235"/>
      <c r="ANW29" s="235"/>
      <c r="ANX29" s="235"/>
      <c r="ANY29" s="235"/>
      <c r="ANZ29" s="236"/>
      <c r="AOA29" s="236"/>
      <c r="AOB29" s="235"/>
      <c r="AOC29" s="235"/>
      <c r="AOD29" s="235"/>
      <c r="AOE29" s="235"/>
      <c r="AOF29" s="235"/>
      <c r="AOG29" s="235"/>
      <c r="AOH29" s="235"/>
      <c r="AOI29" s="235"/>
      <c r="AOJ29" s="237"/>
      <c r="AOK29" s="237"/>
      <c r="AOL29" s="235"/>
      <c r="AOM29" s="238"/>
      <c r="AON29" s="233"/>
      <c r="AOO29" s="235"/>
      <c r="AOP29" s="235"/>
      <c r="AOQ29" s="235"/>
      <c r="AOR29" s="235"/>
      <c r="AOS29" s="235"/>
      <c r="AOT29" s="236"/>
      <c r="AOU29" s="236"/>
      <c r="AOV29" s="235"/>
      <c r="AOW29" s="235"/>
      <c r="AOX29" s="235"/>
      <c r="AOY29" s="235"/>
      <c r="AOZ29" s="235"/>
      <c r="APA29" s="235"/>
      <c r="APB29" s="235"/>
      <c r="APC29" s="235"/>
      <c r="APD29" s="237"/>
      <c r="APE29" s="237"/>
      <c r="APF29" s="235"/>
      <c r="APG29" s="238"/>
      <c r="APH29" s="233"/>
      <c r="API29" s="235"/>
      <c r="APJ29" s="235"/>
      <c r="APK29" s="235"/>
      <c r="APL29" s="235"/>
      <c r="APM29" s="235"/>
      <c r="APN29" s="236"/>
      <c r="APO29" s="236"/>
      <c r="APP29" s="235"/>
      <c r="APQ29" s="235"/>
      <c r="APR29" s="235"/>
      <c r="APS29" s="235"/>
      <c r="APT29" s="235"/>
      <c r="APU29" s="235"/>
      <c r="APV29" s="235"/>
      <c r="APW29" s="235"/>
      <c r="APX29" s="237"/>
      <c r="APY29" s="237"/>
      <c r="APZ29" s="235"/>
      <c r="AQA29" s="238"/>
      <c r="AQB29" s="233"/>
      <c r="AQC29" s="235"/>
      <c r="AQD29" s="235"/>
      <c r="AQE29" s="235"/>
      <c r="AQF29" s="235"/>
      <c r="AQG29" s="235"/>
      <c r="AQH29" s="236"/>
      <c r="AQI29" s="236"/>
      <c r="AQJ29" s="235"/>
      <c r="AQK29" s="235"/>
      <c r="AQL29" s="235"/>
      <c r="AQM29" s="235"/>
      <c r="AQN29" s="235"/>
      <c r="AQO29" s="235"/>
      <c r="AQP29" s="235"/>
      <c r="AQQ29" s="235"/>
      <c r="AQR29" s="237"/>
      <c r="AQS29" s="237"/>
      <c r="AQT29" s="235"/>
      <c r="AQU29" s="238"/>
      <c r="AQV29" s="233"/>
      <c r="AQW29" s="235"/>
      <c r="AQX29" s="235"/>
      <c r="AQY29" s="235"/>
      <c r="AQZ29" s="235"/>
      <c r="ARA29" s="235"/>
      <c r="ARB29" s="236"/>
      <c r="ARC29" s="236"/>
      <c r="ARD29" s="235"/>
      <c r="ARE29" s="235"/>
      <c r="ARF29" s="235"/>
      <c r="ARG29" s="235"/>
      <c r="ARH29" s="235"/>
      <c r="ARI29" s="235"/>
      <c r="ARJ29" s="235"/>
      <c r="ARK29" s="235"/>
      <c r="ARL29" s="237"/>
      <c r="ARM29" s="237"/>
      <c r="ARN29" s="235"/>
      <c r="ARO29" s="238"/>
      <c r="ARP29" s="233"/>
      <c r="ARQ29" s="235"/>
      <c r="ARR29" s="235"/>
      <c r="ARS29" s="235"/>
      <c r="ART29" s="235"/>
      <c r="ARU29" s="235"/>
      <c r="ARV29" s="236"/>
      <c r="ARW29" s="236"/>
      <c r="ARX29" s="235"/>
      <c r="ARY29" s="235"/>
      <c r="ARZ29" s="235"/>
      <c r="ASA29" s="235"/>
      <c r="ASB29" s="235"/>
      <c r="ASC29" s="235"/>
      <c r="ASD29" s="235"/>
      <c r="ASE29" s="235"/>
      <c r="ASF29" s="237"/>
      <c r="ASG29" s="237"/>
      <c r="ASH29" s="235"/>
      <c r="ASI29" s="238"/>
      <c r="ASJ29" s="233"/>
      <c r="ASK29" s="235"/>
      <c r="ASL29" s="235"/>
      <c r="ASM29" s="235"/>
      <c r="ASN29" s="235"/>
      <c r="ASO29" s="235"/>
      <c r="ASP29" s="236"/>
      <c r="ASQ29" s="236"/>
      <c r="ASR29" s="235"/>
      <c r="ASS29" s="235"/>
      <c r="AST29" s="235"/>
      <c r="ASU29" s="235"/>
      <c r="ASV29" s="235"/>
      <c r="ASW29" s="235"/>
      <c r="ASX29" s="235"/>
      <c r="ASY29" s="235"/>
      <c r="ASZ29" s="237"/>
      <c r="ATA29" s="237"/>
      <c r="ATB29" s="235"/>
      <c r="ATC29" s="238"/>
      <c r="ATD29" s="233"/>
      <c r="ATE29" s="235"/>
      <c r="ATF29" s="235"/>
      <c r="ATG29" s="235"/>
      <c r="ATH29" s="235"/>
      <c r="ATI29" s="235"/>
      <c r="ATJ29" s="236"/>
      <c r="ATK29" s="236"/>
      <c r="ATL29" s="235"/>
      <c r="ATM29" s="235"/>
      <c r="ATN29" s="235"/>
      <c r="ATO29" s="235"/>
      <c r="ATP29" s="235"/>
      <c r="ATQ29" s="235"/>
      <c r="ATR29" s="235"/>
      <c r="ATS29" s="235"/>
      <c r="ATT29" s="237"/>
      <c r="ATU29" s="237"/>
      <c r="ATV29" s="235"/>
      <c r="ATW29" s="238"/>
      <c r="ATX29" s="233"/>
      <c r="ATY29" s="235"/>
      <c r="ATZ29" s="235"/>
      <c r="AUA29" s="235"/>
      <c r="AUB29" s="235"/>
      <c r="AUC29" s="235"/>
      <c r="AUD29" s="236"/>
      <c r="AUE29" s="236"/>
      <c r="AUF29" s="235"/>
      <c r="AUG29" s="235"/>
      <c r="AUH29" s="235"/>
      <c r="AUI29" s="235"/>
      <c r="AUJ29" s="235"/>
      <c r="AUK29" s="235"/>
      <c r="AUL29" s="235"/>
      <c r="AUM29" s="235"/>
      <c r="AUN29" s="237"/>
      <c r="AUO29" s="237"/>
      <c r="AUP29" s="235"/>
      <c r="AUQ29" s="238"/>
      <c r="AUR29" s="233"/>
      <c r="AUS29" s="235"/>
      <c r="AUT29" s="235"/>
      <c r="AUU29" s="235"/>
      <c r="AUV29" s="235"/>
      <c r="AUW29" s="235"/>
      <c r="AUX29" s="236"/>
      <c r="AUY29" s="236"/>
      <c r="AUZ29" s="235"/>
      <c r="AVA29" s="235"/>
      <c r="AVB29" s="235"/>
      <c r="AVC29" s="235"/>
      <c r="AVD29" s="235"/>
      <c r="AVE29" s="235"/>
      <c r="AVF29" s="235"/>
      <c r="AVG29" s="235"/>
      <c r="AVH29" s="237"/>
      <c r="AVI29" s="237"/>
      <c r="AVJ29" s="235"/>
      <c r="AVK29" s="238"/>
      <c r="AVL29" s="233"/>
      <c r="AVM29" s="235"/>
      <c r="AVN29" s="235"/>
      <c r="AVO29" s="235"/>
      <c r="AVP29" s="235"/>
      <c r="AVQ29" s="235"/>
      <c r="AVR29" s="236"/>
      <c r="AVS29" s="236"/>
      <c r="AVT29" s="235"/>
      <c r="AVU29" s="235"/>
      <c r="AVV29" s="235"/>
      <c r="AVW29" s="235"/>
      <c r="AVX29" s="235"/>
      <c r="AVY29" s="235"/>
      <c r="AVZ29" s="235"/>
      <c r="AWA29" s="235"/>
      <c r="AWB29" s="237"/>
      <c r="AWC29" s="237"/>
      <c r="AWD29" s="235"/>
      <c r="AWE29" s="238"/>
      <c r="AWF29" s="233"/>
      <c r="AWG29" s="235"/>
      <c r="AWH29" s="235"/>
      <c r="AWI29" s="235"/>
      <c r="AWJ29" s="235"/>
      <c r="AWK29" s="235"/>
      <c r="AWL29" s="236"/>
      <c r="AWM29" s="236"/>
      <c r="AWN29" s="235"/>
      <c r="AWO29" s="235"/>
      <c r="AWP29" s="235"/>
      <c r="AWQ29" s="235"/>
      <c r="AWR29" s="235"/>
      <c r="AWS29" s="235"/>
      <c r="AWT29" s="235"/>
      <c r="AWU29" s="235"/>
      <c r="AWV29" s="237"/>
      <c r="AWW29" s="237"/>
      <c r="AWX29" s="235"/>
      <c r="AWY29" s="238"/>
      <c r="AWZ29" s="233"/>
      <c r="AXA29" s="235"/>
      <c r="AXB29" s="235"/>
      <c r="AXC29" s="235"/>
      <c r="AXD29" s="235"/>
      <c r="AXE29" s="235"/>
      <c r="AXF29" s="236"/>
      <c r="AXG29" s="236"/>
      <c r="AXH29" s="235"/>
      <c r="AXI29" s="235"/>
      <c r="AXJ29" s="235"/>
      <c r="AXK29" s="235"/>
      <c r="AXL29" s="235"/>
      <c r="AXM29" s="235"/>
      <c r="AXN29" s="235"/>
      <c r="AXO29" s="235"/>
      <c r="AXP29" s="237"/>
      <c r="AXQ29" s="237"/>
      <c r="AXR29" s="235"/>
      <c r="AXS29" s="238"/>
      <c r="AXT29" s="233"/>
      <c r="AXU29" s="235"/>
      <c r="AXV29" s="235"/>
      <c r="AXW29" s="235"/>
      <c r="AXX29" s="235"/>
      <c r="AXY29" s="235"/>
      <c r="AXZ29" s="236"/>
      <c r="AYA29" s="236"/>
      <c r="AYB29" s="235"/>
      <c r="AYC29" s="235"/>
      <c r="AYD29" s="235"/>
      <c r="AYE29" s="235"/>
      <c r="AYF29" s="235"/>
      <c r="AYG29" s="235"/>
      <c r="AYH29" s="235"/>
      <c r="AYI29" s="235"/>
      <c r="AYJ29" s="237"/>
      <c r="AYK29" s="237"/>
      <c r="AYL29" s="235"/>
      <c r="AYM29" s="238"/>
      <c r="AYN29" s="233"/>
      <c r="AYO29" s="235"/>
      <c r="AYP29" s="235"/>
      <c r="AYQ29" s="235"/>
      <c r="AYR29" s="235"/>
      <c r="AYS29" s="235"/>
      <c r="AYT29" s="236"/>
      <c r="AYU29" s="236"/>
      <c r="AYV29" s="235"/>
      <c r="AYW29" s="235"/>
      <c r="AYX29" s="235"/>
      <c r="AYY29" s="235"/>
      <c r="AYZ29" s="235"/>
      <c r="AZA29" s="235"/>
      <c r="AZB29" s="235"/>
      <c r="AZC29" s="235"/>
      <c r="AZD29" s="237"/>
      <c r="AZE29" s="237"/>
      <c r="AZF29" s="235"/>
      <c r="AZG29" s="238"/>
      <c r="AZH29" s="233"/>
      <c r="AZI29" s="235"/>
      <c r="AZJ29" s="235"/>
      <c r="AZK29" s="235"/>
      <c r="AZL29" s="235"/>
      <c r="AZM29" s="235"/>
      <c r="AZN29" s="236"/>
      <c r="AZO29" s="236"/>
      <c r="AZP29" s="235"/>
      <c r="AZQ29" s="235"/>
      <c r="AZR29" s="235"/>
      <c r="AZS29" s="235"/>
      <c r="AZT29" s="235"/>
      <c r="AZU29" s="235"/>
      <c r="AZV29" s="235"/>
      <c r="AZW29" s="235"/>
      <c r="AZX29" s="237"/>
      <c r="AZY29" s="237"/>
      <c r="AZZ29" s="235"/>
      <c r="BAA29" s="238"/>
      <c r="BAB29" s="233"/>
      <c r="BAC29" s="235"/>
      <c r="BAD29" s="235"/>
      <c r="BAE29" s="235"/>
      <c r="BAF29" s="235"/>
      <c r="BAG29" s="235"/>
      <c r="BAH29" s="236"/>
      <c r="BAI29" s="236"/>
      <c r="BAJ29" s="235"/>
      <c r="BAK29" s="235"/>
      <c r="BAL29" s="235"/>
      <c r="BAM29" s="235"/>
      <c r="BAN29" s="235"/>
      <c r="BAO29" s="235"/>
      <c r="BAP29" s="235"/>
      <c r="BAQ29" s="235"/>
      <c r="BAR29" s="237"/>
      <c r="BAS29" s="237"/>
      <c r="BAT29" s="235"/>
      <c r="BAU29" s="238"/>
      <c r="BAV29" s="233"/>
      <c r="BAW29" s="235"/>
      <c r="BAX29" s="235"/>
      <c r="BAY29" s="235"/>
      <c r="BAZ29" s="235"/>
      <c r="BBA29" s="235"/>
      <c r="BBB29" s="236"/>
      <c r="BBC29" s="236"/>
      <c r="BBD29" s="235"/>
      <c r="BBE29" s="235"/>
      <c r="BBF29" s="235"/>
      <c r="BBG29" s="235"/>
      <c r="BBH29" s="235"/>
      <c r="BBI29" s="235"/>
      <c r="BBJ29" s="235"/>
      <c r="BBK29" s="235"/>
      <c r="BBL29" s="237"/>
      <c r="BBM29" s="237"/>
      <c r="BBN29" s="235"/>
      <c r="BBO29" s="238"/>
      <c r="BBP29" s="233"/>
      <c r="BBQ29" s="235"/>
      <c r="BBR29" s="235"/>
      <c r="BBS29" s="235"/>
      <c r="BBT29" s="235"/>
      <c r="BBU29" s="235"/>
      <c r="BBV29" s="236"/>
      <c r="BBW29" s="236"/>
      <c r="BBX29" s="235"/>
      <c r="BBY29" s="235"/>
      <c r="BBZ29" s="235"/>
      <c r="BCA29" s="235"/>
      <c r="BCB29" s="235"/>
      <c r="BCC29" s="235"/>
      <c r="BCD29" s="235"/>
      <c r="BCE29" s="235"/>
      <c r="BCF29" s="237"/>
      <c r="BCG29" s="237"/>
      <c r="BCH29" s="235"/>
      <c r="BCI29" s="238"/>
      <c r="BCJ29" s="233"/>
      <c r="BCK29" s="235"/>
      <c r="BCL29" s="235"/>
      <c r="BCM29" s="235"/>
      <c r="BCN29" s="235"/>
      <c r="BCO29" s="235"/>
      <c r="BCP29" s="236"/>
      <c r="BCQ29" s="236"/>
      <c r="BCR29" s="235"/>
      <c r="BCS29" s="235"/>
      <c r="BCT29" s="235"/>
      <c r="BCU29" s="235"/>
      <c r="BCV29" s="235"/>
      <c r="BCW29" s="235"/>
      <c r="BCX29" s="235"/>
      <c r="BCY29" s="235"/>
      <c r="BCZ29" s="237"/>
      <c r="BDA29" s="237"/>
      <c r="BDB29" s="235"/>
      <c r="BDC29" s="238"/>
      <c r="BDD29" s="233"/>
      <c r="BDE29" s="235"/>
      <c r="BDF29" s="235"/>
      <c r="BDG29" s="235"/>
      <c r="BDH29" s="235"/>
      <c r="BDI29" s="235"/>
      <c r="BDJ29" s="236"/>
      <c r="BDK29" s="236"/>
      <c r="BDL29" s="235"/>
      <c r="BDM29" s="235"/>
      <c r="BDN29" s="235"/>
      <c r="BDO29" s="235"/>
      <c r="BDP29" s="235"/>
      <c r="BDQ29" s="235"/>
      <c r="BDR29" s="235"/>
      <c r="BDS29" s="235"/>
      <c r="BDT29" s="237"/>
      <c r="BDU29" s="237"/>
      <c r="BDV29" s="235"/>
      <c r="BDW29" s="238"/>
      <c r="BDX29" s="233"/>
      <c r="BDY29" s="235"/>
      <c r="BDZ29" s="235"/>
      <c r="BEA29" s="235"/>
      <c r="BEB29" s="235"/>
      <c r="BEC29" s="235"/>
      <c r="BED29" s="236"/>
      <c r="BEE29" s="236"/>
      <c r="BEF29" s="235"/>
      <c r="BEG29" s="235"/>
      <c r="BEH29" s="235"/>
      <c r="BEI29" s="235"/>
      <c r="BEJ29" s="235"/>
      <c r="BEK29" s="235"/>
      <c r="BEL29" s="235"/>
      <c r="BEM29" s="235"/>
      <c r="BEN29" s="237"/>
      <c r="BEO29" s="237"/>
      <c r="BEP29" s="235"/>
      <c r="BEQ29" s="238"/>
      <c r="BER29" s="233"/>
      <c r="BES29" s="235"/>
      <c r="BET29" s="235"/>
      <c r="BEU29" s="235"/>
      <c r="BEV29" s="235"/>
      <c r="BEW29" s="235"/>
      <c r="BEX29" s="236"/>
      <c r="BEY29" s="236"/>
      <c r="BEZ29" s="235"/>
      <c r="BFA29" s="235"/>
      <c r="BFB29" s="235"/>
      <c r="BFC29" s="235"/>
      <c r="BFD29" s="235"/>
      <c r="BFE29" s="235"/>
      <c r="BFF29" s="235"/>
      <c r="BFG29" s="235"/>
      <c r="BFH29" s="237"/>
      <c r="BFI29" s="237"/>
      <c r="BFJ29" s="235"/>
      <c r="BFK29" s="238"/>
      <c r="BFL29" s="233"/>
      <c r="BFM29" s="235"/>
      <c r="BFN29" s="235"/>
      <c r="BFO29" s="235"/>
      <c r="BFP29" s="235"/>
      <c r="BFQ29" s="235"/>
      <c r="BFR29" s="236"/>
      <c r="BFS29" s="236"/>
      <c r="BFT29" s="235"/>
      <c r="BFU29" s="235"/>
      <c r="BFV29" s="235"/>
      <c r="BFW29" s="235"/>
      <c r="BFX29" s="235"/>
      <c r="BFY29" s="235"/>
      <c r="BFZ29" s="235"/>
      <c r="BGA29" s="235"/>
      <c r="BGB29" s="237"/>
      <c r="BGC29" s="237"/>
      <c r="BGD29" s="235"/>
      <c r="BGE29" s="238"/>
      <c r="BGF29" s="233"/>
      <c r="BGG29" s="235"/>
      <c r="BGH29" s="235"/>
      <c r="BGI29" s="235"/>
      <c r="BGJ29" s="235"/>
      <c r="BGK29" s="235"/>
      <c r="BGL29" s="236"/>
      <c r="BGM29" s="236"/>
      <c r="BGN29" s="235"/>
      <c r="BGO29" s="235"/>
      <c r="BGP29" s="235"/>
      <c r="BGQ29" s="235"/>
      <c r="BGR29" s="235"/>
      <c r="BGS29" s="235"/>
      <c r="BGT29" s="235"/>
      <c r="BGU29" s="235"/>
      <c r="BGV29" s="237"/>
      <c r="BGW29" s="237"/>
      <c r="BGX29" s="235"/>
      <c r="BGY29" s="238"/>
      <c r="BGZ29" s="233"/>
      <c r="BHA29" s="235"/>
      <c r="BHB29" s="235"/>
      <c r="BHC29" s="235"/>
      <c r="BHD29" s="235"/>
      <c r="BHE29" s="235"/>
      <c r="BHF29" s="236"/>
      <c r="BHG29" s="236"/>
      <c r="BHH29" s="235"/>
      <c r="BHI29" s="235"/>
      <c r="BHJ29" s="235"/>
      <c r="BHK29" s="235"/>
      <c r="BHL29" s="235"/>
      <c r="BHM29" s="235"/>
      <c r="BHN29" s="235"/>
      <c r="BHO29" s="235"/>
      <c r="BHP29" s="237"/>
      <c r="BHQ29" s="237"/>
      <c r="BHR29" s="235"/>
      <c r="BHS29" s="238"/>
      <c r="BHT29" s="233"/>
      <c r="BHU29" s="235"/>
      <c r="BHV29" s="235"/>
      <c r="BHW29" s="235"/>
      <c r="BHX29" s="235"/>
      <c r="BHY29" s="235"/>
      <c r="BHZ29" s="236"/>
      <c r="BIA29" s="236"/>
      <c r="BIB29" s="235"/>
      <c r="BIC29" s="235"/>
      <c r="BID29" s="235"/>
      <c r="BIE29" s="235"/>
      <c r="BIF29" s="235"/>
      <c r="BIG29" s="235"/>
      <c r="BIH29" s="235"/>
      <c r="BII29" s="235"/>
      <c r="BIJ29" s="237"/>
      <c r="BIK29" s="237"/>
      <c r="BIL29" s="235"/>
      <c r="BIM29" s="238"/>
      <c r="BIN29" s="233"/>
      <c r="BIO29" s="235"/>
      <c r="BIP29" s="235"/>
      <c r="BIQ29" s="235"/>
      <c r="BIR29" s="235"/>
      <c r="BIS29" s="235"/>
      <c r="BIT29" s="236"/>
      <c r="BIU29" s="236"/>
      <c r="BIV29" s="235"/>
      <c r="BIW29" s="235"/>
      <c r="BIX29" s="235"/>
      <c r="BIY29" s="235"/>
      <c r="BIZ29" s="235"/>
      <c r="BJA29" s="235"/>
      <c r="BJB29" s="235"/>
      <c r="BJC29" s="235"/>
      <c r="BJD29" s="237"/>
      <c r="BJE29" s="237"/>
      <c r="BJF29" s="235"/>
      <c r="BJG29" s="238"/>
      <c r="BJH29" s="233"/>
      <c r="BJI29" s="235"/>
      <c r="BJJ29" s="235"/>
      <c r="BJK29" s="235"/>
      <c r="BJL29" s="235"/>
      <c r="BJM29" s="235"/>
      <c r="BJN29" s="236"/>
      <c r="BJO29" s="236"/>
      <c r="BJP29" s="235"/>
      <c r="BJQ29" s="235"/>
      <c r="BJR29" s="235"/>
      <c r="BJS29" s="235"/>
      <c r="BJT29" s="235"/>
      <c r="BJU29" s="235"/>
      <c r="BJV29" s="235"/>
      <c r="BJW29" s="235"/>
      <c r="BJX29" s="237"/>
      <c r="BJY29" s="237"/>
      <c r="BJZ29" s="235"/>
      <c r="BKA29" s="238"/>
      <c r="BKB29" s="233"/>
      <c r="BKC29" s="235"/>
      <c r="BKD29" s="235"/>
      <c r="BKE29" s="235"/>
      <c r="BKF29" s="235"/>
      <c r="BKG29" s="235"/>
      <c r="BKH29" s="236"/>
      <c r="BKI29" s="236"/>
      <c r="BKJ29" s="235"/>
      <c r="BKK29" s="235"/>
      <c r="BKL29" s="235"/>
      <c r="BKM29" s="235"/>
      <c r="BKN29" s="235"/>
      <c r="BKO29" s="235"/>
      <c r="BKP29" s="235"/>
      <c r="BKQ29" s="235"/>
      <c r="BKR29" s="237"/>
      <c r="BKS29" s="237"/>
      <c r="BKT29" s="235"/>
      <c r="BKU29" s="238"/>
      <c r="BKV29" s="233"/>
      <c r="BKW29" s="235"/>
      <c r="BKX29" s="235"/>
      <c r="BKY29" s="235"/>
      <c r="BKZ29" s="235"/>
      <c r="BLA29" s="235"/>
      <c r="BLB29" s="236"/>
      <c r="BLC29" s="236"/>
      <c r="BLD29" s="235"/>
      <c r="BLE29" s="235"/>
      <c r="BLF29" s="235"/>
      <c r="BLG29" s="235"/>
      <c r="BLH29" s="235"/>
      <c r="BLI29" s="235"/>
      <c r="BLJ29" s="235"/>
      <c r="BLK29" s="235"/>
      <c r="BLL29" s="237"/>
      <c r="BLM29" s="237"/>
      <c r="BLN29" s="235"/>
      <c r="BLO29" s="238"/>
      <c r="BLP29" s="233"/>
      <c r="BLQ29" s="235"/>
      <c r="BLR29" s="235"/>
      <c r="BLS29" s="235"/>
      <c r="BLT29" s="235"/>
      <c r="BLU29" s="235"/>
      <c r="BLV29" s="236"/>
      <c r="BLW29" s="236"/>
      <c r="BLX29" s="235"/>
      <c r="BLY29" s="235"/>
      <c r="BLZ29" s="235"/>
      <c r="BMA29" s="235"/>
      <c r="BMB29" s="235"/>
      <c r="BMC29" s="235"/>
      <c r="BMD29" s="235"/>
      <c r="BME29" s="235"/>
      <c r="BMF29" s="237"/>
      <c r="BMG29" s="237"/>
      <c r="BMH29" s="235"/>
      <c r="BMI29" s="238"/>
      <c r="BMJ29" s="233"/>
      <c r="BMK29" s="235"/>
      <c r="BML29" s="235"/>
      <c r="BMM29" s="235"/>
      <c r="BMN29" s="235"/>
      <c r="BMO29" s="235"/>
      <c r="BMP29" s="236"/>
      <c r="BMQ29" s="236"/>
      <c r="BMR29" s="235"/>
      <c r="BMS29" s="235"/>
      <c r="BMT29" s="235"/>
      <c r="BMU29" s="235"/>
      <c r="BMV29" s="235"/>
      <c r="BMW29" s="235"/>
      <c r="BMX29" s="235"/>
      <c r="BMY29" s="235"/>
      <c r="BMZ29" s="237"/>
      <c r="BNA29" s="237"/>
      <c r="BNB29" s="235"/>
      <c r="BNC29" s="238"/>
      <c r="BND29" s="233"/>
      <c r="BNE29" s="235"/>
      <c r="BNF29" s="235"/>
      <c r="BNG29" s="235"/>
      <c r="BNH29" s="235"/>
      <c r="BNI29" s="235"/>
      <c r="BNJ29" s="236"/>
      <c r="BNK29" s="236"/>
      <c r="BNL29" s="235"/>
      <c r="BNM29" s="235"/>
      <c r="BNN29" s="235"/>
      <c r="BNO29" s="235"/>
      <c r="BNP29" s="235"/>
      <c r="BNQ29" s="235"/>
      <c r="BNR29" s="235"/>
      <c r="BNS29" s="235"/>
      <c r="BNT29" s="237"/>
      <c r="BNU29" s="237"/>
      <c r="BNV29" s="235"/>
      <c r="BNW29" s="238"/>
      <c r="BNX29" s="233"/>
      <c r="BNY29" s="235"/>
      <c r="BNZ29" s="235"/>
      <c r="BOA29" s="235"/>
      <c r="BOB29" s="235"/>
      <c r="BOC29" s="235"/>
      <c r="BOD29" s="236"/>
      <c r="BOE29" s="236"/>
      <c r="BOF29" s="235"/>
      <c r="BOG29" s="235"/>
      <c r="BOH29" s="235"/>
      <c r="BOI29" s="235"/>
      <c r="BOJ29" s="235"/>
      <c r="BOK29" s="235"/>
      <c r="BOL29" s="235"/>
      <c r="BOM29" s="235"/>
      <c r="BON29" s="237"/>
      <c r="BOO29" s="237"/>
      <c r="BOP29" s="235"/>
      <c r="BOQ29" s="238"/>
      <c r="BOR29" s="233"/>
      <c r="BOS29" s="235"/>
      <c r="BOT29" s="235"/>
      <c r="BOU29" s="235"/>
      <c r="BOV29" s="235"/>
      <c r="BOW29" s="235"/>
      <c r="BOX29" s="236"/>
      <c r="BOY29" s="236"/>
      <c r="BOZ29" s="235"/>
      <c r="BPA29" s="235"/>
      <c r="BPB29" s="235"/>
      <c r="BPC29" s="235"/>
      <c r="BPD29" s="235"/>
      <c r="BPE29" s="235"/>
      <c r="BPF29" s="235"/>
      <c r="BPG29" s="235"/>
      <c r="BPH29" s="237"/>
      <c r="BPI29" s="237"/>
      <c r="BPJ29" s="235"/>
      <c r="BPK29" s="238"/>
      <c r="BPL29" s="233"/>
      <c r="BPM29" s="235"/>
      <c r="BPN29" s="235"/>
      <c r="BPO29" s="235"/>
      <c r="BPP29" s="235"/>
      <c r="BPQ29" s="235"/>
      <c r="BPR29" s="236"/>
      <c r="BPS29" s="236"/>
      <c r="BPT29" s="235"/>
      <c r="BPU29" s="235"/>
      <c r="BPV29" s="235"/>
      <c r="BPW29" s="235"/>
      <c r="BPX29" s="235"/>
      <c r="BPY29" s="235"/>
      <c r="BPZ29" s="235"/>
      <c r="BQA29" s="235"/>
      <c r="BQB29" s="237"/>
      <c r="BQC29" s="237"/>
      <c r="BQD29" s="235"/>
      <c r="BQE29" s="238"/>
      <c r="BQF29" s="233"/>
      <c r="BQG29" s="235"/>
      <c r="BQH29" s="235"/>
      <c r="BQI29" s="235"/>
      <c r="BQJ29" s="235"/>
      <c r="BQK29" s="235"/>
      <c r="BQL29" s="236"/>
      <c r="BQM29" s="236"/>
      <c r="BQN29" s="235"/>
      <c r="BQO29" s="235"/>
      <c r="BQP29" s="235"/>
      <c r="BQQ29" s="235"/>
      <c r="BQR29" s="235"/>
      <c r="BQS29" s="235"/>
      <c r="BQT29" s="235"/>
      <c r="BQU29" s="235"/>
      <c r="BQV29" s="237"/>
      <c r="BQW29" s="237"/>
      <c r="BQX29" s="235"/>
      <c r="BQY29" s="238"/>
      <c r="BQZ29" s="233"/>
      <c r="BRA29" s="235"/>
      <c r="BRB29" s="235"/>
      <c r="BRC29" s="235"/>
      <c r="BRD29" s="235"/>
      <c r="BRE29" s="235"/>
      <c r="BRF29" s="236"/>
      <c r="BRG29" s="236"/>
      <c r="BRH29" s="235"/>
      <c r="BRI29" s="235"/>
      <c r="BRJ29" s="235"/>
      <c r="BRK29" s="235"/>
      <c r="BRL29" s="235"/>
      <c r="BRM29" s="235"/>
      <c r="BRN29" s="235"/>
      <c r="BRO29" s="235"/>
      <c r="BRP29" s="237"/>
      <c r="BRQ29" s="237"/>
      <c r="BRR29" s="235"/>
      <c r="BRS29" s="238"/>
      <c r="BRT29" s="233"/>
      <c r="BRU29" s="235"/>
      <c r="BRV29" s="235"/>
      <c r="BRW29" s="235"/>
      <c r="BRX29" s="235"/>
      <c r="BRY29" s="235"/>
      <c r="BRZ29" s="236"/>
      <c r="BSA29" s="236"/>
      <c r="BSB29" s="235"/>
      <c r="BSC29" s="235"/>
      <c r="BSD29" s="235"/>
      <c r="BSE29" s="235"/>
      <c r="BSF29" s="235"/>
      <c r="BSG29" s="235"/>
      <c r="BSH29" s="235"/>
      <c r="BSI29" s="235"/>
      <c r="BSJ29" s="237"/>
      <c r="BSK29" s="237"/>
      <c r="BSL29" s="235"/>
      <c r="BSM29" s="238"/>
      <c r="BSN29" s="233"/>
      <c r="BSO29" s="235"/>
      <c r="BSP29" s="235"/>
      <c r="BSQ29" s="235"/>
      <c r="BSR29" s="235"/>
      <c r="BSS29" s="235"/>
      <c r="BST29" s="236"/>
      <c r="BSU29" s="236"/>
      <c r="BSV29" s="235"/>
      <c r="BSW29" s="235"/>
      <c r="BSX29" s="235"/>
      <c r="BSY29" s="235"/>
      <c r="BSZ29" s="235"/>
      <c r="BTA29" s="235"/>
      <c r="BTB29" s="235"/>
      <c r="BTC29" s="235"/>
      <c r="BTD29" s="237"/>
      <c r="BTE29" s="237"/>
      <c r="BTF29" s="235"/>
      <c r="BTG29" s="238"/>
      <c r="BTH29" s="233"/>
      <c r="BTI29" s="235"/>
      <c r="BTJ29" s="235"/>
      <c r="BTK29" s="235"/>
      <c r="BTL29" s="235"/>
      <c r="BTM29" s="235"/>
      <c r="BTN29" s="236"/>
      <c r="BTO29" s="236"/>
      <c r="BTP29" s="235"/>
      <c r="BTQ29" s="235"/>
      <c r="BTR29" s="235"/>
      <c r="BTS29" s="235"/>
      <c r="BTT29" s="235"/>
      <c r="BTU29" s="235"/>
      <c r="BTV29" s="235"/>
      <c r="BTW29" s="235"/>
      <c r="BTX29" s="237"/>
      <c r="BTY29" s="237"/>
      <c r="BTZ29" s="235"/>
      <c r="BUA29" s="238"/>
      <c r="BUB29" s="233"/>
      <c r="BUC29" s="235"/>
      <c r="BUD29" s="235"/>
      <c r="BUE29" s="235"/>
      <c r="BUF29" s="235"/>
      <c r="BUG29" s="235"/>
      <c r="BUH29" s="236"/>
      <c r="BUI29" s="236"/>
      <c r="BUJ29" s="235"/>
      <c r="BUK29" s="235"/>
      <c r="BUL29" s="235"/>
      <c r="BUM29" s="235"/>
      <c r="BUN29" s="235"/>
      <c r="BUO29" s="235"/>
      <c r="BUP29" s="235"/>
      <c r="BUQ29" s="235"/>
      <c r="BUR29" s="237"/>
      <c r="BUS29" s="237"/>
      <c r="BUT29" s="235"/>
      <c r="BUU29" s="238"/>
      <c r="BUV29" s="233"/>
      <c r="BUW29" s="235"/>
      <c r="BUX29" s="235"/>
      <c r="BUY29" s="235"/>
      <c r="BUZ29" s="235"/>
      <c r="BVA29" s="235"/>
      <c r="BVB29" s="236"/>
      <c r="BVC29" s="236"/>
      <c r="BVD29" s="235"/>
      <c r="BVE29" s="235"/>
      <c r="BVF29" s="235"/>
      <c r="BVG29" s="235"/>
      <c r="BVH29" s="235"/>
      <c r="BVI29" s="235"/>
      <c r="BVJ29" s="235"/>
      <c r="BVK29" s="235"/>
      <c r="BVL29" s="237"/>
      <c r="BVM29" s="237"/>
      <c r="BVN29" s="235"/>
      <c r="BVO29" s="238"/>
      <c r="BVP29" s="233"/>
      <c r="BVQ29" s="235"/>
      <c r="BVR29" s="235"/>
      <c r="BVS29" s="235"/>
      <c r="BVT29" s="235"/>
      <c r="BVU29" s="235"/>
      <c r="BVV29" s="236"/>
      <c r="BVW29" s="236"/>
      <c r="BVX29" s="235"/>
      <c r="BVY29" s="235"/>
      <c r="BVZ29" s="235"/>
      <c r="BWA29" s="235"/>
      <c r="BWB29" s="235"/>
      <c r="BWC29" s="235"/>
      <c r="BWD29" s="235"/>
      <c r="BWE29" s="235"/>
      <c r="BWF29" s="237"/>
      <c r="BWG29" s="237"/>
      <c r="BWH29" s="235"/>
      <c r="BWI29" s="238"/>
      <c r="BWJ29" s="233"/>
      <c r="BWK29" s="235"/>
      <c r="BWL29" s="235"/>
      <c r="BWM29" s="235"/>
      <c r="BWN29" s="235"/>
      <c r="BWO29" s="235"/>
      <c r="BWP29" s="236"/>
      <c r="BWQ29" s="236"/>
      <c r="BWR29" s="235"/>
      <c r="BWS29" s="235"/>
      <c r="BWT29" s="235"/>
      <c r="BWU29" s="235"/>
      <c r="BWV29" s="235"/>
      <c r="BWW29" s="235"/>
      <c r="BWX29" s="235"/>
      <c r="BWY29" s="235"/>
      <c r="BWZ29" s="237"/>
      <c r="BXA29" s="237"/>
      <c r="BXB29" s="235"/>
      <c r="BXC29" s="238"/>
      <c r="BXD29" s="233"/>
      <c r="BXE29" s="235"/>
      <c r="BXF29" s="235"/>
      <c r="BXG29" s="235"/>
      <c r="BXH29" s="235"/>
      <c r="BXI29" s="235"/>
      <c r="BXJ29" s="236"/>
      <c r="BXK29" s="236"/>
      <c r="BXL29" s="235"/>
      <c r="BXM29" s="235"/>
      <c r="BXN29" s="235"/>
      <c r="BXO29" s="235"/>
      <c r="BXP29" s="235"/>
      <c r="BXQ29" s="235"/>
      <c r="BXR29" s="235"/>
      <c r="BXS29" s="235"/>
      <c r="BXT29" s="237"/>
      <c r="BXU29" s="237"/>
      <c r="BXV29" s="235"/>
      <c r="BXW29" s="238"/>
      <c r="BXX29" s="233"/>
      <c r="BXY29" s="235"/>
      <c r="BXZ29" s="235"/>
      <c r="BYA29" s="235"/>
      <c r="BYB29" s="235"/>
      <c r="BYC29" s="235"/>
      <c r="BYD29" s="236"/>
      <c r="BYE29" s="236"/>
      <c r="BYF29" s="235"/>
      <c r="BYG29" s="235"/>
      <c r="BYH29" s="235"/>
      <c r="BYI29" s="235"/>
      <c r="BYJ29" s="235"/>
      <c r="BYK29" s="235"/>
      <c r="BYL29" s="235"/>
      <c r="BYM29" s="235"/>
      <c r="BYN29" s="237"/>
      <c r="BYO29" s="237"/>
      <c r="BYP29" s="235"/>
      <c r="BYQ29" s="238"/>
      <c r="BYR29" s="233"/>
      <c r="BYS29" s="235"/>
      <c r="BYT29" s="235"/>
      <c r="BYU29" s="235"/>
      <c r="BYV29" s="235"/>
      <c r="BYW29" s="235"/>
      <c r="BYX29" s="236"/>
      <c r="BYY29" s="236"/>
      <c r="BYZ29" s="235"/>
      <c r="BZA29" s="235"/>
      <c r="BZB29" s="235"/>
      <c r="BZC29" s="235"/>
      <c r="BZD29" s="235"/>
      <c r="BZE29" s="235"/>
      <c r="BZF29" s="235"/>
      <c r="BZG29" s="235"/>
      <c r="BZH29" s="237"/>
      <c r="BZI29" s="237"/>
      <c r="BZJ29" s="235"/>
      <c r="BZK29" s="238"/>
      <c r="BZL29" s="233"/>
      <c r="BZM29" s="235"/>
      <c r="BZN29" s="235"/>
      <c r="BZO29" s="235"/>
      <c r="BZP29" s="235"/>
      <c r="BZQ29" s="235"/>
      <c r="BZR29" s="236"/>
      <c r="BZS29" s="236"/>
      <c r="BZT29" s="235"/>
      <c r="BZU29" s="235"/>
      <c r="BZV29" s="235"/>
      <c r="BZW29" s="235"/>
      <c r="BZX29" s="235"/>
      <c r="BZY29" s="235"/>
      <c r="BZZ29" s="235"/>
      <c r="CAA29" s="235"/>
      <c r="CAB29" s="237"/>
      <c r="CAC29" s="237"/>
      <c r="CAD29" s="235"/>
      <c r="CAE29" s="238"/>
      <c r="CAF29" s="233"/>
      <c r="CAG29" s="235"/>
      <c r="CAH29" s="235"/>
      <c r="CAI29" s="235"/>
      <c r="CAJ29" s="235"/>
      <c r="CAK29" s="235"/>
      <c r="CAL29" s="236"/>
      <c r="CAM29" s="236"/>
      <c r="CAN29" s="235"/>
      <c r="CAO29" s="235"/>
      <c r="CAP29" s="235"/>
      <c r="CAQ29" s="235"/>
      <c r="CAR29" s="235"/>
      <c r="CAS29" s="235"/>
      <c r="CAT29" s="235"/>
      <c r="CAU29" s="235"/>
      <c r="CAV29" s="237"/>
      <c r="CAW29" s="237"/>
      <c r="CAX29" s="235"/>
      <c r="CAY29" s="238"/>
      <c r="CAZ29" s="233"/>
      <c r="CBA29" s="235"/>
      <c r="CBB29" s="235"/>
      <c r="CBC29" s="235"/>
      <c r="CBD29" s="235"/>
      <c r="CBE29" s="235"/>
      <c r="CBF29" s="236"/>
      <c r="CBG29" s="236"/>
      <c r="CBH29" s="235"/>
      <c r="CBI29" s="235"/>
      <c r="CBJ29" s="235"/>
      <c r="CBK29" s="235"/>
      <c r="CBL29" s="235"/>
      <c r="CBM29" s="235"/>
      <c r="CBN29" s="235"/>
      <c r="CBO29" s="235"/>
      <c r="CBP29" s="237"/>
      <c r="CBQ29" s="237"/>
      <c r="CBR29" s="235"/>
      <c r="CBS29" s="238"/>
      <c r="CBT29" s="233"/>
      <c r="CBU29" s="235"/>
      <c r="CBV29" s="235"/>
      <c r="CBW29" s="235"/>
      <c r="CBX29" s="235"/>
      <c r="CBY29" s="235"/>
      <c r="CBZ29" s="236"/>
      <c r="CCA29" s="236"/>
      <c r="CCB29" s="235"/>
      <c r="CCC29" s="235"/>
      <c r="CCD29" s="235"/>
      <c r="CCE29" s="235"/>
      <c r="CCF29" s="235"/>
      <c r="CCG29" s="235"/>
      <c r="CCH29" s="235"/>
      <c r="CCI29" s="235"/>
      <c r="CCJ29" s="237"/>
      <c r="CCK29" s="237"/>
      <c r="CCL29" s="235"/>
      <c r="CCM29" s="238"/>
      <c r="CCN29" s="233"/>
      <c r="CCO29" s="235"/>
      <c r="CCP29" s="235"/>
      <c r="CCQ29" s="235"/>
      <c r="CCR29" s="235"/>
      <c r="CCS29" s="235"/>
      <c r="CCT29" s="236"/>
      <c r="CCU29" s="236"/>
      <c r="CCV29" s="235"/>
      <c r="CCW29" s="235"/>
      <c r="CCX29" s="235"/>
      <c r="CCY29" s="235"/>
      <c r="CCZ29" s="235"/>
      <c r="CDA29" s="235"/>
      <c r="CDB29" s="235"/>
      <c r="CDC29" s="235"/>
      <c r="CDD29" s="237"/>
      <c r="CDE29" s="237"/>
      <c r="CDF29" s="235"/>
      <c r="CDG29" s="238"/>
      <c r="CDH29" s="233"/>
      <c r="CDI29" s="235"/>
      <c r="CDJ29" s="235"/>
      <c r="CDK29" s="235"/>
      <c r="CDL29" s="235"/>
      <c r="CDM29" s="235"/>
      <c r="CDN29" s="236"/>
      <c r="CDO29" s="236"/>
      <c r="CDP29" s="235"/>
      <c r="CDQ29" s="235"/>
      <c r="CDR29" s="235"/>
      <c r="CDS29" s="235"/>
      <c r="CDT29" s="235"/>
      <c r="CDU29" s="235"/>
      <c r="CDV29" s="235"/>
      <c r="CDW29" s="235"/>
      <c r="CDX29" s="237"/>
      <c r="CDY29" s="237"/>
      <c r="CDZ29" s="235"/>
      <c r="CEA29" s="238"/>
      <c r="CEB29" s="233"/>
      <c r="CEC29" s="235"/>
      <c r="CED29" s="235"/>
      <c r="CEE29" s="235"/>
      <c r="CEF29" s="235"/>
      <c r="CEG29" s="235"/>
      <c r="CEH29" s="236"/>
      <c r="CEI29" s="236"/>
      <c r="CEJ29" s="235"/>
      <c r="CEK29" s="235"/>
      <c r="CEL29" s="235"/>
      <c r="CEM29" s="235"/>
      <c r="CEN29" s="235"/>
      <c r="CEO29" s="235"/>
      <c r="CEP29" s="235"/>
      <c r="CEQ29" s="235"/>
      <c r="CER29" s="237"/>
      <c r="CES29" s="237"/>
      <c r="CET29" s="235"/>
      <c r="CEU29" s="238"/>
      <c r="CEV29" s="233"/>
      <c r="CEW29" s="235"/>
      <c r="CEX29" s="235"/>
      <c r="CEY29" s="235"/>
      <c r="CEZ29" s="235"/>
      <c r="CFA29" s="235"/>
      <c r="CFB29" s="236"/>
      <c r="CFC29" s="236"/>
      <c r="CFD29" s="235"/>
      <c r="CFE29" s="235"/>
      <c r="CFF29" s="235"/>
      <c r="CFG29" s="235"/>
      <c r="CFH29" s="235"/>
      <c r="CFI29" s="235"/>
      <c r="CFJ29" s="235"/>
      <c r="CFK29" s="235"/>
      <c r="CFL29" s="237"/>
      <c r="CFM29" s="237"/>
      <c r="CFN29" s="235"/>
      <c r="CFO29" s="238"/>
      <c r="CFP29" s="233"/>
      <c r="CFQ29" s="235"/>
      <c r="CFR29" s="235"/>
      <c r="CFS29" s="235"/>
      <c r="CFT29" s="235"/>
      <c r="CFU29" s="235"/>
      <c r="CFV29" s="236"/>
      <c r="CFW29" s="236"/>
      <c r="CFX29" s="235"/>
      <c r="CFY29" s="235"/>
      <c r="CFZ29" s="235"/>
      <c r="CGA29" s="235"/>
      <c r="CGB29" s="235"/>
      <c r="CGC29" s="235"/>
      <c r="CGD29" s="235"/>
      <c r="CGE29" s="235"/>
      <c r="CGF29" s="237"/>
      <c r="CGG29" s="237"/>
      <c r="CGH29" s="235"/>
      <c r="CGI29" s="238"/>
      <c r="CGJ29" s="233"/>
      <c r="CGK29" s="235"/>
      <c r="CGL29" s="235"/>
      <c r="CGM29" s="235"/>
      <c r="CGN29" s="235"/>
      <c r="CGO29" s="235"/>
      <c r="CGP29" s="236"/>
      <c r="CGQ29" s="236"/>
      <c r="CGR29" s="235"/>
      <c r="CGS29" s="235"/>
      <c r="CGT29" s="235"/>
      <c r="CGU29" s="235"/>
      <c r="CGV29" s="235"/>
      <c r="CGW29" s="235"/>
      <c r="CGX29" s="235"/>
      <c r="CGY29" s="235"/>
      <c r="CGZ29" s="237"/>
      <c r="CHA29" s="237"/>
      <c r="CHB29" s="235"/>
      <c r="CHC29" s="238"/>
      <c r="CHD29" s="233"/>
      <c r="CHE29" s="235"/>
      <c r="CHF29" s="235"/>
      <c r="CHG29" s="235"/>
      <c r="CHH29" s="235"/>
      <c r="CHI29" s="235"/>
      <c r="CHJ29" s="236"/>
      <c r="CHK29" s="236"/>
      <c r="CHL29" s="235"/>
      <c r="CHM29" s="235"/>
      <c r="CHN29" s="235"/>
      <c r="CHO29" s="235"/>
      <c r="CHP29" s="235"/>
      <c r="CHQ29" s="235"/>
      <c r="CHR29" s="235"/>
      <c r="CHS29" s="235"/>
      <c r="CHT29" s="237"/>
      <c r="CHU29" s="237"/>
      <c r="CHV29" s="235"/>
      <c r="CHW29" s="238"/>
      <c r="CHX29" s="233"/>
      <c r="CHY29" s="235"/>
      <c r="CHZ29" s="235"/>
      <c r="CIA29" s="235"/>
      <c r="CIB29" s="235"/>
      <c r="CIC29" s="235"/>
      <c r="CID29" s="236"/>
      <c r="CIE29" s="236"/>
      <c r="CIF29" s="235"/>
      <c r="CIG29" s="235"/>
      <c r="CIH29" s="235"/>
      <c r="CII29" s="235"/>
      <c r="CIJ29" s="235"/>
      <c r="CIK29" s="235"/>
      <c r="CIL29" s="235"/>
      <c r="CIM29" s="235"/>
      <c r="CIN29" s="237"/>
      <c r="CIO29" s="237"/>
      <c r="CIP29" s="235"/>
      <c r="CIQ29" s="238"/>
      <c r="CIR29" s="233"/>
      <c r="CIS29" s="235"/>
      <c r="CIT29" s="235"/>
      <c r="CIU29" s="235"/>
      <c r="CIV29" s="235"/>
      <c r="CIW29" s="235"/>
      <c r="CIX29" s="236"/>
      <c r="CIY29" s="236"/>
      <c r="CIZ29" s="235"/>
      <c r="CJA29" s="235"/>
      <c r="CJB29" s="235"/>
      <c r="CJC29" s="235"/>
      <c r="CJD29" s="235"/>
      <c r="CJE29" s="235"/>
      <c r="CJF29" s="235"/>
      <c r="CJG29" s="235"/>
      <c r="CJH29" s="237"/>
      <c r="CJI29" s="237"/>
      <c r="CJJ29" s="235"/>
      <c r="CJK29" s="238"/>
      <c r="CJL29" s="233"/>
      <c r="CJM29" s="235"/>
      <c r="CJN29" s="235"/>
      <c r="CJO29" s="235"/>
      <c r="CJP29" s="235"/>
      <c r="CJQ29" s="235"/>
      <c r="CJR29" s="236"/>
      <c r="CJS29" s="236"/>
      <c r="CJT29" s="235"/>
      <c r="CJU29" s="235"/>
      <c r="CJV29" s="235"/>
      <c r="CJW29" s="235"/>
      <c r="CJX29" s="235"/>
      <c r="CJY29" s="235"/>
      <c r="CJZ29" s="235"/>
      <c r="CKA29" s="235"/>
      <c r="CKB29" s="237"/>
      <c r="CKC29" s="237"/>
      <c r="CKD29" s="235"/>
      <c r="CKE29" s="238"/>
      <c r="CKF29" s="233"/>
      <c r="CKG29" s="235"/>
      <c r="CKH29" s="235"/>
      <c r="CKI29" s="235"/>
      <c r="CKJ29" s="235"/>
      <c r="CKK29" s="235"/>
      <c r="CKL29" s="236"/>
      <c r="CKM29" s="236"/>
      <c r="CKN29" s="235"/>
      <c r="CKO29" s="235"/>
      <c r="CKP29" s="235"/>
      <c r="CKQ29" s="235"/>
      <c r="CKR29" s="235"/>
      <c r="CKS29" s="235"/>
      <c r="CKT29" s="235"/>
      <c r="CKU29" s="235"/>
      <c r="CKV29" s="237"/>
      <c r="CKW29" s="237"/>
      <c r="CKX29" s="235"/>
      <c r="CKY29" s="238"/>
      <c r="CKZ29" s="233"/>
      <c r="CLA29" s="235"/>
      <c r="CLB29" s="235"/>
      <c r="CLC29" s="235"/>
      <c r="CLD29" s="235"/>
      <c r="CLE29" s="235"/>
      <c r="CLF29" s="236"/>
      <c r="CLG29" s="236"/>
      <c r="CLH29" s="235"/>
      <c r="CLI29" s="235"/>
      <c r="CLJ29" s="235"/>
      <c r="CLK29" s="235"/>
      <c r="CLL29" s="235"/>
      <c r="CLM29" s="235"/>
      <c r="CLN29" s="235"/>
      <c r="CLO29" s="235"/>
      <c r="CLP29" s="237"/>
      <c r="CLQ29" s="237"/>
      <c r="CLR29" s="235"/>
      <c r="CLS29" s="238"/>
      <c r="CLT29" s="233"/>
      <c r="CLU29" s="235"/>
      <c r="CLV29" s="235"/>
      <c r="CLW29" s="235"/>
      <c r="CLX29" s="235"/>
      <c r="CLY29" s="235"/>
      <c r="CLZ29" s="236"/>
      <c r="CMA29" s="236"/>
      <c r="CMB29" s="235"/>
      <c r="CMC29" s="235"/>
      <c r="CMD29" s="235"/>
      <c r="CME29" s="235"/>
      <c r="CMF29" s="235"/>
      <c r="CMG29" s="235"/>
      <c r="CMH29" s="235"/>
      <c r="CMI29" s="235"/>
      <c r="CMJ29" s="237"/>
      <c r="CMK29" s="237"/>
      <c r="CML29" s="235"/>
      <c r="CMM29" s="238"/>
      <c r="CMN29" s="233"/>
      <c r="CMO29" s="235"/>
      <c r="CMP29" s="235"/>
      <c r="CMQ29" s="235"/>
      <c r="CMR29" s="235"/>
      <c r="CMS29" s="235"/>
      <c r="CMT29" s="236"/>
      <c r="CMU29" s="236"/>
      <c r="CMV29" s="235"/>
      <c r="CMW29" s="235"/>
      <c r="CMX29" s="235"/>
      <c r="CMY29" s="235"/>
      <c r="CMZ29" s="235"/>
      <c r="CNA29" s="235"/>
      <c r="CNB29" s="235"/>
      <c r="CNC29" s="235"/>
      <c r="CND29" s="237"/>
      <c r="CNE29" s="237"/>
      <c r="CNF29" s="235"/>
      <c r="CNG29" s="238"/>
      <c r="CNH29" s="233"/>
      <c r="CNI29" s="235"/>
      <c r="CNJ29" s="235"/>
      <c r="CNK29" s="235"/>
      <c r="CNL29" s="235"/>
      <c r="CNM29" s="235"/>
      <c r="CNN29" s="236"/>
      <c r="CNO29" s="236"/>
      <c r="CNP29" s="235"/>
      <c r="CNQ29" s="235"/>
      <c r="CNR29" s="235"/>
      <c r="CNS29" s="235"/>
      <c r="CNT29" s="235"/>
      <c r="CNU29" s="235"/>
      <c r="CNV29" s="235"/>
      <c r="CNW29" s="235"/>
      <c r="CNX29" s="237"/>
      <c r="CNY29" s="237"/>
      <c r="CNZ29" s="235"/>
      <c r="COA29" s="238"/>
      <c r="COB29" s="233"/>
      <c r="COC29" s="235"/>
      <c r="COD29" s="235"/>
      <c r="COE29" s="235"/>
      <c r="COF29" s="235"/>
      <c r="COG29" s="235"/>
      <c r="COH29" s="236"/>
      <c r="COI29" s="236"/>
      <c r="COJ29" s="235"/>
      <c r="COK29" s="235"/>
      <c r="COL29" s="235"/>
      <c r="COM29" s="235"/>
      <c r="CON29" s="235"/>
      <c r="COO29" s="235"/>
      <c r="COP29" s="235"/>
      <c r="COQ29" s="235"/>
      <c r="COR29" s="237"/>
      <c r="COS29" s="237"/>
      <c r="COT29" s="235"/>
      <c r="COU29" s="238"/>
      <c r="COV29" s="233"/>
      <c r="COW29" s="235"/>
      <c r="COX29" s="235"/>
      <c r="COY29" s="235"/>
      <c r="COZ29" s="235"/>
      <c r="CPA29" s="235"/>
      <c r="CPB29" s="236"/>
      <c r="CPC29" s="236"/>
      <c r="CPD29" s="235"/>
      <c r="CPE29" s="235"/>
      <c r="CPF29" s="235"/>
      <c r="CPG29" s="235"/>
      <c r="CPH29" s="235"/>
      <c r="CPI29" s="235"/>
      <c r="CPJ29" s="235"/>
      <c r="CPK29" s="235"/>
      <c r="CPL29" s="237"/>
      <c r="CPM29" s="237"/>
      <c r="CPN29" s="235"/>
      <c r="CPO29" s="238"/>
      <c r="CPP29" s="233"/>
      <c r="CPQ29" s="235"/>
      <c r="CPR29" s="235"/>
      <c r="CPS29" s="235"/>
      <c r="CPT29" s="235"/>
      <c r="CPU29" s="235"/>
      <c r="CPV29" s="236"/>
      <c r="CPW29" s="236"/>
      <c r="CPX29" s="235"/>
      <c r="CPY29" s="235"/>
      <c r="CPZ29" s="235"/>
      <c r="CQA29" s="235"/>
      <c r="CQB29" s="235"/>
      <c r="CQC29" s="235"/>
      <c r="CQD29" s="235"/>
      <c r="CQE29" s="235"/>
      <c r="CQF29" s="237"/>
      <c r="CQG29" s="237"/>
      <c r="CQH29" s="235"/>
      <c r="CQI29" s="238"/>
      <c r="CQJ29" s="233"/>
      <c r="CQK29" s="235"/>
      <c r="CQL29" s="235"/>
      <c r="CQM29" s="235"/>
      <c r="CQN29" s="235"/>
      <c r="CQO29" s="235"/>
      <c r="CQP29" s="236"/>
      <c r="CQQ29" s="236"/>
      <c r="CQR29" s="235"/>
      <c r="CQS29" s="235"/>
      <c r="CQT29" s="235"/>
      <c r="CQU29" s="235"/>
      <c r="CQV29" s="235"/>
      <c r="CQW29" s="235"/>
      <c r="CQX29" s="235"/>
      <c r="CQY29" s="235"/>
      <c r="CQZ29" s="237"/>
      <c r="CRA29" s="237"/>
      <c r="CRB29" s="235"/>
      <c r="CRC29" s="238"/>
      <c r="CRD29" s="233"/>
      <c r="CRE29" s="235"/>
      <c r="CRF29" s="235"/>
      <c r="CRG29" s="235"/>
      <c r="CRH29" s="235"/>
      <c r="CRI29" s="235"/>
      <c r="CRJ29" s="236"/>
      <c r="CRK29" s="236"/>
      <c r="CRL29" s="235"/>
      <c r="CRM29" s="235"/>
      <c r="CRN29" s="235"/>
      <c r="CRO29" s="235"/>
      <c r="CRP29" s="235"/>
      <c r="CRQ29" s="235"/>
      <c r="CRR29" s="235"/>
      <c r="CRS29" s="235"/>
      <c r="CRT29" s="237"/>
      <c r="CRU29" s="237"/>
      <c r="CRV29" s="235"/>
      <c r="CRW29" s="238"/>
      <c r="CRX29" s="233"/>
      <c r="CRY29" s="235"/>
      <c r="CRZ29" s="235"/>
      <c r="CSA29" s="235"/>
      <c r="CSB29" s="235"/>
      <c r="CSC29" s="235"/>
      <c r="CSD29" s="236"/>
      <c r="CSE29" s="236"/>
      <c r="CSF29" s="235"/>
      <c r="CSG29" s="235"/>
      <c r="CSH29" s="235"/>
      <c r="CSI29" s="235"/>
      <c r="CSJ29" s="235"/>
      <c r="CSK29" s="235"/>
      <c r="CSL29" s="235"/>
      <c r="CSM29" s="235"/>
      <c r="CSN29" s="237"/>
      <c r="CSO29" s="237"/>
      <c r="CSP29" s="235"/>
      <c r="CSQ29" s="238"/>
      <c r="CSR29" s="233"/>
      <c r="CSS29" s="235"/>
      <c r="CST29" s="235"/>
      <c r="CSU29" s="235"/>
      <c r="CSV29" s="235"/>
      <c r="CSW29" s="235"/>
      <c r="CSX29" s="236"/>
      <c r="CSY29" s="236"/>
      <c r="CSZ29" s="235"/>
      <c r="CTA29" s="235"/>
      <c r="CTB29" s="235"/>
      <c r="CTC29" s="235"/>
      <c r="CTD29" s="235"/>
      <c r="CTE29" s="235"/>
      <c r="CTF29" s="235"/>
      <c r="CTG29" s="235"/>
      <c r="CTH29" s="237"/>
      <c r="CTI29" s="237"/>
      <c r="CTJ29" s="235"/>
      <c r="CTK29" s="238"/>
      <c r="CTL29" s="233"/>
      <c r="CTM29" s="235"/>
      <c r="CTN29" s="235"/>
      <c r="CTO29" s="235"/>
      <c r="CTP29" s="235"/>
      <c r="CTQ29" s="235"/>
      <c r="CTR29" s="236"/>
      <c r="CTS29" s="236"/>
      <c r="CTT29" s="235"/>
      <c r="CTU29" s="235"/>
      <c r="CTV29" s="235"/>
      <c r="CTW29" s="235"/>
      <c r="CTX29" s="235"/>
      <c r="CTY29" s="235"/>
      <c r="CTZ29" s="235"/>
      <c r="CUA29" s="235"/>
      <c r="CUB29" s="237"/>
      <c r="CUC29" s="237"/>
      <c r="CUD29" s="235"/>
      <c r="CUE29" s="238"/>
      <c r="CUF29" s="233"/>
      <c r="CUG29" s="235"/>
      <c r="CUH29" s="235"/>
      <c r="CUI29" s="235"/>
      <c r="CUJ29" s="235"/>
      <c r="CUK29" s="235"/>
      <c r="CUL29" s="236"/>
      <c r="CUM29" s="236"/>
      <c r="CUN29" s="235"/>
      <c r="CUO29" s="235"/>
      <c r="CUP29" s="235"/>
      <c r="CUQ29" s="235"/>
      <c r="CUR29" s="235"/>
      <c r="CUS29" s="235"/>
      <c r="CUT29" s="235"/>
      <c r="CUU29" s="235"/>
      <c r="CUV29" s="237"/>
      <c r="CUW29" s="237"/>
      <c r="CUX29" s="235"/>
      <c r="CUY29" s="238"/>
      <c r="CUZ29" s="233"/>
      <c r="CVA29" s="235"/>
      <c r="CVB29" s="235"/>
      <c r="CVC29" s="235"/>
      <c r="CVD29" s="235"/>
      <c r="CVE29" s="235"/>
      <c r="CVF29" s="236"/>
      <c r="CVG29" s="236"/>
      <c r="CVH29" s="235"/>
      <c r="CVI29" s="235"/>
      <c r="CVJ29" s="235"/>
      <c r="CVK29" s="235"/>
      <c r="CVL29" s="235"/>
      <c r="CVM29" s="235"/>
      <c r="CVN29" s="235"/>
      <c r="CVO29" s="235"/>
      <c r="CVP29" s="237"/>
      <c r="CVQ29" s="237"/>
      <c r="CVR29" s="235"/>
      <c r="CVS29" s="238"/>
      <c r="CVT29" s="233"/>
      <c r="CVU29" s="235"/>
      <c r="CVV29" s="235"/>
      <c r="CVW29" s="235"/>
      <c r="CVX29" s="235"/>
      <c r="CVY29" s="235"/>
      <c r="CVZ29" s="236"/>
      <c r="CWA29" s="236"/>
      <c r="CWB29" s="235"/>
      <c r="CWC29" s="235"/>
      <c r="CWD29" s="235"/>
      <c r="CWE29" s="235"/>
      <c r="CWF29" s="235"/>
      <c r="CWG29" s="235"/>
      <c r="CWH29" s="235"/>
      <c r="CWI29" s="235"/>
      <c r="CWJ29" s="237"/>
      <c r="CWK29" s="237"/>
      <c r="CWL29" s="235"/>
      <c r="CWM29" s="238"/>
      <c r="CWN29" s="233"/>
      <c r="CWO29" s="235"/>
      <c r="CWP29" s="235"/>
      <c r="CWQ29" s="235"/>
      <c r="CWR29" s="235"/>
      <c r="CWS29" s="235"/>
      <c r="CWT29" s="236"/>
      <c r="CWU29" s="236"/>
      <c r="CWV29" s="235"/>
      <c r="CWW29" s="235"/>
      <c r="CWX29" s="235"/>
      <c r="CWY29" s="235"/>
      <c r="CWZ29" s="235"/>
      <c r="CXA29" s="235"/>
      <c r="CXB29" s="235"/>
      <c r="CXC29" s="235"/>
      <c r="CXD29" s="237"/>
      <c r="CXE29" s="237"/>
      <c r="CXF29" s="235"/>
      <c r="CXG29" s="238"/>
      <c r="CXH29" s="233"/>
      <c r="CXI29" s="235"/>
      <c r="CXJ29" s="235"/>
      <c r="CXK29" s="235"/>
      <c r="CXL29" s="235"/>
      <c r="CXM29" s="235"/>
      <c r="CXN29" s="236"/>
      <c r="CXO29" s="236"/>
      <c r="CXP29" s="235"/>
      <c r="CXQ29" s="235"/>
      <c r="CXR29" s="235"/>
      <c r="CXS29" s="235"/>
      <c r="CXT29" s="235"/>
      <c r="CXU29" s="235"/>
      <c r="CXV29" s="235"/>
      <c r="CXW29" s="235"/>
      <c r="CXX29" s="237"/>
      <c r="CXY29" s="237"/>
      <c r="CXZ29" s="235"/>
      <c r="CYA29" s="238"/>
      <c r="CYB29" s="233"/>
      <c r="CYC29" s="235"/>
      <c r="CYD29" s="235"/>
      <c r="CYE29" s="235"/>
      <c r="CYF29" s="235"/>
      <c r="CYG29" s="235"/>
      <c r="CYH29" s="236"/>
      <c r="CYI29" s="236"/>
      <c r="CYJ29" s="235"/>
      <c r="CYK29" s="235"/>
      <c r="CYL29" s="235"/>
      <c r="CYM29" s="235"/>
      <c r="CYN29" s="235"/>
      <c r="CYO29" s="235"/>
      <c r="CYP29" s="235"/>
      <c r="CYQ29" s="235"/>
      <c r="CYR29" s="237"/>
      <c r="CYS29" s="237"/>
      <c r="CYT29" s="235"/>
      <c r="CYU29" s="238"/>
      <c r="CYV29" s="233"/>
      <c r="CYW29" s="235"/>
      <c r="CYX29" s="235"/>
      <c r="CYY29" s="235"/>
      <c r="CYZ29" s="235"/>
      <c r="CZA29" s="235"/>
      <c r="CZB29" s="236"/>
      <c r="CZC29" s="236"/>
      <c r="CZD29" s="235"/>
      <c r="CZE29" s="235"/>
      <c r="CZF29" s="235"/>
      <c r="CZG29" s="235"/>
      <c r="CZH29" s="235"/>
      <c r="CZI29" s="235"/>
      <c r="CZJ29" s="235"/>
      <c r="CZK29" s="235"/>
      <c r="CZL29" s="237"/>
      <c r="CZM29" s="237"/>
      <c r="CZN29" s="235"/>
      <c r="CZO29" s="238"/>
      <c r="CZP29" s="233"/>
      <c r="CZQ29" s="235"/>
      <c r="CZR29" s="235"/>
      <c r="CZS29" s="235"/>
      <c r="CZT29" s="235"/>
      <c r="CZU29" s="235"/>
      <c r="CZV29" s="236"/>
      <c r="CZW29" s="236"/>
      <c r="CZX29" s="235"/>
      <c r="CZY29" s="235"/>
      <c r="CZZ29" s="235"/>
      <c r="DAA29" s="235"/>
      <c r="DAB29" s="235"/>
      <c r="DAC29" s="235"/>
      <c r="DAD29" s="235"/>
      <c r="DAE29" s="235"/>
      <c r="DAF29" s="237"/>
      <c r="DAG29" s="237"/>
      <c r="DAH29" s="235"/>
      <c r="DAI29" s="238"/>
      <c r="DAJ29" s="233"/>
      <c r="DAK29" s="235"/>
      <c r="DAL29" s="235"/>
      <c r="DAM29" s="235"/>
      <c r="DAN29" s="235"/>
      <c r="DAO29" s="235"/>
      <c r="DAP29" s="236"/>
      <c r="DAQ29" s="236"/>
      <c r="DAR29" s="235"/>
      <c r="DAS29" s="235"/>
      <c r="DAT29" s="235"/>
      <c r="DAU29" s="235"/>
      <c r="DAV29" s="235"/>
      <c r="DAW29" s="235"/>
      <c r="DAX29" s="235"/>
      <c r="DAY29" s="235"/>
      <c r="DAZ29" s="237"/>
      <c r="DBA29" s="237"/>
      <c r="DBB29" s="235"/>
      <c r="DBC29" s="238"/>
      <c r="DBD29" s="233"/>
      <c r="DBE29" s="235"/>
      <c r="DBF29" s="235"/>
      <c r="DBG29" s="235"/>
      <c r="DBH29" s="235"/>
      <c r="DBI29" s="235"/>
      <c r="DBJ29" s="236"/>
      <c r="DBK29" s="236"/>
      <c r="DBL29" s="235"/>
      <c r="DBM29" s="235"/>
      <c r="DBN29" s="235"/>
      <c r="DBO29" s="235"/>
      <c r="DBP29" s="235"/>
      <c r="DBQ29" s="235"/>
      <c r="DBR29" s="235"/>
      <c r="DBS29" s="235"/>
      <c r="DBT29" s="237"/>
      <c r="DBU29" s="237"/>
      <c r="DBV29" s="235"/>
      <c r="DBW29" s="238"/>
      <c r="DBX29" s="233"/>
      <c r="DBY29" s="235"/>
      <c r="DBZ29" s="235"/>
      <c r="DCA29" s="235"/>
      <c r="DCB29" s="235"/>
      <c r="DCC29" s="235"/>
      <c r="DCD29" s="236"/>
      <c r="DCE29" s="236"/>
      <c r="DCF29" s="235"/>
      <c r="DCG29" s="235"/>
      <c r="DCH29" s="235"/>
      <c r="DCI29" s="235"/>
      <c r="DCJ29" s="235"/>
      <c r="DCK29" s="235"/>
      <c r="DCL29" s="235"/>
      <c r="DCM29" s="235"/>
      <c r="DCN29" s="237"/>
      <c r="DCO29" s="237"/>
      <c r="DCP29" s="235"/>
      <c r="DCQ29" s="238"/>
      <c r="DCR29" s="233"/>
      <c r="DCS29" s="235"/>
      <c r="DCT29" s="235"/>
      <c r="DCU29" s="235"/>
      <c r="DCV29" s="235"/>
      <c r="DCW29" s="235"/>
      <c r="DCX29" s="236"/>
      <c r="DCY29" s="236"/>
      <c r="DCZ29" s="235"/>
      <c r="DDA29" s="235"/>
      <c r="DDB29" s="235"/>
      <c r="DDC29" s="235"/>
      <c r="DDD29" s="235"/>
      <c r="DDE29" s="235"/>
      <c r="DDF29" s="235"/>
      <c r="DDG29" s="235"/>
      <c r="DDH29" s="237"/>
      <c r="DDI29" s="234"/>
      <c r="DDK29" s="89"/>
      <c r="DDL29" s="85"/>
      <c r="DDR29" s="76"/>
      <c r="DDS29" s="76"/>
      <c r="DEB29" s="131"/>
      <c r="DEC29" s="131"/>
      <c r="DEE29" s="89"/>
      <c r="DEF29" s="85"/>
      <c r="DEL29" s="76"/>
      <c r="DEM29" s="76"/>
      <c r="DEV29" s="131"/>
      <c r="DEW29" s="131"/>
      <c r="DEY29" s="89"/>
      <c r="DEZ29" s="85"/>
      <c r="DFF29" s="76"/>
      <c r="DFG29" s="76"/>
      <c r="DFP29" s="131"/>
      <c r="DFQ29" s="131"/>
      <c r="DFS29" s="89"/>
      <c r="DFT29" s="85"/>
      <c r="DFZ29" s="76"/>
      <c r="DGA29" s="76"/>
      <c r="DGJ29" s="131"/>
      <c r="DGK29" s="131"/>
      <c r="DGM29" s="89"/>
      <c r="DGN29" s="85"/>
      <c r="DGT29" s="76"/>
      <c r="DGU29" s="76"/>
      <c r="DHD29" s="131"/>
      <c r="DHE29" s="131"/>
      <c r="DHG29" s="89"/>
      <c r="DHH29" s="85"/>
      <c r="DHN29" s="76"/>
      <c r="DHO29" s="76"/>
      <c r="DHX29" s="131"/>
      <c r="DHY29" s="131"/>
      <c r="DIA29" s="89"/>
      <c r="DIB29" s="85"/>
      <c r="DIH29" s="76"/>
      <c r="DII29" s="76"/>
      <c r="DIR29" s="131"/>
      <c r="DIS29" s="131"/>
      <c r="DIU29" s="89"/>
      <c r="DIV29" s="85"/>
      <c r="DJB29" s="76"/>
      <c r="DJC29" s="76"/>
      <c r="DJL29" s="131"/>
      <c r="DJM29" s="131"/>
      <c r="DJO29" s="89"/>
      <c r="DJP29" s="85"/>
      <c r="DJV29" s="76"/>
      <c r="DJW29" s="76"/>
      <c r="DKF29" s="131"/>
      <c r="DKG29" s="131"/>
      <c r="DKI29" s="89"/>
      <c r="DKJ29" s="85"/>
      <c r="DKP29" s="76"/>
      <c r="DKQ29" s="76"/>
      <c r="DKZ29" s="131"/>
      <c r="DLA29" s="131"/>
      <c r="DLC29" s="89"/>
      <c r="DLD29" s="85"/>
      <c r="DLJ29" s="76"/>
      <c r="DLK29" s="76"/>
      <c r="DLT29" s="131"/>
      <c r="DLU29" s="131"/>
      <c r="DLW29" s="89"/>
      <c r="DLX29" s="85"/>
      <c r="DMD29" s="76"/>
      <c r="DME29" s="76"/>
      <c r="DMN29" s="131"/>
      <c r="DMO29" s="131"/>
      <c r="DMQ29" s="89"/>
      <c r="DMR29" s="85"/>
      <c r="DMX29" s="76"/>
      <c r="DMY29" s="76"/>
      <c r="DNH29" s="131"/>
      <c r="DNI29" s="131"/>
      <c r="DNK29" s="89"/>
      <c r="DNL29" s="85"/>
      <c r="DNR29" s="76"/>
      <c r="DNS29" s="76"/>
      <c r="DOB29" s="131"/>
      <c r="DOC29" s="131"/>
      <c r="DOE29" s="89"/>
      <c r="DOF29" s="85"/>
      <c r="DOL29" s="76"/>
      <c r="DOM29" s="76"/>
      <c r="DOV29" s="131"/>
      <c r="DOW29" s="131"/>
      <c r="DOY29" s="89"/>
      <c r="DOZ29" s="85"/>
      <c r="DPF29" s="76"/>
      <c r="DPG29" s="76"/>
      <c r="DPP29" s="131"/>
      <c r="DPQ29" s="131"/>
      <c r="DPS29" s="89"/>
      <c r="DPT29" s="85"/>
      <c r="DPZ29" s="76"/>
      <c r="DQA29" s="76"/>
      <c r="DQJ29" s="131"/>
      <c r="DQK29" s="131"/>
      <c r="DQM29" s="89"/>
      <c r="DQN29" s="85"/>
      <c r="DQT29" s="76"/>
      <c r="DQU29" s="76"/>
      <c r="DRD29" s="131"/>
      <c r="DRE29" s="131"/>
      <c r="DRG29" s="89"/>
      <c r="DRH29" s="85"/>
      <c r="DRN29" s="76"/>
      <c r="DRO29" s="76"/>
      <c r="DRX29" s="131"/>
      <c r="DRY29" s="131"/>
      <c r="DSA29" s="89"/>
      <c r="DSB29" s="85"/>
      <c r="DSH29" s="76"/>
      <c r="DSI29" s="76"/>
      <c r="DSR29" s="131"/>
      <c r="DSS29" s="131"/>
      <c r="DSU29" s="89"/>
      <c r="DSV29" s="85"/>
      <c r="DTB29" s="76"/>
      <c r="DTC29" s="76"/>
      <c r="DTL29" s="131"/>
      <c r="DTM29" s="131"/>
      <c r="DTO29" s="89"/>
      <c r="DTP29" s="85"/>
      <c r="DTV29" s="76"/>
      <c r="DTW29" s="76"/>
      <c r="DUF29" s="131"/>
      <c r="DUG29" s="131"/>
      <c r="DUI29" s="89"/>
      <c r="DUJ29" s="85"/>
      <c r="DUP29" s="76"/>
      <c r="DUQ29" s="76"/>
      <c r="DUZ29" s="131"/>
      <c r="DVA29" s="131"/>
      <c r="DVC29" s="89"/>
      <c r="DVD29" s="85"/>
      <c r="DVJ29" s="76"/>
      <c r="DVK29" s="76"/>
      <c r="DVT29" s="131"/>
      <c r="DVU29" s="131"/>
      <c r="DVW29" s="89"/>
      <c r="DVX29" s="85"/>
      <c r="DWD29" s="76"/>
      <c r="DWE29" s="76"/>
      <c r="DWN29" s="131"/>
      <c r="DWO29" s="131"/>
      <c r="DWQ29" s="89"/>
      <c r="DWR29" s="85"/>
      <c r="DWX29" s="76"/>
      <c r="DWY29" s="76"/>
      <c r="DXH29" s="131"/>
      <c r="DXI29" s="131"/>
      <c r="DXK29" s="89"/>
      <c r="DXL29" s="85"/>
      <c r="DXR29" s="76"/>
      <c r="DXS29" s="76"/>
      <c r="DYB29" s="131"/>
      <c r="DYC29" s="131"/>
      <c r="DYE29" s="89"/>
      <c r="DYF29" s="85"/>
      <c r="DYL29" s="76"/>
      <c r="DYM29" s="76"/>
      <c r="DYV29" s="131"/>
      <c r="DYW29" s="131"/>
      <c r="DYY29" s="89"/>
      <c r="DYZ29" s="85"/>
      <c r="DZF29" s="76"/>
      <c r="DZG29" s="76"/>
      <c r="DZP29" s="131"/>
      <c r="DZQ29" s="131"/>
      <c r="DZS29" s="89"/>
      <c r="DZT29" s="85"/>
      <c r="DZZ29" s="76"/>
      <c r="EAA29" s="76"/>
      <c r="EAJ29" s="131"/>
      <c r="EAK29" s="131"/>
      <c r="EAM29" s="89"/>
      <c r="EAN29" s="85"/>
      <c r="EAT29" s="76"/>
      <c r="EAU29" s="76"/>
      <c r="EBD29" s="131"/>
      <c r="EBE29" s="131"/>
      <c r="EBG29" s="89"/>
      <c r="EBH29" s="85"/>
      <c r="EBN29" s="76"/>
      <c r="EBO29" s="76"/>
      <c r="EBX29" s="131"/>
      <c r="EBY29" s="131"/>
      <c r="ECA29" s="89"/>
      <c r="ECB29" s="85"/>
      <c r="ECH29" s="76"/>
      <c r="ECI29" s="76"/>
      <c r="ECR29" s="131"/>
      <c r="ECS29" s="131"/>
      <c r="ECU29" s="89"/>
      <c r="ECV29" s="85"/>
      <c r="EDB29" s="76"/>
      <c r="EDC29" s="76"/>
      <c r="EDL29" s="131"/>
      <c r="EDM29" s="131"/>
      <c r="EDO29" s="89"/>
      <c r="EDP29" s="85"/>
      <c r="EDV29" s="76"/>
      <c r="EDW29" s="76"/>
      <c r="EEF29" s="131"/>
      <c r="EEG29" s="131"/>
      <c r="EEI29" s="89"/>
      <c r="EEJ29" s="85"/>
      <c r="EEP29" s="76"/>
      <c r="EEQ29" s="76"/>
      <c r="EEZ29" s="131"/>
      <c r="EFA29" s="131"/>
      <c r="EFC29" s="89"/>
      <c r="EFD29" s="85"/>
      <c r="EFJ29" s="76"/>
      <c r="EFK29" s="76"/>
      <c r="EFT29" s="131"/>
      <c r="EFU29" s="131"/>
      <c r="EFW29" s="89"/>
      <c r="EFX29" s="85"/>
      <c r="EGD29" s="76"/>
      <c r="EGE29" s="76"/>
      <c r="EGN29" s="131"/>
      <c r="EGO29" s="131"/>
      <c r="EGQ29" s="89"/>
      <c r="EGR29" s="85"/>
      <c r="EGX29" s="76"/>
      <c r="EGY29" s="76"/>
      <c r="EHH29" s="131"/>
      <c r="EHI29" s="131"/>
      <c r="EHK29" s="89"/>
      <c r="EHL29" s="85"/>
      <c r="EHR29" s="76"/>
      <c r="EHS29" s="76"/>
      <c r="EIB29" s="131"/>
      <c r="EIC29" s="131"/>
      <c r="EIE29" s="89"/>
      <c r="EIF29" s="85"/>
      <c r="EIL29" s="76"/>
      <c r="EIM29" s="76"/>
      <c r="EIV29" s="131"/>
      <c r="EIW29" s="131"/>
      <c r="EIY29" s="89"/>
      <c r="EIZ29" s="85"/>
      <c r="EJF29" s="76"/>
      <c r="EJG29" s="76"/>
      <c r="EJP29" s="131"/>
      <c r="EJQ29" s="131"/>
      <c r="EJS29" s="89"/>
      <c r="EJT29" s="85"/>
      <c r="EJZ29" s="76"/>
      <c r="EKA29" s="76"/>
      <c r="EKJ29" s="131"/>
      <c r="EKK29" s="131"/>
      <c r="EKM29" s="89"/>
      <c r="EKN29" s="85"/>
      <c r="EKT29" s="76"/>
      <c r="EKU29" s="76"/>
      <c r="ELD29" s="131"/>
      <c r="ELE29" s="131"/>
      <c r="ELG29" s="89"/>
      <c r="ELH29" s="85"/>
      <c r="ELN29" s="76"/>
      <c r="ELO29" s="76"/>
      <c r="ELX29" s="131"/>
      <c r="ELY29" s="131"/>
      <c r="EMA29" s="89"/>
      <c r="EMB29" s="85"/>
      <c r="EMH29" s="76"/>
      <c r="EMI29" s="76"/>
      <c r="EMR29" s="131"/>
      <c r="EMS29" s="131"/>
      <c r="EMU29" s="89"/>
      <c r="EMV29" s="85"/>
      <c r="ENB29" s="76"/>
      <c r="ENC29" s="76"/>
      <c r="ENL29" s="131"/>
      <c r="ENM29" s="131"/>
      <c r="ENO29" s="89"/>
      <c r="ENP29" s="85"/>
      <c r="ENV29" s="76"/>
      <c r="ENW29" s="76"/>
      <c r="EOF29" s="131"/>
      <c r="EOG29" s="131"/>
      <c r="EOI29" s="89"/>
      <c r="EOJ29" s="85"/>
      <c r="EOP29" s="76"/>
      <c r="EOQ29" s="76"/>
      <c r="EOZ29" s="131"/>
      <c r="EPA29" s="131"/>
      <c r="EPC29" s="89"/>
      <c r="EPD29" s="85"/>
      <c r="EPJ29" s="76"/>
      <c r="EPK29" s="76"/>
      <c r="EPT29" s="131"/>
      <c r="EPU29" s="131"/>
      <c r="EPW29" s="89"/>
      <c r="EPX29" s="85"/>
      <c r="EQD29" s="76"/>
      <c r="EQE29" s="76"/>
      <c r="EQN29" s="131"/>
      <c r="EQO29" s="131"/>
      <c r="EQQ29" s="89"/>
      <c r="EQR29" s="85"/>
      <c r="EQX29" s="76"/>
      <c r="EQY29" s="76"/>
      <c r="ERH29" s="131"/>
      <c r="ERI29" s="131"/>
      <c r="ERK29" s="89"/>
      <c r="ERL29" s="85"/>
      <c r="ERR29" s="76"/>
      <c r="ERS29" s="76"/>
      <c r="ESB29" s="131"/>
      <c r="ESC29" s="131"/>
      <c r="ESE29" s="89"/>
      <c r="ESF29" s="85"/>
      <c r="ESL29" s="76"/>
      <c r="ESM29" s="76"/>
      <c r="ESV29" s="131"/>
      <c r="ESW29" s="131"/>
      <c r="ESY29" s="89"/>
      <c r="ESZ29" s="85"/>
      <c r="ETF29" s="76"/>
      <c r="ETG29" s="76"/>
      <c r="ETP29" s="131"/>
      <c r="ETQ29" s="131"/>
      <c r="ETS29" s="89"/>
      <c r="ETT29" s="85"/>
      <c r="ETZ29" s="76"/>
      <c r="EUA29" s="76"/>
      <c r="EUJ29" s="131"/>
      <c r="EUK29" s="131"/>
      <c r="EUM29" s="89"/>
      <c r="EUN29" s="85"/>
      <c r="EUT29" s="76"/>
      <c r="EUU29" s="76"/>
      <c r="EVD29" s="131"/>
      <c r="EVE29" s="131"/>
      <c r="EVG29" s="89"/>
      <c r="EVH29" s="85"/>
      <c r="EVN29" s="76"/>
      <c r="EVO29" s="76"/>
      <c r="EVX29" s="131"/>
      <c r="EVY29" s="131"/>
      <c r="EWA29" s="89"/>
      <c r="EWB29" s="85"/>
      <c r="EWH29" s="76"/>
      <c r="EWI29" s="76"/>
      <c r="EWR29" s="131"/>
      <c r="EWS29" s="131"/>
      <c r="EWU29" s="89"/>
      <c r="EWV29" s="85"/>
      <c r="EXB29" s="76"/>
      <c r="EXC29" s="76"/>
      <c r="EXL29" s="131"/>
      <c r="EXM29" s="131"/>
      <c r="EXO29" s="89"/>
      <c r="EXP29" s="85"/>
      <c r="EXV29" s="76"/>
      <c r="EXW29" s="76"/>
      <c r="EYF29" s="131"/>
      <c r="EYG29" s="131"/>
      <c r="EYI29" s="89"/>
      <c r="EYJ29" s="85"/>
      <c r="EYP29" s="76"/>
      <c r="EYQ29" s="76"/>
      <c r="EYZ29" s="131"/>
      <c r="EZA29" s="131"/>
      <c r="EZC29" s="89"/>
      <c r="EZD29" s="85"/>
      <c r="EZJ29" s="76"/>
      <c r="EZK29" s="76"/>
      <c r="EZT29" s="131"/>
      <c r="EZU29" s="131"/>
      <c r="EZW29" s="89"/>
      <c r="EZX29" s="85"/>
      <c r="FAD29" s="76"/>
      <c r="FAE29" s="76"/>
      <c r="FAN29" s="131"/>
      <c r="FAO29" s="131"/>
      <c r="FAQ29" s="89"/>
      <c r="FAR29" s="85"/>
      <c r="FAX29" s="76"/>
      <c r="FAY29" s="76"/>
      <c r="FBH29" s="131"/>
      <c r="FBI29" s="131"/>
      <c r="FBK29" s="89"/>
      <c r="FBL29" s="85"/>
      <c r="FBR29" s="76"/>
      <c r="FBS29" s="76"/>
      <c r="FCB29" s="131"/>
      <c r="FCC29" s="131"/>
      <c r="FCE29" s="89"/>
      <c r="FCF29" s="85"/>
      <c r="FCL29" s="76"/>
      <c r="FCM29" s="76"/>
      <c r="FCV29" s="131"/>
      <c r="FCW29" s="131"/>
      <c r="FCY29" s="89"/>
      <c r="FCZ29" s="85"/>
      <c r="FDF29" s="76"/>
      <c r="FDG29" s="76"/>
      <c r="FDP29" s="131"/>
      <c r="FDQ29" s="131"/>
      <c r="FDS29" s="89"/>
      <c r="FDT29" s="85"/>
      <c r="FDZ29" s="76"/>
      <c r="FEA29" s="76"/>
      <c r="FEJ29" s="131"/>
      <c r="FEK29" s="131"/>
      <c r="FEM29" s="89"/>
      <c r="FEN29" s="85"/>
      <c r="FET29" s="76"/>
      <c r="FEU29" s="76"/>
      <c r="FFD29" s="131"/>
      <c r="FFE29" s="131"/>
      <c r="FFG29" s="89"/>
      <c r="FFH29" s="85"/>
      <c r="FFN29" s="76"/>
      <c r="FFO29" s="76"/>
      <c r="FFX29" s="131"/>
      <c r="FFY29" s="131"/>
      <c r="FGA29" s="89"/>
      <c r="FGB29" s="85"/>
      <c r="FGH29" s="76"/>
      <c r="FGI29" s="76"/>
      <c r="FGR29" s="131"/>
      <c r="FGS29" s="131"/>
      <c r="FGU29" s="89"/>
      <c r="FGV29" s="85"/>
      <c r="FHB29" s="76"/>
      <c r="FHC29" s="76"/>
      <c r="FHL29" s="131"/>
      <c r="FHM29" s="131"/>
      <c r="FHO29" s="89"/>
      <c r="FHP29" s="85"/>
      <c r="FHV29" s="76"/>
      <c r="FHW29" s="76"/>
      <c r="FIF29" s="131"/>
      <c r="FIG29" s="131"/>
      <c r="FII29" s="89"/>
      <c r="FIJ29" s="85"/>
      <c r="FIP29" s="76"/>
      <c r="FIQ29" s="76"/>
      <c r="FIZ29" s="131"/>
      <c r="FJA29" s="131"/>
      <c r="FJC29" s="89"/>
      <c r="FJD29" s="85"/>
      <c r="FJJ29" s="76"/>
      <c r="FJK29" s="76"/>
      <c r="FJT29" s="131"/>
      <c r="FJU29" s="131"/>
      <c r="FJW29" s="89"/>
      <c r="FJX29" s="85"/>
      <c r="FKD29" s="76"/>
      <c r="FKE29" s="76"/>
      <c r="FKN29" s="131"/>
      <c r="FKO29" s="131"/>
      <c r="FKQ29" s="89"/>
      <c r="FKR29" s="85"/>
      <c r="FKX29" s="76"/>
      <c r="FKY29" s="76"/>
      <c r="FLH29" s="131"/>
      <c r="FLI29" s="131"/>
      <c r="FLK29" s="89"/>
      <c r="FLL29" s="85"/>
      <c r="FLR29" s="76"/>
      <c r="FLS29" s="76"/>
      <c r="FMB29" s="131"/>
      <c r="FMC29" s="131"/>
      <c r="FME29" s="89"/>
      <c r="FMF29" s="85"/>
      <c r="FML29" s="76"/>
      <c r="FMM29" s="76"/>
      <c r="FMV29" s="131"/>
      <c r="FMW29" s="131"/>
      <c r="FMY29" s="89"/>
      <c r="FMZ29" s="85"/>
      <c r="FNF29" s="76"/>
      <c r="FNG29" s="76"/>
      <c r="FNP29" s="131"/>
      <c r="FNQ29" s="131"/>
      <c r="FNS29" s="89"/>
      <c r="FNT29" s="85"/>
      <c r="FNZ29" s="76"/>
      <c r="FOA29" s="76"/>
      <c r="FOJ29" s="131"/>
      <c r="FOK29" s="131"/>
      <c r="FOM29" s="89"/>
      <c r="FON29" s="85"/>
      <c r="FOT29" s="76"/>
      <c r="FOU29" s="76"/>
      <c r="FPD29" s="131"/>
      <c r="FPE29" s="131"/>
      <c r="FPG29" s="89"/>
      <c r="FPH29" s="85"/>
      <c r="FPN29" s="76"/>
      <c r="FPO29" s="76"/>
      <c r="FPX29" s="131"/>
      <c r="FPY29" s="131"/>
      <c r="FQA29" s="89"/>
      <c r="FQB29" s="85"/>
      <c r="FQH29" s="76"/>
      <c r="FQI29" s="76"/>
      <c r="FQR29" s="131"/>
      <c r="FQS29" s="131"/>
      <c r="FQU29" s="89"/>
      <c r="FQV29" s="85"/>
      <c r="FRB29" s="76"/>
      <c r="FRC29" s="76"/>
      <c r="FRL29" s="131"/>
      <c r="FRM29" s="131"/>
      <c r="FRO29" s="89"/>
      <c r="FRP29" s="85"/>
      <c r="FRV29" s="76"/>
      <c r="FRW29" s="76"/>
      <c r="FSF29" s="131"/>
      <c r="FSG29" s="131"/>
      <c r="FSI29" s="89"/>
      <c r="FSJ29" s="85"/>
      <c r="FSP29" s="76"/>
      <c r="FSQ29" s="76"/>
      <c r="FSZ29" s="131"/>
      <c r="FTA29" s="131"/>
      <c r="FTC29" s="89"/>
      <c r="FTD29" s="85"/>
      <c r="FTJ29" s="76"/>
      <c r="FTK29" s="76"/>
      <c r="FTT29" s="131"/>
      <c r="FTU29" s="131"/>
      <c r="FTW29" s="89"/>
      <c r="FTX29" s="85"/>
      <c r="FUD29" s="76"/>
      <c r="FUE29" s="76"/>
      <c r="FUN29" s="131"/>
      <c r="FUO29" s="131"/>
      <c r="FUQ29" s="89"/>
      <c r="FUR29" s="85"/>
      <c r="FUX29" s="76"/>
      <c r="FUY29" s="76"/>
      <c r="FVH29" s="131"/>
      <c r="FVI29" s="131"/>
      <c r="FVK29" s="89"/>
      <c r="FVL29" s="85"/>
      <c r="FVR29" s="76"/>
      <c r="FVS29" s="76"/>
      <c r="FWB29" s="131"/>
      <c r="FWC29" s="131"/>
      <c r="FWE29" s="89"/>
      <c r="FWF29" s="85"/>
      <c r="FWL29" s="76"/>
      <c r="FWM29" s="76"/>
      <c r="FWV29" s="131"/>
      <c r="FWW29" s="131"/>
      <c r="FWY29" s="89"/>
      <c r="FWZ29" s="85"/>
      <c r="FXF29" s="76"/>
      <c r="FXG29" s="76"/>
      <c r="FXP29" s="131"/>
      <c r="FXQ29" s="131"/>
      <c r="FXS29" s="89"/>
      <c r="FXT29" s="85"/>
      <c r="FXZ29" s="76"/>
      <c r="FYA29" s="76"/>
      <c r="FYJ29" s="131"/>
      <c r="FYK29" s="131"/>
      <c r="FYM29" s="89"/>
      <c r="FYN29" s="85"/>
      <c r="FYT29" s="76"/>
      <c r="FYU29" s="76"/>
      <c r="FZD29" s="131"/>
      <c r="FZE29" s="131"/>
      <c r="FZG29" s="89"/>
      <c r="FZH29" s="85"/>
      <c r="FZN29" s="76"/>
      <c r="FZO29" s="76"/>
      <c r="FZX29" s="131"/>
      <c r="FZY29" s="131"/>
      <c r="GAA29" s="89"/>
      <c r="GAB29" s="85"/>
      <c r="GAH29" s="76"/>
      <c r="GAI29" s="76"/>
      <c r="GAR29" s="131"/>
      <c r="GAS29" s="131"/>
      <c r="GAU29" s="89"/>
      <c r="GAV29" s="85"/>
      <c r="GBB29" s="76"/>
      <c r="GBC29" s="76"/>
      <c r="GBL29" s="131"/>
      <c r="GBM29" s="131"/>
      <c r="GBO29" s="89"/>
      <c r="GBP29" s="85"/>
      <c r="GBV29" s="76"/>
      <c r="GBW29" s="76"/>
      <c r="GCF29" s="131"/>
      <c r="GCG29" s="131"/>
      <c r="GCI29" s="89"/>
      <c r="GCJ29" s="85"/>
      <c r="GCP29" s="76"/>
      <c r="GCQ29" s="76"/>
      <c r="GCZ29" s="131"/>
      <c r="GDA29" s="131"/>
      <c r="GDC29" s="89"/>
      <c r="GDD29" s="85"/>
      <c r="GDJ29" s="76"/>
      <c r="GDK29" s="76"/>
      <c r="GDT29" s="131"/>
      <c r="GDU29" s="131"/>
      <c r="GDW29" s="89"/>
      <c r="GDX29" s="85"/>
      <c r="GED29" s="76"/>
      <c r="GEE29" s="76"/>
      <c r="GEN29" s="131"/>
      <c r="GEO29" s="131"/>
      <c r="GEQ29" s="89"/>
      <c r="GER29" s="85"/>
      <c r="GEX29" s="76"/>
      <c r="GEY29" s="76"/>
      <c r="GFH29" s="131"/>
      <c r="GFI29" s="131"/>
      <c r="GFK29" s="89"/>
      <c r="GFL29" s="85"/>
      <c r="GFR29" s="76"/>
      <c r="GFS29" s="76"/>
      <c r="GGB29" s="131"/>
      <c r="GGC29" s="131"/>
      <c r="GGE29" s="89"/>
      <c r="GGF29" s="85"/>
      <c r="GGL29" s="76"/>
      <c r="GGM29" s="76"/>
      <c r="GGV29" s="131"/>
      <c r="GGW29" s="131"/>
      <c r="GGY29" s="89"/>
      <c r="GGZ29" s="85"/>
      <c r="GHF29" s="76"/>
      <c r="GHG29" s="76"/>
      <c r="GHP29" s="131"/>
      <c r="GHQ29" s="131"/>
      <c r="GHS29" s="89"/>
      <c r="GHT29" s="85"/>
      <c r="GHZ29" s="76"/>
      <c r="GIA29" s="76"/>
      <c r="GIJ29" s="131"/>
      <c r="GIK29" s="131"/>
      <c r="GIM29" s="89"/>
      <c r="GIN29" s="85"/>
      <c r="GIT29" s="76"/>
      <c r="GIU29" s="76"/>
      <c r="GJD29" s="131"/>
      <c r="GJE29" s="131"/>
      <c r="GJG29" s="89"/>
      <c r="GJH29" s="85"/>
      <c r="GJN29" s="76"/>
      <c r="GJO29" s="76"/>
      <c r="GJX29" s="131"/>
      <c r="GJY29" s="131"/>
      <c r="GKA29" s="89"/>
      <c r="GKB29" s="85"/>
      <c r="GKH29" s="76"/>
      <c r="GKI29" s="76"/>
      <c r="GKR29" s="131"/>
      <c r="GKS29" s="131"/>
      <c r="GKU29" s="89"/>
      <c r="GKV29" s="85"/>
      <c r="GLB29" s="76"/>
      <c r="GLC29" s="76"/>
      <c r="GLL29" s="131"/>
      <c r="GLM29" s="131"/>
      <c r="GLO29" s="89"/>
      <c r="GLP29" s="85"/>
      <c r="GLV29" s="76"/>
      <c r="GLW29" s="76"/>
      <c r="GMF29" s="131"/>
      <c r="GMG29" s="131"/>
      <c r="GMI29" s="89"/>
      <c r="GMJ29" s="85"/>
      <c r="GMP29" s="76"/>
      <c r="GMQ29" s="76"/>
      <c r="GMZ29" s="131"/>
      <c r="GNA29" s="131"/>
      <c r="GNC29" s="89"/>
      <c r="GND29" s="85"/>
      <c r="GNJ29" s="76"/>
      <c r="GNK29" s="76"/>
      <c r="GNT29" s="131"/>
      <c r="GNU29" s="131"/>
      <c r="GNW29" s="89"/>
      <c r="GNX29" s="85"/>
      <c r="GOD29" s="76"/>
      <c r="GOE29" s="76"/>
      <c r="GON29" s="131"/>
      <c r="GOO29" s="131"/>
      <c r="GOQ29" s="89"/>
      <c r="GOR29" s="85"/>
      <c r="GOX29" s="76"/>
      <c r="GOY29" s="76"/>
      <c r="GPH29" s="131"/>
      <c r="GPI29" s="131"/>
      <c r="GPK29" s="89"/>
      <c r="GPL29" s="85"/>
      <c r="GPR29" s="76"/>
      <c r="GPS29" s="76"/>
      <c r="GQB29" s="131"/>
      <c r="GQC29" s="131"/>
      <c r="GQE29" s="89"/>
      <c r="GQF29" s="85"/>
      <c r="GQL29" s="76"/>
      <c r="GQM29" s="76"/>
      <c r="GQV29" s="131"/>
      <c r="GQW29" s="131"/>
      <c r="GQY29" s="89"/>
      <c r="GQZ29" s="85"/>
      <c r="GRF29" s="76"/>
      <c r="GRG29" s="76"/>
      <c r="GRP29" s="131"/>
      <c r="GRQ29" s="131"/>
      <c r="GRS29" s="89"/>
      <c r="GRT29" s="85"/>
      <c r="GRZ29" s="76"/>
      <c r="GSA29" s="76"/>
      <c r="GSJ29" s="131"/>
      <c r="GSK29" s="131"/>
      <c r="GSM29" s="89"/>
      <c r="GSN29" s="85"/>
      <c r="GST29" s="76"/>
      <c r="GSU29" s="76"/>
      <c r="GTD29" s="131"/>
      <c r="GTE29" s="131"/>
      <c r="GTG29" s="89"/>
      <c r="GTH29" s="85"/>
      <c r="GTN29" s="76"/>
      <c r="GTO29" s="76"/>
      <c r="GTX29" s="131"/>
      <c r="GTY29" s="131"/>
      <c r="GUA29" s="89"/>
      <c r="GUB29" s="85"/>
      <c r="GUH29" s="76"/>
      <c r="GUI29" s="76"/>
      <c r="GUR29" s="131"/>
      <c r="GUS29" s="131"/>
      <c r="GUU29" s="89"/>
      <c r="GUV29" s="85"/>
      <c r="GVB29" s="76"/>
      <c r="GVC29" s="76"/>
      <c r="GVL29" s="131"/>
      <c r="GVM29" s="131"/>
      <c r="GVO29" s="89"/>
      <c r="GVP29" s="85"/>
      <c r="GVV29" s="76"/>
      <c r="GVW29" s="76"/>
      <c r="GWF29" s="131"/>
      <c r="GWG29" s="131"/>
      <c r="GWI29" s="89"/>
      <c r="GWJ29" s="85"/>
      <c r="GWP29" s="76"/>
      <c r="GWQ29" s="76"/>
      <c r="GWZ29" s="131"/>
      <c r="GXA29" s="131"/>
      <c r="GXC29" s="89"/>
      <c r="GXD29" s="85"/>
      <c r="GXJ29" s="76"/>
      <c r="GXK29" s="76"/>
      <c r="GXT29" s="131"/>
      <c r="GXU29" s="131"/>
      <c r="GXW29" s="89"/>
      <c r="GXX29" s="85"/>
      <c r="GYD29" s="76"/>
      <c r="GYE29" s="76"/>
      <c r="GYN29" s="131"/>
      <c r="GYO29" s="131"/>
      <c r="GYQ29" s="89"/>
      <c r="GYR29" s="85"/>
      <c r="GYX29" s="76"/>
      <c r="GYY29" s="76"/>
      <c r="GZH29" s="131"/>
      <c r="GZI29" s="131"/>
      <c r="GZK29" s="89"/>
      <c r="GZL29" s="85"/>
      <c r="GZR29" s="76"/>
      <c r="GZS29" s="76"/>
      <c r="HAB29" s="131"/>
      <c r="HAC29" s="131"/>
      <c r="HAE29" s="89"/>
      <c r="HAF29" s="85"/>
      <c r="HAL29" s="76"/>
      <c r="HAM29" s="76"/>
      <c r="HAV29" s="131"/>
      <c r="HAW29" s="131"/>
      <c r="HAY29" s="89"/>
      <c r="HAZ29" s="85"/>
      <c r="HBF29" s="76"/>
      <c r="HBG29" s="76"/>
      <c r="HBP29" s="131"/>
      <c r="HBQ29" s="131"/>
      <c r="HBS29" s="89"/>
      <c r="HBT29" s="85"/>
      <c r="HBZ29" s="76"/>
      <c r="HCA29" s="76"/>
      <c r="HCJ29" s="131"/>
      <c r="HCK29" s="131"/>
      <c r="HCM29" s="89"/>
      <c r="HCN29" s="85"/>
      <c r="HCT29" s="76"/>
      <c r="HCU29" s="76"/>
      <c r="HDD29" s="131"/>
      <c r="HDE29" s="131"/>
      <c r="HDG29" s="89"/>
      <c r="HDH29" s="85"/>
      <c r="HDN29" s="76"/>
      <c r="HDO29" s="76"/>
      <c r="HDX29" s="131"/>
      <c r="HDY29" s="131"/>
      <c r="HEA29" s="89"/>
      <c r="HEB29" s="85"/>
      <c r="HEH29" s="76"/>
      <c r="HEI29" s="76"/>
      <c r="HER29" s="131"/>
      <c r="HES29" s="131"/>
      <c r="HEU29" s="89"/>
      <c r="HEV29" s="85"/>
      <c r="HFB29" s="76"/>
      <c r="HFC29" s="76"/>
      <c r="HFL29" s="131"/>
      <c r="HFM29" s="131"/>
      <c r="HFO29" s="89"/>
      <c r="HFP29" s="85"/>
      <c r="HFV29" s="76"/>
      <c r="HFW29" s="76"/>
      <c r="HGF29" s="131"/>
      <c r="HGG29" s="131"/>
      <c r="HGI29" s="89"/>
      <c r="HGJ29" s="85"/>
      <c r="HGP29" s="76"/>
      <c r="HGQ29" s="76"/>
      <c r="HGZ29" s="131"/>
      <c r="HHA29" s="131"/>
      <c r="HHC29" s="89"/>
      <c r="HHD29" s="85"/>
      <c r="HHJ29" s="76"/>
      <c r="HHK29" s="76"/>
      <c r="HHT29" s="131"/>
      <c r="HHU29" s="131"/>
      <c r="HHW29" s="89"/>
      <c r="HHX29" s="85"/>
      <c r="HID29" s="76"/>
      <c r="HIE29" s="76"/>
      <c r="HIN29" s="131"/>
      <c r="HIO29" s="131"/>
      <c r="HIQ29" s="89"/>
      <c r="HIR29" s="85"/>
      <c r="HIX29" s="76"/>
      <c r="HIY29" s="76"/>
      <c r="HJH29" s="131"/>
      <c r="HJI29" s="131"/>
      <c r="HJK29" s="89"/>
      <c r="HJL29" s="85"/>
      <c r="HJR29" s="76"/>
      <c r="HJS29" s="76"/>
      <c r="HKB29" s="131"/>
      <c r="HKC29" s="131"/>
      <c r="HKE29" s="89"/>
      <c r="HKF29" s="85"/>
      <c r="HKL29" s="76"/>
      <c r="HKM29" s="76"/>
      <c r="HKV29" s="131"/>
      <c r="HKW29" s="131"/>
      <c r="HKY29" s="89"/>
      <c r="HKZ29" s="85"/>
      <c r="HLF29" s="76"/>
      <c r="HLG29" s="76"/>
      <c r="HLP29" s="131"/>
      <c r="HLQ29" s="131"/>
      <c r="HLS29" s="89"/>
      <c r="HLT29" s="85"/>
      <c r="HLZ29" s="76"/>
      <c r="HMA29" s="76"/>
      <c r="HMJ29" s="131"/>
      <c r="HMK29" s="131"/>
      <c r="HMM29" s="89"/>
      <c r="HMN29" s="85"/>
      <c r="HMT29" s="76"/>
      <c r="HMU29" s="76"/>
      <c r="HND29" s="131"/>
      <c r="HNE29" s="131"/>
      <c r="HNG29" s="89"/>
      <c r="HNH29" s="85"/>
      <c r="HNN29" s="76"/>
      <c r="HNO29" s="76"/>
      <c r="HNX29" s="131"/>
      <c r="HNY29" s="131"/>
      <c r="HOA29" s="89"/>
      <c r="HOB29" s="85"/>
      <c r="HOH29" s="76"/>
      <c r="HOI29" s="76"/>
      <c r="HOR29" s="131"/>
      <c r="HOS29" s="131"/>
      <c r="HOU29" s="89"/>
      <c r="HOV29" s="85"/>
      <c r="HPB29" s="76"/>
      <c r="HPC29" s="76"/>
      <c r="HPL29" s="131"/>
      <c r="HPM29" s="131"/>
      <c r="HPO29" s="89"/>
      <c r="HPP29" s="85"/>
      <c r="HPV29" s="76"/>
      <c r="HPW29" s="76"/>
      <c r="HQF29" s="131"/>
      <c r="HQG29" s="131"/>
      <c r="HQI29" s="89"/>
      <c r="HQJ29" s="85"/>
      <c r="HQP29" s="76"/>
      <c r="HQQ29" s="76"/>
      <c r="HQZ29" s="131"/>
      <c r="HRA29" s="131"/>
      <c r="HRC29" s="89"/>
      <c r="HRD29" s="85"/>
      <c r="HRJ29" s="76"/>
      <c r="HRK29" s="76"/>
      <c r="HRT29" s="131"/>
      <c r="HRU29" s="131"/>
      <c r="HRW29" s="89"/>
      <c r="HRX29" s="85"/>
      <c r="HSD29" s="76"/>
      <c r="HSE29" s="76"/>
      <c r="HSN29" s="131"/>
      <c r="HSO29" s="131"/>
      <c r="HSQ29" s="89"/>
      <c r="HSR29" s="85"/>
      <c r="HSX29" s="76"/>
      <c r="HSY29" s="76"/>
      <c r="HTH29" s="131"/>
      <c r="HTI29" s="131"/>
      <c r="HTK29" s="89"/>
      <c r="HTL29" s="85"/>
      <c r="HTR29" s="76"/>
      <c r="HTS29" s="76"/>
      <c r="HUB29" s="131"/>
      <c r="HUC29" s="131"/>
      <c r="HUE29" s="89"/>
      <c r="HUF29" s="85"/>
      <c r="HUL29" s="76"/>
      <c r="HUM29" s="76"/>
      <c r="HUV29" s="131"/>
      <c r="HUW29" s="131"/>
      <c r="HUY29" s="89"/>
      <c r="HUZ29" s="85"/>
      <c r="HVF29" s="76"/>
      <c r="HVG29" s="76"/>
      <c r="HVP29" s="131"/>
      <c r="HVQ29" s="131"/>
      <c r="HVS29" s="89"/>
      <c r="HVT29" s="85"/>
      <c r="HVZ29" s="76"/>
      <c r="HWA29" s="76"/>
      <c r="HWJ29" s="131"/>
      <c r="HWK29" s="131"/>
      <c r="HWM29" s="89"/>
      <c r="HWN29" s="85"/>
      <c r="HWT29" s="76"/>
      <c r="HWU29" s="76"/>
      <c r="HXD29" s="131"/>
      <c r="HXE29" s="131"/>
      <c r="HXG29" s="89"/>
      <c r="HXH29" s="85"/>
      <c r="HXN29" s="76"/>
      <c r="HXO29" s="76"/>
      <c r="HXX29" s="131"/>
      <c r="HXY29" s="131"/>
      <c r="HYA29" s="89"/>
      <c r="HYB29" s="85"/>
      <c r="HYH29" s="76"/>
      <c r="HYI29" s="76"/>
      <c r="HYR29" s="131"/>
      <c r="HYS29" s="131"/>
      <c r="HYU29" s="89"/>
      <c r="HYV29" s="85"/>
      <c r="HZB29" s="76"/>
      <c r="HZC29" s="76"/>
      <c r="HZL29" s="131"/>
      <c r="HZM29" s="131"/>
      <c r="HZO29" s="89"/>
      <c r="HZP29" s="85"/>
      <c r="HZV29" s="76"/>
      <c r="HZW29" s="76"/>
      <c r="IAF29" s="131"/>
      <c r="IAG29" s="131"/>
      <c r="IAI29" s="89"/>
      <c r="IAJ29" s="85"/>
      <c r="IAP29" s="76"/>
      <c r="IAQ29" s="76"/>
      <c r="IAZ29" s="131"/>
      <c r="IBA29" s="131"/>
      <c r="IBC29" s="89"/>
      <c r="IBD29" s="85"/>
      <c r="IBJ29" s="76"/>
      <c r="IBK29" s="76"/>
      <c r="IBT29" s="131"/>
      <c r="IBU29" s="131"/>
      <c r="IBW29" s="89"/>
      <c r="IBX29" s="85"/>
      <c r="ICD29" s="76"/>
      <c r="ICE29" s="76"/>
      <c r="ICN29" s="131"/>
      <c r="ICO29" s="131"/>
      <c r="ICQ29" s="89"/>
      <c r="ICR29" s="85"/>
      <c r="ICX29" s="76"/>
      <c r="ICY29" s="76"/>
      <c r="IDH29" s="131"/>
      <c r="IDI29" s="131"/>
      <c r="IDK29" s="89"/>
      <c r="IDL29" s="85"/>
      <c r="IDR29" s="76"/>
      <c r="IDS29" s="76"/>
      <c r="IEB29" s="131"/>
      <c r="IEC29" s="131"/>
      <c r="IEE29" s="89"/>
      <c r="IEF29" s="85"/>
      <c r="IEL29" s="76"/>
      <c r="IEM29" s="76"/>
      <c r="IEV29" s="131"/>
      <c r="IEW29" s="131"/>
      <c r="IEY29" s="89"/>
      <c r="IEZ29" s="85"/>
      <c r="IFF29" s="76"/>
      <c r="IFG29" s="76"/>
      <c r="IFP29" s="131"/>
      <c r="IFQ29" s="131"/>
      <c r="IFS29" s="89"/>
      <c r="IFT29" s="85"/>
      <c r="IFZ29" s="76"/>
      <c r="IGA29" s="76"/>
      <c r="IGJ29" s="131"/>
      <c r="IGK29" s="131"/>
      <c r="IGM29" s="89"/>
      <c r="IGN29" s="85"/>
      <c r="IGT29" s="76"/>
      <c r="IGU29" s="76"/>
      <c r="IHD29" s="131"/>
      <c r="IHE29" s="131"/>
      <c r="IHG29" s="89"/>
      <c r="IHH29" s="85"/>
      <c r="IHN29" s="76"/>
      <c r="IHO29" s="76"/>
      <c r="IHX29" s="131"/>
      <c r="IHY29" s="131"/>
      <c r="IIA29" s="89"/>
      <c r="IIB29" s="85"/>
      <c r="IIH29" s="76"/>
      <c r="III29" s="76"/>
      <c r="IIR29" s="131"/>
      <c r="IIS29" s="131"/>
      <c r="IIU29" s="89"/>
      <c r="IIV29" s="85"/>
      <c r="IJB29" s="76"/>
      <c r="IJC29" s="76"/>
      <c r="IJL29" s="131"/>
      <c r="IJM29" s="131"/>
      <c r="IJO29" s="89"/>
      <c r="IJP29" s="85"/>
      <c r="IJV29" s="76"/>
      <c r="IJW29" s="76"/>
      <c r="IKF29" s="131"/>
      <c r="IKG29" s="131"/>
      <c r="IKI29" s="89"/>
      <c r="IKJ29" s="85"/>
      <c r="IKP29" s="76"/>
      <c r="IKQ29" s="76"/>
      <c r="IKZ29" s="131"/>
      <c r="ILA29" s="131"/>
      <c r="ILC29" s="89"/>
      <c r="ILD29" s="85"/>
      <c r="ILJ29" s="76"/>
      <c r="ILK29" s="76"/>
      <c r="ILT29" s="131"/>
      <c r="ILU29" s="131"/>
      <c r="ILW29" s="89"/>
      <c r="ILX29" s="85"/>
      <c r="IMD29" s="76"/>
      <c r="IME29" s="76"/>
      <c r="IMN29" s="131"/>
      <c r="IMO29" s="131"/>
      <c r="IMQ29" s="89"/>
      <c r="IMR29" s="85"/>
      <c r="IMX29" s="76"/>
      <c r="IMY29" s="76"/>
      <c r="INH29" s="131"/>
      <c r="INI29" s="131"/>
      <c r="INK29" s="89"/>
      <c r="INL29" s="85"/>
      <c r="INR29" s="76"/>
      <c r="INS29" s="76"/>
      <c r="IOB29" s="131"/>
      <c r="IOC29" s="131"/>
      <c r="IOE29" s="89"/>
      <c r="IOF29" s="85"/>
      <c r="IOL29" s="76"/>
      <c r="IOM29" s="76"/>
      <c r="IOV29" s="131"/>
      <c r="IOW29" s="131"/>
      <c r="IOY29" s="89"/>
      <c r="IOZ29" s="85"/>
      <c r="IPF29" s="76"/>
      <c r="IPG29" s="76"/>
      <c r="IPP29" s="131"/>
      <c r="IPQ29" s="131"/>
      <c r="IPS29" s="89"/>
      <c r="IPT29" s="85"/>
      <c r="IPZ29" s="76"/>
      <c r="IQA29" s="76"/>
      <c r="IQJ29" s="131"/>
      <c r="IQK29" s="131"/>
      <c r="IQM29" s="89"/>
      <c r="IQN29" s="85"/>
      <c r="IQT29" s="76"/>
      <c r="IQU29" s="76"/>
      <c r="IRD29" s="131"/>
      <c r="IRE29" s="131"/>
      <c r="IRG29" s="89"/>
      <c r="IRH29" s="85"/>
      <c r="IRN29" s="76"/>
      <c r="IRO29" s="76"/>
      <c r="IRX29" s="131"/>
      <c r="IRY29" s="131"/>
      <c r="ISA29" s="89"/>
      <c r="ISB29" s="85"/>
      <c r="ISH29" s="76"/>
      <c r="ISI29" s="76"/>
      <c r="ISR29" s="131"/>
      <c r="ISS29" s="131"/>
      <c r="ISU29" s="89"/>
      <c r="ISV29" s="85"/>
      <c r="ITB29" s="76"/>
      <c r="ITC29" s="76"/>
      <c r="ITL29" s="131"/>
      <c r="ITM29" s="131"/>
      <c r="ITO29" s="89"/>
      <c r="ITP29" s="85"/>
      <c r="ITV29" s="76"/>
      <c r="ITW29" s="76"/>
      <c r="IUF29" s="131"/>
      <c r="IUG29" s="131"/>
      <c r="IUI29" s="89"/>
      <c r="IUJ29" s="85"/>
      <c r="IUP29" s="76"/>
      <c r="IUQ29" s="76"/>
      <c r="IUZ29" s="131"/>
      <c r="IVA29" s="131"/>
      <c r="IVC29" s="89"/>
      <c r="IVD29" s="85"/>
      <c r="IVJ29" s="76"/>
      <c r="IVK29" s="76"/>
      <c r="IVT29" s="131"/>
      <c r="IVU29" s="131"/>
      <c r="IVW29" s="89"/>
      <c r="IVX29" s="85"/>
      <c r="IWD29" s="76"/>
      <c r="IWE29" s="76"/>
      <c r="IWN29" s="131"/>
      <c r="IWO29" s="131"/>
      <c r="IWQ29" s="89"/>
      <c r="IWR29" s="85"/>
      <c r="IWX29" s="76"/>
      <c r="IWY29" s="76"/>
      <c r="IXH29" s="131"/>
      <c r="IXI29" s="131"/>
      <c r="IXK29" s="89"/>
      <c r="IXL29" s="85"/>
      <c r="IXR29" s="76"/>
      <c r="IXS29" s="76"/>
      <c r="IYB29" s="131"/>
      <c r="IYC29" s="131"/>
      <c r="IYE29" s="89"/>
      <c r="IYF29" s="85"/>
      <c r="IYL29" s="76"/>
      <c r="IYM29" s="76"/>
      <c r="IYV29" s="131"/>
      <c r="IYW29" s="131"/>
      <c r="IYY29" s="89"/>
      <c r="IYZ29" s="85"/>
      <c r="IZF29" s="76"/>
      <c r="IZG29" s="76"/>
      <c r="IZP29" s="131"/>
      <c r="IZQ29" s="131"/>
      <c r="IZS29" s="89"/>
      <c r="IZT29" s="85"/>
      <c r="IZZ29" s="76"/>
      <c r="JAA29" s="76"/>
      <c r="JAJ29" s="131"/>
      <c r="JAK29" s="131"/>
      <c r="JAM29" s="89"/>
      <c r="JAN29" s="85"/>
      <c r="JAT29" s="76"/>
      <c r="JAU29" s="76"/>
      <c r="JBD29" s="131"/>
      <c r="JBE29" s="131"/>
      <c r="JBG29" s="89"/>
      <c r="JBH29" s="85"/>
      <c r="JBN29" s="76"/>
      <c r="JBO29" s="76"/>
      <c r="JBX29" s="131"/>
      <c r="JBY29" s="131"/>
      <c r="JCA29" s="89"/>
      <c r="JCB29" s="85"/>
      <c r="JCH29" s="76"/>
      <c r="JCI29" s="76"/>
      <c r="JCR29" s="131"/>
      <c r="JCS29" s="131"/>
      <c r="JCU29" s="89"/>
      <c r="JCV29" s="85"/>
      <c r="JDB29" s="76"/>
      <c r="JDC29" s="76"/>
      <c r="JDL29" s="131"/>
      <c r="JDM29" s="131"/>
      <c r="JDO29" s="89"/>
      <c r="JDP29" s="85"/>
      <c r="JDV29" s="76"/>
      <c r="JDW29" s="76"/>
      <c r="JEF29" s="131"/>
      <c r="JEG29" s="131"/>
      <c r="JEI29" s="89"/>
      <c r="JEJ29" s="85"/>
      <c r="JEP29" s="76"/>
      <c r="JEQ29" s="76"/>
      <c r="JEZ29" s="131"/>
      <c r="JFA29" s="131"/>
      <c r="JFC29" s="89"/>
      <c r="JFD29" s="85"/>
      <c r="JFJ29" s="76"/>
      <c r="JFK29" s="76"/>
      <c r="JFT29" s="131"/>
      <c r="JFU29" s="131"/>
      <c r="JFW29" s="89"/>
      <c r="JFX29" s="85"/>
      <c r="JGD29" s="76"/>
      <c r="JGE29" s="76"/>
      <c r="JGN29" s="131"/>
      <c r="JGO29" s="131"/>
      <c r="JGQ29" s="89"/>
      <c r="JGR29" s="85"/>
      <c r="JGX29" s="76"/>
      <c r="JGY29" s="76"/>
      <c r="JHH29" s="131"/>
      <c r="JHI29" s="131"/>
      <c r="JHK29" s="89"/>
      <c r="JHL29" s="85"/>
      <c r="JHR29" s="76"/>
      <c r="JHS29" s="76"/>
      <c r="JIB29" s="131"/>
      <c r="JIC29" s="131"/>
      <c r="JIE29" s="89"/>
      <c r="JIF29" s="85"/>
      <c r="JIL29" s="76"/>
      <c r="JIM29" s="76"/>
      <c r="JIV29" s="131"/>
      <c r="JIW29" s="131"/>
      <c r="JIY29" s="89"/>
      <c r="JIZ29" s="85"/>
      <c r="JJF29" s="76"/>
      <c r="JJG29" s="76"/>
      <c r="JJP29" s="131"/>
      <c r="JJQ29" s="131"/>
      <c r="JJS29" s="89"/>
      <c r="JJT29" s="85"/>
      <c r="JJZ29" s="76"/>
      <c r="JKA29" s="76"/>
      <c r="JKJ29" s="131"/>
      <c r="JKK29" s="131"/>
      <c r="JKM29" s="89"/>
      <c r="JKN29" s="85"/>
      <c r="JKT29" s="76"/>
      <c r="JKU29" s="76"/>
      <c r="JLD29" s="131"/>
      <c r="JLE29" s="131"/>
      <c r="JLG29" s="89"/>
      <c r="JLH29" s="85"/>
      <c r="JLN29" s="76"/>
      <c r="JLO29" s="76"/>
      <c r="JLX29" s="131"/>
      <c r="JLY29" s="131"/>
      <c r="JMA29" s="89"/>
      <c r="JMB29" s="85"/>
      <c r="JMH29" s="76"/>
      <c r="JMI29" s="76"/>
      <c r="JMR29" s="131"/>
      <c r="JMS29" s="131"/>
      <c r="JMU29" s="89"/>
      <c r="JMV29" s="85"/>
      <c r="JNB29" s="76"/>
      <c r="JNC29" s="76"/>
      <c r="JNL29" s="131"/>
      <c r="JNM29" s="131"/>
      <c r="JNO29" s="89"/>
      <c r="JNP29" s="85"/>
      <c r="JNV29" s="76"/>
      <c r="JNW29" s="76"/>
      <c r="JOF29" s="131"/>
      <c r="JOG29" s="131"/>
      <c r="JOI29" s="89"/>
      <c r="JOJ29" s="85"/>
      <c r="JOP29" s="76"/>
      <c r="JOQ29" s="76"/>
      <c r="JOZ29" s="131"/>
      <c r="JPA29" s="131"/>
      <c r="JPC29" s="89"/>
      <c r="JPD29" s="85"/>
      <c r="JPJ29" s="76"/>
      <c r="JPK29" s="76"/>
      <c r="JPT29" s="131"/>
      <c r="JPU29" s="131"/>
      <c r="JPW29" s="89"/>
      <c r="JPX29" s="85"/>
      <c r="JQD29" s="76"/>
      <c r="JQE29" s="76"/>
      <c r="JQN29" s="131"/>
      <c r="JQO29" s="131"/>
      <c r="JQQ29" s="89"/>
      <c r="JQR29" s="85"/>
      <c r="JQX29" s="76"/>
      <c r="JQY29" s="76"/>
      <c r="JRH29" s="131"/>
      <c r="JRI29" s="131"/>
      <c r="JRK29" s="89"/>
      <c r="JRL29" s="85"/>
      <c r="JRR29" s="76"/>
      <c r="JRS29" s="76"/>
      <c r="JSB29" s="131"/>
      <c r="JSC29" s="131"/>
      <c r="JSE29" s="89"/>
      <c r="JSF29" s="85"/>
      <c r="JSL29" s="76"/>
      <c r="JSM29" s="76"/>
      <c r="JSV29" s="131"/>
      <c r="JSW29" s="131"/>
      <c r="JSY29" s="89"/>
      <c r="JSZ29" s="85"/>
      <c r="JTF29" s="76"/>
      <c r="JTG29" s="76"/>
      <c r="JTP29" s="131"/>
      <c r="JTQ29" s="131"/>
      <c r="JTS29" s="89"/>
      <c r="JTT29" s="85"/>
      <c r="JTZ29" s="76"/>
      <c r="JUA29" s="76"/>
      <c r="JUJ29" s="131"/>
      <c r="JUK29" s="131"/>
      <c r="JUM29" s="89"/>
      <c r="JUN29" s="85"/>
      <c r="JUT29" s="76"/>
      <c r="JUU29" s="76"/>
      <c r="JVD29" s="131"/>
      <c r="JVE29" s="131"/>
      <c r="JVG29" s="89"/>
      <c r="JVH29" s="85"/>
      <c r="JVN29" s="76"/>
      <c r="JVO29" s="76"/>
      <c r="JVX29" s="131"/>
      <c r="JVY29" s="131"/>
      <c r="JWA29" s="89"/>
      <c r="JWB29" s="85"/>
      <c r="JWH29" s="76"/>
      <c r="JWI29" s="76"/>
      <c r="JWR29" s="131"/>
      <c r="JWS29" s="131"/>
      <c r="JWU29" s="89"/>
      <c r="JWV29" s="85"/>
      <c r="JXB29" s="76"/>
      <c r="JXC29" s="76"/>
      <c r="JXL29" s="131"/>
      <c r="JXM29" s="131"/>
      <c r="JXO29" s="89"/>
      <c r="JXP29" s="85"/>
      <c r="JXV29" s="76"/>
      <c r="JXW29" s="76"/>
      <c r="JYF29" s="131"/>
      <c r="JYG29" s="131"/>
      <c r="JYI29" s="89"/>
      <c r="JYJ29" s="85"/>
      <c r="JYP29" s="76"/>
      <c r="JYQ29" s="76"/>
      <c r="JYZ29" s="131"/>
      <c r="JZA29" s="131"/>
      <c r="JZC29" s="89"/>
      <c r="JZD29" s="85"/>
      <c r="JZJ29" s="76"/>
      <c r="JZK29" s="76"/>
      <c r="JZT29" s="131"/>
      <c r="JZU29" s="131"/>
      <c r="JZW29" s="89"/>
      <c r="JZX29" s="85"/>
      <c r="KAD29" s="76"/>
      <c r="KAE29" s="76"/>
      <c r="KAN29" s="131"/>
      <c r="KAO29" s="131"/>
      <c r="KAQ29" s="89"/>
      <c r="KAR29" s="85"/>
      <c r="KAX29" s="76"/>
      <c r="KAY29" s="76"/>
      <c r="KBH29" s="131"/>
      <c r="KBI29" s="131"/>
      <c r="KBK29" s="89"/>
      <c r="KBL29" s="85"/>
      <c r="KBR29" s="76"/>
      <c r="KBS29" s="76"/>
      <c r="KCB29" s="131"/>
      <c r="KCC29" s="131"/>
      <c r="KCE29" s="89"/>
      <c r="KCF29" s="85"/>
      <c r="KCL29" s="76"/>
      <c r="KCM29" s="76"/>
      <c r="KCV29" s="131"/>
      <c r="KCW29" s="131"/>
      <c r="KCY29" s="89"/>
      <c r="KCZ29" s="85"/>
      <c r="KDF29" s="76"/>
      <c r="KDG29" s="76"/>
      <c r="KDP29" s="131"/>
      <c r="KDQ29" s="131"/>
      <c r="KDS29" s="89"/>
      <c r="KDT29" s="85"/>
      <c r="KDZ29" s="76"/>
      <c r="KEA29" s="76"/>
      <c r="KEJ29" s="131"/>
      <c r="KEK29" s="131"/>
      <c r="KEM29" s="89"/>
      <c r="KEN29" s="85"/>
      <c r="KET29" s="76"/>
      <c r="KEU29" s="76"/>
      <c r="KFD29" s="131"/>
      <c r="KFE29" s="131"/>
      <c r="KFG29" s="89"/>
      <c r="KFH29" s="85"/>
      <c r="KFN29" s="76"/>
      <c r="KFO29" s="76"/>
      <c r="KFX29" s="131"/>
      <c r="KFY29" s="131"/>
      <c r="KGA29" s="89"/>
      <c r="KGB29" s="85"/>
      <c r="KGH29" s="76"/>
      <c r="KGI29" s="76"/>
      <c r="KGR29" s="131"/>
      <c r="KGS29" s="131"/>
      <c r="KGU29" s="89"/>
      <c r="KGV29" s="85"/>
      <c r="KHB29" s="76"/>
      <c r="KHC29" s="76"/>
      <c r="KHL29" s="131"/>
      <c r="KHM29" s="131"/>
      <c r="KHO29" s="89"/>
      <c r="KHP29" s="85"/>
      <c r="KHV29" s="76"/>
      <c r="KHW29" s="76"/>
      <c r="KIF29" s="131"/>
      <c r="KIG29" s="131"/>
      <c r="KII29" s="89"/>
      <c r="KIJ29" s="85"/>
      <c r="KIP29" s="76"/>
      <c r="KIQ29" s="76"/>
      <c r="KIZ29" s="131"/>
      <c r="KJA29" s="131"/>
      <c r="KJC29" s="89"/>
      <c r="KJD29" s="85"/>
      <c r="KJJ29" s="76"/>
      <c r="KJK29" s="76"/>
      <c r="KJT29" s="131"/>
      <c r="KJU29" s="131"/>
      <c r="KJW29" s="89"/>
      <c r="KJX29" s="85"/>
      <c r="KKD29" s="76"/>
      <c r="KKE29" s="76"/>
      <c r="KKN29" s="131"/>
      <c r="KKO29" s="131"/>
      <c r="KKQ29" s="89"/>
      <c r="KKR29" s="85"/>
      <c r="KKX29" s="76"/>
      <c r="KKY29" s="76"/>
      <c r="KLH29" s="131"/>
      <c r="KLI29" s="131"/>
      <c r="KLK29" s="89"/>
      <c r="KLL29" s="85"/>
      <c r="KLR29" s="76"/>
      <c r="KLS29" s="76"/>
      <c r="KMB29" s="131"/>
      <c r="KMC29" s="131"/>
      <c r="KME29" s="89"/>
      <c r="KMF29" s="85"/>
      <c r="KML29" s="76"/>
      <c r="KMM29" s="76"/>
      <c r="KMV29" s="131"/>
      <c r="KMW29" s="131"/>
      <c r="KMY29" s="89"/>
      <c r="KMZ29" s="85"/>
      <c r="KNF29" s="76"/>
      <c r="KNG29" s="76"/>
      <c r="KNP29" s="131"/>
      <c r="KNQ29" s="131"/>
      <c r="KNS29" s="89"/>
      <c r="KNT29" s="85"/>
      <c r="KNZ29" s="76"/>
      <c r="KOA29" s="76"/>
      <c r="KOJ29" s="131"/>
      <c r="KOK29" s="131"/>
      <c r="KOM29" s="89"/>
      <c r="KON29" s="85"/>
      <c r="KOT29" s="76"/>
      <c r="KOU29" s="76"/>
      <c r="KPD29" s="131"/>
      <c r="KPE29" s="131"/>
      <c r="KPG29" s="89"/>
      <c r="KPH29" s="85"/>
      <c r="KPN29" s="76"/>
      <c r="KPO29" s="76"/>
      <c r="KPX29" s="131"/>
      <c r="KPY29" s="131"/>
      <c r="KQA29" s="89"/>
      <c r="KQB29" s="85"/>
      <c r="KQH29" s="76"/>
      <c r="KQI29" s="76"/>
      <c r="KQR29" s="131"/>
      <c r="KQS29" s="131"/>
      <c r="KQU29" s="89"/>
      <c r="KQV29" s="85"/>
      <c r="KRB29" s="76"/>
      <c r="KRC29" s="76"/>
      <c r="KRL29" s="131"/>
      <c r="KRM29" s="131"/>
      <c r="KRO29" s="89"/>
      <c r="KRP29" s="85"/>
      <c r="KRV29" s="76"/>
      <c r="KRW29" s="76"/>
      <c r="KSF29" s="131"/>
      <c r="KSG29" s="131"/>
      <c r="KSI29" s="89"/>
      <c r="KSJ29" s="85"/>
      <c r="KSP29" s="76"/>
      <c r="KSQ29" s="76"/>
      <c r="KSZ29" s="131"/>
      <c r="KTA29" s="131"/>
      <c r="KTC29" s="89"/>
      <c r="KTD29" s="85"/>
      <c r="KTJ29" s="76"/>
      <c r="KTK29" s="76"/>
      <c r="KTT29" s="131"/>
      <c r="KTU29" s="131"/>
      <c r="KTW29" s="89"/>
      <c r="KTX29" s="85"/>
      <c r="KUD29" s="76"/>
      <c r="KUE29" s="76"/>
      <c r="KUN29" s="131"/>
      <c r="KUO29" s="131"/>
      <c r="KUQ29" s="89"/>
      <c r="KUR29" s="85"/>
      <c r="KUX29" s="76"/>
      <c r="KUY29" s="76"/>
      <c r="KVH29" s="131"/>
      <c r="KVI29" s="131"/>
      <c r="KVK29" s="89"/>
      <c r="KVL29" s="85"/>
      <c r="KVR29" s="76"/>
      <c r="KVS29" s="76"/>
      <c r="KWB29" s="131"/>
      <c r="KWC29" s="131"/>
      <c r="KWE29" s="89"/>
      <c r="KWF29" s="85"/>
      <c r="KWL29" s="76"/>
      <c r="KWM29" s="76"/>
      <c r="KWV29" s="131"/>
      <c r="KWW29" s="131"/>
      <c r="KWY29" s="89"/>
      <c r="KWZ29" s="85"/>
      <c r="KXF29" s="76"/>
      <c r="KXG29" s="76"/>
      <c r="KXP29" s="131"/>
      <c r="KXQ29" s="131"/>
      <c r="KXS29" s="89"/>
      <c r="KXT29" s="85"/>
      <c r="KXZ29" s="76"/>
      <c r="KYA29" s="76"/>
      <c r="KYJ29" s="131"/>
      <c r="KYK29" s="131"/>
      <c r="KYM29" s="89"/>
      <c r="KYN29" s="85"/>
      <c r="KYT29" s="76"/>
      <c r="KYU29" s="76"/>
      <c r="KZD29" s="131"/>
      <c r="KZE29" s="131"/>
      <c r="KZG29" s="89"/>
      <c r="KZH29" s="85"/>
      <c r="KZN29" s="76"/>
      <c r="KZO29" s="76"/>
      <c r="KZX29" s="131"/>
      <c r="KZY29" s="131"/>
      <c r="LAA29" s="89"/>
      <c r="LAB29" s="85"/>
      <c r="LAH29" s="76"/>
      <c r="LAI29" s="76"/>
      <c r="LAR29" s="131"/>
      <c r="LAS29" s="131"/>
      <c r="LAU29" s="89"/>
      <c r="LAV29" s="85"/>
      <c r="LBB29" s="76"/>
      <c r="LBC29" s="76"/>
      <c r="LBL29" s="131"/>
      <c r="LBM29" s="131"/>
      <c r="LBO29" s="89"/>
      <c r="LBP29" s="85"/>
      <c r="LBV29" s="76"/>
      <c r="LBW29" s="76"/>
      <c r="LCF29" s="131"/>
      <c r="LCG29" s="131"/>
      <c r="LCI29" s="89"/>
      <c r="LCJ29" s="85"/>
      <c r="LCP29" s="76"/>
      <c r="LCQ29" s="76"/>
      <c r="LCZ29" s="131"/>
      <c r="LDA29" s="131"/>
      <c r="LDC29" s="89"/>
      <c r="LDD29" s="85"/>
      <c r="LDJ29" s="76"/>
      <c r="LDK29" s="76"/>
      <c r="LDT29" s="131"/>
      <c r="LDU29" s="131"/>
      <c r="LDW29" s="89"/>
      <c r="LDX29" s="85"/>
      <c r="LED29" s="76"/>
      <c r="LEE29" s="76"/>
      <c r="LEN29" s="131"/>
      <c r="LEO29" s="131"/>
      <c r="LEQ29" s="89"/>
      <c r="LER29" s="85"/>
      <c r="LEX29" s="76"/>
      <c r="LEY29" s="76"/>
      <c r="LFH29" s="131"/>
      <c r="LFI29" s="131"/>
      <c r="LFK29" s="89"/>
      <c r="LFL29" s="85"/>
      <c r="LFR29" s="76"/>
      <c r="LFS29" s="76"/>
      <c r="LGB29" s="131"/>
      <c r="LGC29" s="131"/>
      <c r="LGE29" s="89"/>
      <c r="LGF29" s="85"/>
      <c r="LGL29" s="76"/>
      <c r="LGM29" s="76"/>
      <c r="LGV29" s="131"/>
      <c r="LGW29" s="131"/>
      <c r="LGY29" s="89"/>
      <c r="LGZ29" s="85"/>
      <c r="LHF29" s="76"/>
      <c r="LHG29" s="76"/>
      <c r="LHP29" s="131"/>
      <c r="LHQ29" s="131"/>
      <c r="LHS29" s="89"/>
      <c r="LHT29" s="85"/>
      <c r="LHZ29" s="76"/>
      <c r="LIA29" s="76"/>
      <c r="LIJ29" s="131"/>
      <c r="LIK29" s="131"/>
      <c r="LIM29" s="89"/>
      <c r="LIN29" s="85"/>
      <c r="LIT29" s="76"/>
      <c r="LIU29" s="76"/>
      <c r="LJD29" s="131"/>
      <c r="LJE29" s="131"/>
      <c r="LJG29" s="89"/>
      <c r="LJH29" s="85"/>
      <c r="LJN29" s="76"/>
      <c r="LJO29" s="76"/>
      <c r="LJX29" s="131"/>
      <c r="LJY29" s="131"/>
      <c r="LKA29" s="89"/>
      <c r="LKB29" s="85"/>
      <c r="LKH29" s="76"/>
      <c r="LKI29" s="76"/>
      <c r="LKR29" s="131"/>
      <c r="LKS29" s="131"/>
      <c r="LKU29" s="89"/>
      <c r="LKV29" s="85"/>
      <c r="LLB29" s="76"/>
      <c r="LLC29" s="76"/>
      <c r="LLL29" s="131"/>
      <c r="LLM29" s="131"/>
      <c r="LLO29" s="89"/>
      <c r="LLP29" s="85"/>
      <c r="LLV29" s="76"/>
      <c r="LLW29" s="76"/>
      <c r="LMF29" s="131"/>
      <c r="LMG29" s="131"/>
      <c r="LMI29" s="89"/>
      <c r="LMJ29" s="85"/>
      <c r="LMP29" s="76"/>
      <c r="LMQ29" s="76"/>
      <c r="LMZ29" s="131"/>
      <c r="LNA29" s="131"/>
      <c r="LNC29" s="89"/>
      <c r="LND29" s="85"/>
      <c r="LNJ29" s="76"/>
      <c r="LNK29" s="76"/>
      <c r="LNT29" s="131"/>
      <c r="LNU29" s="131"/>
      <c r="LNW29" s="89"/>
      <c r="LNX29" s="85"/>
      <c r="LOD29" s="76"/>
      <c r="LOE29" s="76"/>
      <c r="LON29" s="131"/>
      <c r="LOO29" s="131"/>
      <c r="LOQ29" s="89"/>
      <c r="LOR29" s="85"/>
      <c r="LOX29" s="76"/>
      <c r="LOY29" s="76"/>
      <c r="LPH29" s="131"/>
      <c r="LPI29" s="131"/>
      <c r="LPK29" s="89"/>
      <c r="LPL29" s="85"/>
      <c r="LPR29" s="76"/>
      <c r="LPS29" s="76"/>
      <c r="LQB29" s="131"/>
      <c r="LQC29" s="131"/>
      <c r="LQE29" s="89"/>
      <c r="LQF29" s="85"/>
      <c r="LQL29" s="76"/>
      <c r="LQM29" s="76"/>
      <c r="LQV29" s="131"/>
      <c r="LQW29" s="131"/>
      <c r="LQY29" s="89"/>
      <c r="LQZ29" s="85"/>
      <c r="LRF29" s="76"/>
      <c r="LRG29" s="76"/>
      <c r="LRP29" s="131"/>
      <c r="LRQ29" s="131"/>
      <c r="LRS29" s="89"/>
      <c r="LRT29" s="85"/>
      <c r="LRZ29" s="76"/>
      <c r="LSA29" s="76"/>
      <c r="LSJ29" s="131"/>
      <c r="LSK29" s="131"/>
      <c r="LSM29" s="89"/>
      <c r="LSN29" s="85"/>
      <c r="LST29" s="76"/>
      <c r="LSU29" s="76"/>
      <c r="LTD29" s="131"/>
      <c r="LTE29" s="131"/>
      <c r="LTG29" s="89"/>
      <c r="LTH29" s="85"/>
      <c r="LTN29" s="76"/>
      <c r="LTO29" s="76"/>
      <c r="LTX29" s="131"/>
      <c r="LTY29" s="131"/>
      <c r="LUA29" s="89"/>
      <c r="LUB29" s="85"/>
      <c r="LUH29" s="76"/>
      <c r="LUI29" s="76"/>
      <c r="LUR29" s="131"/>
      <c r="LUS29" s="131"/>
      <c r="LUU29" s="89"/>
      <c r="LUV29" s="85"/>
      <c r="LVB29" s="76"/>
      <c r="LVC29" s="76"/>
      <c r="LVL29" s="131"/>
      <c r="LVM29" s="131"/>
      <c r="LVO29" s="89"/>
      <c r="LVP29" s="85"/>
      <c r="LVV29" s="76"/>
      <c r="LVW29" s="76"/>
      <c r="LWF29" s="131"/>
      <c r="LWG29" s="131"/>
      <c r="LWI29" s="89"/>
      <c r="LWJ29" s="85"/>
      <c r="LWP29" s="76"/>
      <c r="LWQ29" s="76"/>
      <c r="LWZ29" s="131"/>
      <c r="LXA29" s="131"/>
      <c r="LXC29" s="89"/>
      <c r="LXD29" s="85"/>
      <c r="LXJ29" s="76"/>
      <c r="LXK29" s="76"/>
      <c r="LXT29" s="131"/>
      <c r="LXU29" s="131"/>
      <c r="LXW29" s="89"/>
      <c r="LXX29" s="85"/>
      <c r="LYD29" s="76"/>
      <c r="LYE29" s="76"/>
      <c r="LYN29" s="131"/>
      <c r="LYO29" s="131"/>
      <c r="LYQ29" s="89"/>
      <c r="LYR29" s="85"/>
      <c r="LYX29" s="76"/>
      <c r="LYY29" s="76"/>
      <c r="LZH29" s="131"/>
      <c r="LZI29" s="131"/>
      <c r="LZK29" s="89"/>
      <c r="LZL29" s="85"/>
      <c r="LZR29" s="76"/>
      <c r="LZS29" s="76"/>
      <c r="MAB29" s="131"/>
      <c r="MAC29" s="131"/>
      <c r="MAE29" s="89"/>
      <c r="MAF29" s="85"/>
      <c r="MAL29" s="76"/>
      <c r="MAM29" s="76"/>
      <c r="MAV29" s="131"/>
      <c r="MAW29" s="131"/>
      <c r="MAY29" s="89"/>
      <c r="MAZ29" s="85"/>
      <c r="MBF29" s="76"/>
      <c r="MBG29" s="76"/>
      <c r="MBP29" s="131"/>
      <c r="MBQ29" s="131"/>
      <c r="MBS29" s="89"/>
      <c r="MBT29" s="85"/>
      <c r="MBZ29" s="76"/>
      <c r="MCA29" s="76"/>
      <c r="MCJ29" s="131"/>
      <c r="MCK29" s="131"/>
      <c r="MCM29" s="89"/>
      <c r="MCN29" s="85"/>
      <c r="MCT29" s="76"/>
      <c r="MCU29" s="76"/>
      <c r="MDD29" s="131"/>
      <c r="MDE29" s="131"/>
      <c r="MDG29" s="89"/>
      <c r="MDH29" s="85"/>
      <c r="MDN29" s="76"/>
      <c r="MDO29" s="76"/>
      <c r="MDX29" s="131"/>
      <c r="MDY29" s="131"/>
      <c r="MEA29" s="89"/>
      <c r="MEB29" s="85"/>
      <c r="MEH29" s="76"/>
      <c r="MEI29" s="76"/>
      <c r="MER29" s="131"/>
      <c r="MES29" s="131"/>
      <c r="MEU29" s="89"/>
      <c r="MEV29" s="85"/>
      <c r="MFB29" s="76"/>
      <c r="MFC29" s="76"/>
      <c r="MFL29" s="131"/>
      <c r="MFM29" s="131"/>
      <c r="MFO29" s="89"/>
      <c r="MFP29" s="85"/>
      <c r="MFV29" s="76"/>
      <c r="MFW29" s="76"/>
      <c r="MGF29" s="131"/>
      <c r="MGG29" s="131"/>
      <c r="MGI29" s="89"/>
      <c r="MGJ29" s="85"/>
      <c r="MGP29" s="76"/>
      <c r="MGQ29" s="76"/>
      <c r="MGZ29" s="131"/>
      <c r="MHA29" s="131"/>
      <c r="MHC29" s="89"/>
      <c r="MHD29" s="85"/>
      <c r="MHJ29" s="76"/>
      <c r="MHK29" s="76"/>
      <c r="MHT29" s="131"/>
      <c r="MHU29" s="131"/>
      <c r="MHW29" s="89"/>
      <c r="MHX29" s="85"/>
      <c r="MID29" s="76"/>
      <c r="MIE29" s="76"/>
      <c r="MIN29" s="131"/>
      <c r="MIO29" s="131"/>
      <c r="MIQ29" s="89"/>
      <c r="MIR29" s="85"/>
      <c r="MIX29" s="76"/>
      <c r="MIY29" s="76"/>
      <c r="MJH29" s="131"/>
      <c r="MJI29" s="131"/>
      <c r="MJK29" s="89"/>
      <c r="MJL29" s="85"/>
      <c r="MJR29" s="76"/>
      <c r="MJS29" s="76"/>
      <c r="MKB29" s="131"/>
      <c r="MKC29" s="131"/>
      <c r="MKE29" s="89"/>
      <c r="MKF29" s="85"/>
      <c r="MKL29" s="76"/>
      <c r="MKM29" s="76"/>
      <c r="MKV29" s="131"/>
      <c r="MKW29" s="131"/>
      <c r="MKY29" s="89"/>
      <c r="MKZ29" s="85"/>
      <c r="MLF29" s="76"/>
      <c r="MLG29" s="76"/>
      <c r="MLP29" s="131"/>
      <c r="MLQ29" s="131"/>
      <c r="MLS29" s="89"/>
      <c r="MLT29" s="85"/>
      <c r="MLZ29" s="76"/>
      <c r="MMA29" s="76"/>
      <c r="MMJ29" s="131"/>
      <c r="MMK29" s="131"/>
      <c r="MMM29" s="89"/>
      <c r="MMN29" s="85"/>
      <c r="MMT29" s="76"/>
      <c r="MMU29" s="76"/>
      <c r="MND29" s="131"/>
      <c r="MNE29" s="131"/>
      <c r="MNG29" s="89"/>
      <c r="MNH29" s="85"/>
      <c r="MNN29" s="76"/>
      <c r="MNO29" s="76"/>
      <c r="MNX29" s="131"/>
      <c r="MNY29" s="131"/>
      <c r="MOA29" s="89"/>
      <c r="MOB29" s="85"/>
      <c r="MOH29" s="76"/>
      <c r="MOI29" s="76"/>
      <c r="MOR29" s="131"/>
      <c r="MOS29" s="131"/>
      <c r="MOU29" s="89"/>
      <c r="MOV29" s="85"/>
      <c r="MPB29" s="76"/>
      <c r="MPC29" s="76"/>
      <c r="MPL29" s="131"/>
      <c r="MPM29" s="131"/>
      <c r="MPO29" s="89"/>
      <c r="MPP29" s="85"/>
      <c r="MPV29" s="76"/>
      <c r="MPW29" s="76"/>
      <c r="MQF29" s="131"/>
      <c r="MQG29" s="131"/>
      <c r="MQI29" s="89"/>
      <c r="MQJ29" s="85"/>
      <c r="MQP29" s="76"/>
      <c r="MQQ29" s="76"/>
      <c r="MQZ29" s="131"/>
      <c r="MRA29" s="131"/>
      <c r="MRC29" s="89"/>
      <c r="MRD29" s="85"/>
      <c r="MRJ29" s="76"/>
      <c r="MRK29" s="76"/>
      <c r="MRT29" s="131"/>
      <c r="MRU29" s="131"/>
      <c r="MRW29" s="89"/>
      <c r="MRX29" s="85"/>
      <c r="MSD29" s="76"/>
      <c r="MSE29" s="76"/>
      <c r="MSN29" s="131"/>
      <c r="MSO29" s="131"/>
      <c r="MSQ29" s="89"/>
      <c r="MSR29" s="85"/>
      <c r="MSX29" s="76"/>
      <c r="MSY29" s="76"/>
      <c r="MTH29" s="131"/>
      <c r="MTI29" s="131"/>
      <c r="MTK29" s="89"/>
      <c r="MTL29" s="85"/>
      <c r="MTR29" s="76"/>
      <c r="MTS29" s="76"/>
      <c r="MUB29" s="131"/>
      <c r="MUC29" s="131"/>
      <c r="MUE29" s="89"/>
      <c r="MUF29" s="85"/>
      <c r="MUL29" s="76"/>
      <c r="MUM29" s="76"/>
      <c r="MUV29" s="131"/>
      <c r="MUW29" s="131"/>
      <c r="MUY29" s="89"/>
      <c r="MUZ29" s="85"/>
      <c r="MVF29" s="76"/>
      <c r="MVG29" s="76"/>
      <c r="MVP29" s="131"/>
      <c r="MVQ29" s="131"/>
      <c r="MVS29" s="89"/>
      <c r="MVT29" s="85"/>
      <c r="MVZ29" s="76"/>
      <c r="MWA29" s="76"/>
      <c r="MWJ29" s="131"/>
      <c r="MWK29" s="131"/>
      <c r="MWM29" s="89"/>
      <c r="MWN29" s="85"/>
      <c r="MWT29" s="76"/>
      <c r="MWU29" s="76"/>
      <c r="MXD29" s="131"/>
      <c r="MXE29" s="131"/>
      <c r="MXG29" s="89"/>
      <c r="MXH29" s="85"/>
      <c r="MXN29" s="76"/>
      <c r="MXO29" s="76"/>
      <c r="MXX29" s="131"/>
      <c r="MXY29" s="131"/>
      <c r="MYA29" s="89"/>
      <c r="MYB29" s="85"/>
      <c r="MYH29" s="76"/>
      <c r="MYI29" s="76"/>
      <c r="MYR29" s="131"/>
      <c r="MYS29" s="131"/>
      <c r="MYU29" s="89"/>
      <c r="MYV29" s="85"/>
      <c r="MZB29" s="76"/>
      <c r="MZC29" s="76"/>
      <c r="MZL29" s="131"/>
      <c r="MZM29" s="131"/>
      <c r="MZO29" s="89"/>
      <c r="MZP29" s="85"/>
      <c r="MZV29" s="76"/>
      <c r="MZW29" s="76"/>
      <c r="NAF29" s="131"/>
      <c r="NAG29" s="131"/>
      <c r="NAI29" s="89"/>
      <c r="NAJ29" s="85"/>
      <c r="NAP29" s="76"/>
      <c r="NAQ29" s="76"/>
      <c r="NAZ29" s="131"/>
      <c r="NBA29" s="131"/>
      <c r="NBC29" s="89"/>
      <c r="NBD29" s="85"/>
      <c r="NBJ29" s="76"/>
      <c r="NBK29" s="76"/>
      <c r="NBT29" s="131"/>
      <c r="NBU29" s="131"/>
      <c r="NBW29" s="89"/>
      <c r="NBX29" s="85"/>
      <c r="NCD29" s="76"/>
      <c r="NCE29" s="76"/>
      <c r="NCN29" s="131"/>
      <c r="NCO29" s="131"/>
      <c r="NCQ29" s="89"/>
      <c r="NCR29" s="85"/>
      <c r="NCX29" s="76"/>
      <c r="NCY29" s="76"/>
      <c r="NDH29" s="131"/>
      <c r="NDI29" s="131"/>
      <c r="NDK29" s="89"/>
      <c r="NDL29" s="85"/>
      <c r="NDR29" s="76"/>
      <c r="NDS29" s="76"/>
      <c r="NEB29" s="131"/>
      <c r="NEC29" s="131"/>
      <c r="NEE29" s="89"/>
      <c r="NEF29" s="85"/>
      <c r="NEL29" s="76"/>
      <c r="NEM29" s="76"/>
      <c r="NEV29" s="131"/>
      <c r="NEW29" s="131"/>
      <c r="NEY29" s="89"/>
      <c r="NEZ29" s="85"/>
      <c r="NFF29" s="76"/>
      <c r="NFG29" s="76"/>
      <c r="NFP29" s="131"/>
      <c r="NFQ29" s="131"/>
      <c r="NFS29" s="89"/>
      <c r="NFT29" s="85"/>
      <c r="NFZ29" s="76"/>
      <c r="NGA29" s="76"/>
      <c r="NGJ29" s="131"/>
      <c r="NGK29" s="131"/>
      <c r="NGM29" s="89"/>
      <c r="NGN29" s="85"/>
      <c r="NGT29" s="76"/>
      <c r="NGU29" s="76"/>
      <c r="NHD29" s="131"/>
      <c r="NHE29" s="131"/>
      <c r="NHG29" s="89"/>
      <c r="NHH29" s="85"/>
      <c r="NHN29" s="76"/>
      <c r="NHO29" s="76"/>
      <c r="NHX29" s="131"/>
      <c r="NHY29" s="131"/>
      <c r="NIA29" s="89"/>
      <c r="NIB29" s="85"/>
      <c r="NIH29" s="76"/>
      <c r="NII29" s="76"/>
      <c r="NIR29" s="131"/>
      <c r="NIS29" s="131"/>
      <c r="NIU29" s="89"/>
      <c r="NIV29" s="85"/>
      <c r="NJB29" s="76"/>
      <c r="NJC29" s="76"/>
      <c r="NJL29" s="131"/>
      <c r="NJM29" s="131"/>
      <c r="NJO29" s="89"/>
      <c r="NJP29" s="85"/>
      <c r="NJV29" s="76"/>
      <c r="NJW29" s="76"/>
      <c r="NKF29" s="131"/>
      <c r="NKG29" s="131"/>
      <c r="NKI29" s="89"/>
      <c r="NKJ29" s="85"/>
      <c r="NKP29" s="76"/>
      <c r="NKQ29" s="76"/>
      <c r="NKZ29" s="131"/>
      <c r="NLA29" s="131"/>
      <c r="NLC29" s="89"/>
      <c r="NLD29" s="85"/>
      <c r="NLJ29" s="76"/>
      <c r="NLK29" s="76"/>
      <c r="NLT29" s="131"/>
      <c r="NLU29" s="131"/>
      <c r="NLW29" s="89"/>
      <c r="NLX29" s="85"/>
      <c r="NMD29" s="76"/>
      <c r="NME29" s="76"/>
      <c r="NMN29" s="131"/>
      <c r="NMO29" s="131"/>
      <c r="NMQ29" s="89"/>
      <c r="NMR29" s="85"/>
      <c r="NMX29" s="76"/>
      <c r="NMY29" s="76"/>
      <c r="NNH29" s="131"/>
      <c r="NNI29" s="131"/>
      <c r="NNK29" s="89"/>
      <c r="NNL29" s="85"/>
      <c r="NNR29" s="76"/>
      <c r="NNS29" s="76"/>
      <c r="NOB29" s="131"/>
      <c r="NOC29" s="131"/>
      <c r="NOE29" s="89"/>
      <c r="NOF29" s="85"/>
      <c r="NOL29" s="76"/>
      <c r="NOM29" s="76"/>
      <c r="NOV29" s="131"/>
      <c r="NOW29" s="131"/>
      <c r="NOY29" s="89"/>
      <c r="NOZ29" s="85"/>
      <c r="NPF29" s="76"/>
      <c r="NPG29" s="76"/>
      <c r="NPP29" s="131"/>
      <c r="NPQ29" s="131"/>
      <c r="NPS29" s="89"/>
      <c r="NPT29" s="85"/>
      <c r="NPZ29" s="76"/>
      <c r="NQA29" s="76"/>
      <c r="NQJ29" s="131"/>
      <c r="NQK29" s="131"/>
      <c r="NQM29" s="89"/>
      <c r="NQN29" s="85"/>
      <c r="NQT29" s="76"/>
      <c r="NQU29" s="76"/>
      <c r="NRD29" s="131"/>
      <c r="NRE29" s="131"/>
      <c r="NRG29" s="89"/>
      <c r="NRH29" s="85"/>
      <c r="NRN29" s="76"/>
      <c r="NRO29" s="76"/>
      <c r="NRX29" s="131"/>
      <c r="NRY29" s="131"/>
      <c r="NSA29" s="89"/>
      <c r="NSB29" s="85"/>
      <c r="NSH29" s="76"/>
      <c r="NSI29" s="76"/>
      <c r="NSR29" s="131"/>
      <c r="NSS29" s="131"/>
      <c r="NSU29" s="89"/>
      <c r="NSV29" s="85"/>
      <c r="NTB29" s="76"/>
      <c r="NTC29" s="76"/>
      <c r="NTL29" s="131"/>
      <c r="NTM29" s="131"/>
      <c r="NTO29" s="89"/>
      <c r="NTP29" s="85"/>
      <c r="NTV29" s="76"/>
      <c r="NTW29" s="76"/>
      <c r="NUF29" s="131"/>
      <c r="NUG29" s="131"/>
      <c r="NUI29" s="89"/>
      <c r="NUJ29" s="85"/>
      <c r="NUP29" s="76"/>
      <c r="NUQ29" s="76"/>
      <c r="NUZ29" s="131"/>
      <c r="NVA29" s="131"/>
      <c r="NVC29" s="89"/>
      <c r="NVD29" s="85"/>
      <c r="NVJ29" s="76"/>
      <c r="NVK29" s="76"/>
      <c r="NVT29" s="131"/>
      <c r="NVU29" s="131"/>
      <c r="NVW29" s="89"/>
      <c r="NVX29" s="85"/>
      <c r="NWD29" s="76"/>
      <c r="NWE29" s="76"/>
      <c r="NWN29" s="131"/>
      <c r="NWO29" s="131"/>
      <c r="NWQ29" s="89"/>
      <c r="NWR29" s="85"/>
      <c r="NWX29" s="76"/>
      <c r="NWY29" s="76"/>
      <c r="NXH29" s="131"/>
      <c r="NXI29" s="131"/>
      <c r="NXK29" s="89"/>
      <c r="NXL29" s="85"/>
      <c r="NXR29" s="76"/>
      <c r="NXS29" s="76"/>
      <c r="NYB29" s="131"/>
      <c r="NYC29" s="131"/>
      <c r="NYE29" s="89"/>
      <c r="NYF29" s="85"/>
      <c r="NYL29" s="76"/>
      <c r="NYM29" s="76"/>
      <c r="NYV29" s="131"/>
      <c r="NYW29" s="131"/>
      <c r="NYY29" s="89"/>
      <c r="NYZ29" s="85"/>
      <c r="NZF29" s="76"/>
      <c r="NZG29" s="76"/>
      <c r="NZP29" s="131"/>
      <c r="NZQ29" s="131"/>
      <c r="NZS29" s="89"/>
      <c r="NZT29" s="85"/>
      <c r="NZZ29" s="76"/>
      <c r="OAA29" s="76"/>
      <c r="OAJ29" s="131"/>
      <c r="OAK29" s="131"/>
      <c r="OAM29" s="89"/>
      <c r="OAN29" s="85"/>
      <c r="OAT29" s="76"/>
      <c r="OAU29" s="76"/>
      <c r="OBD29" s="131"/>
      <c r="OBE29" s="131"/>
      <c r="OBG29" s="89"/>
      <c r="OBH29" s="85"/>
      <c r="OBN29" s="76"/>
      <c r="OBO29" s="76"/>
      <c r="OBX29" s="131"/>
      <c r="OBY29" s="131"/>
      <c r="OCA29" s="89"/>
      <c r="OCB29" s="85"/>
      <c r="OCH29" s="76"/>
      <c r="OCI29" s="76"/>
      <c r="OCR29" s="131"/>
      <c r="OCS29" s="131"/>
      <c r="OCU29" s="89"/>
      <c r="OCV29" s="85"/>
      <c r="ODB29" s="76"/>
      <c r="ODC29" s="76"/>
      <c r="ODL29" s="131"/>
      <c r="ODM29" s="131"/>
      <c r="ODO29" s="89"/>
      <c r="ODP29" s="85"/>
      <c r="ODV29" s="76"/>
      <c r="ODW29" s="76"/>
      <c r="OEF29" s="131"/>
      <c r="OEG29" s="131"/>
      <c r="OEI29" s="89"/>
      <c r="OEJ29" s="85"/>
      <c r="OEP29" s="76"/>
      <c r="OEQ29" s="76"/>
      <c r="OEZ29" s="131"/>
      <c r="OFA29" s="131"/>
      <c r="OFC29" s="89"/>
      <c r="OFD29" s="85"/>
      <c r="OFJ29" s="76"/>
      <c r="OFK29" s="76"/>
      <c r="OFT29" s="131"/>
      <c r="OFU29" s="131"/>
      <c r="OFW29" s="89"/>
      <c r="OFX29" s="85"/>
      <c r="OGD29" s="76"/>
      <c r="OGE29" s="76"/>
      <c r="OGN29" s="131"/>
      <c r="OGO29" s="131"/>
      <c r="OGQ29" s="89"/>
      <c r="OGR29" s="85"/>
      <c r="OGX29" s="76"/>
      <c r="OGY29" s="76"/>
      <c r="OHH29" s="131"/>
      <c r="OHI29" s="131"/>
      <c r="OHK29" s="89"/>
      <c r="OHL29" s="85"/>
      <c r="OHR29" s="76"/>
      <c r="OHS29" s="76"/>
      <c r="OIB29" s="131"/>
      <c r="OIC29" s="131"/>
      <c r="OIE29" s="89"/>
      <c r="OIF29" s="85"/>
      <c r="OIL29" s="76"/>
      <c r="OIM29" s="76"/>
      <c r="OIV29" s="131"/>
      <c r="OIW29" s="131"/>
      <c r="OIY29" s="89"/>
      <c r="OIZ29" s="85"/>
      <c r="OJF29" s="76"/>
      <c r="OJG29" s="76"/>
      <c r="OJP29" s="131"/>
      <c r="OJQ29" s="131"/>
      <c r="OJS29" s="89"/>
      <c r="OJT29" s="85"/>
      <c r="OJZ29" s="76"/>
      <c r="OKA29" s="76"/>
      <c r="OKJ29" s="131"/>
      <c r="OKK29" s="131"/>
      <c r="OKM29" s="89"/>
      <c r="OKN29" s="85"/>
      <c r="OKT29" s="76"/>
      <c r="OKU29" s="76"/>
      <c r="OLD29" s="131"/>
      <c r="OLE29" s="131"/>
      <c r="OLG29" s="89"/>
      <c r="OLH29" s="85"/>
      <c r="OLN29" s="76"/>
      <c r="OLO29" s="76"/>
      <c r="OLX29" s="131"/>
      <c r="OLY29" s="131"/>
      <c r="OMA29" s="89"/>
      <c r="OMB29" s="85"/>
      <c r="OMH29" s="76"/>
      <c r="OMI29" s="76"/>
      <c r="OMR29" s="131"/>
      <c r="OMS29" s="131"/>
      <c r="OMU29" s="89"/>
      <c r="OMV29" s="85"/>
      <c r="ONB29" s="76"/>
      <c r="ONC29" s="76"/>
      <c r="ONL29" s="131"/>
      <c r="ONM29" s="131"/>
      <c r="ONO29" s="89"/>
      <c r="ONP29" s="85"/>
      <c r="ONV29" s="76"/>
      <c r="ONW29" s="76"/>
      <c r="OOF29" s="131"/>
      <c r="OOG29" s="131"/>
      <c r="OOI29" s="89"/>
      <c r="OOJ29" s="85"/>
      <c r="OOP29" s="76"/>
      <c r="OOQ29" s="76"/>
      <c r="OOZ29" s="131"/>
      <c r="OPA29" s="131"/>
      <c r="OPC29" s="89"/>
      <c r="OPD29" s="85"/>
      <c r="OPJ29" s="76"/>
      <c r="OPK29" s="76"/>
      <c r="OPT29" s="131"/>
      <c r="OPU29" s="131"/>
      <c r="OPW29" s="89"/>
      <c r="OPX29" s="85"/>
      <c r="OQD29" s="76"/>
      <c r="OQE29" s="76"/>
      <c r="OQN29" s="131"/>
      <c r="OQO29" s="131"/>
      <c r="OQQ29" s="89"/>
      <c r="OQR29" s="85"/>
      <c r="OQX29" s="76"/>
      <c r="OQY29" s="76"/>
      <c r="ORH29" s="131"/>
      <c r="ORI29" s="131"/>
      <c r="ORK29" s="89"/>
      <c r="ORL29" s="85"/>
      <c r="ORR29" s="76"/>
      <c r="ORS29" s="76"/>
      <c r="OSB29" s="131"/>
      <c r="OSC29" s="131"/>
      <c r="OSE29" s="89"/>
      <c r="OSF29" s="85"/>
      <c r="OSL29" s="76"/>
      <c r="OSM29" s="76"/>
      <c r="OSV29" s="131"/>
      <c r="OSW29" s="131"/>
      <c r="OSY29" s="89"/>
      <c r="OSZ29" s="85"/>
      <c r="OTF29" s="76"/>
      <c r="OTG29" s="76"/>
      <c r="OTP29" s="131"/>
      <c r="OTQ29" s="131"/>
      <c r="OTS29" s="89"/>
      <c r="OTT29" s="85"/>
      <c r="OTZ29" s="76"/>
      <c r="OUA29" s="76"/>
      <c r="OUJ29" s="131"/>
      <c r="OUK29" s="131"/>
      <c r="OUM29" s="89"/>
      <c r="OUN29" s="85"/>
      <c r="OUT29" s="76"/>
      <c r="OUU29" s="76"/>
      <c r="OVD29" s="131"/>
      <c r="OVE29" s="131"/>
      <c r="OVG29" s="89"/>
      <c r="OVH29" s="85"/>
      <c r="OVN29" s="76"/>
      <c r="OVO29" s="76"/>
      <c r="OVX29" s="131"/>
      <c r="OVY29" s="131"/>
      <c r="OWA29" s="89"/>
      <c r="OWB29" s="85"/>
      <c r="OWH29" s="76"/>
      <c r="OWI29" s="76"/>
      <c r="OWR29" s="131"/>
      <c r="OWS29" s="131"/>
      <c r="OWU29" s="89"/>
      <c r="OWV29" s="85"/>
      <c r="OXB29" s="76"/>
      <c r="OXC29" s="76"/>
      <c r="OXL29" s="131"/>
      <c r="OXM29" s="131"/>
      <c r="OXO29" s="89"/>
      <c r="OXP29" s="85"/>
      <c r="OXV29" s="76"/>
      <c r="OXW29" s="76"/>
      <c r="OYF29" s="131"/>
      <c r="OYG29" s="131"/>
      <c r="OYI29" s="89"/>
      <c r="OYJ29" s="85"/>
      <c r="OYP29" s="76"/>
      <c r="OYQ29" s="76"/>
      <c r="OYZ29" s="131"/>
      <c r="OZA29" s="131"/>
      <c r="OZC29" s="89"/>
      <c r="OZD29" s="85"/>
      <c r="OZJ29" s="76"/>
      <c r="OZK29" s="76"/>
      <c r="OZT29" s="131"/>
      <c r="OZU29" s="131"/>
      <c r="OZW29" s="89"/>
      <c r="OZX29" s="85"/>
      <c r="PAD29" s="76"/>
      <c r="PAE29" s="76"/>
      <c r="PAN29" s="131"/>
      <c r="PAO29" s="131"/>
      <c r="PAQ29" s="89"/>
      <c r="PAR29" s="85"/>
      <c r="PAX29" s="76"/>
      <c r="PAY29" s="76"/>
      <c r="PBH29" s="131"/>
      <c r="PBI29" s="131"/>
      <c r="PBK29" s="89"/>
      <c r="PBL29" s="85"/>
      <c r="PBR29" s="76"/>
      <c r="PBS29" s="76"/>
      <c r="PCB29" s="131"/>
      <c r="PCC29" s="131"/>
      <c r="PCE29" s="89"/>
      <c r="PCF29" s="85"/>
      <c r="PCL29" s="76"/>
      <c r="PCM29" s="76"/>
      <c r="PCV29" s="131"/>
      <c r="PCW29" s="131"/>
      <c r="PCY29" s="89"/>
      <c r="PCZ29" s="85"/>
      <c r="PDF29" s="76"/>
      <c r="PDG29" s="76"/>
      <c r="PDP29" s="131"/>
      <c r="PDQ29" s="131"/>
      <c r="PDS29" s="89"/>
      <c r="PDT29" s="85"/>
      <c r="PDZ29" s="76"/>
      <c r="PEA29" s="76"/>
      <c r="PEJ29" s="131"/>
      <c r="PEK29" s="131"/>
      <c r="PEM29" s="89"/>
      <c r="PEN29" s="85"/>
      <c r="PET29" s="76"/>
      <c r="PEU29" s="76"/>
      <c r="PFD29" s="131"/>
      <c r="PFE29" s="131"/>
      <c r="PFG29" s="89"/>
      <c r="PFH29" s="85"/>
      <c r="PFN29" s="76"/>
      <c r="PFO29" s="76"/>
      <c r="PFX29" s="131"/>
      <c r="PFY29" s="131"/>
      <c r="PGA29" s="89"/>
      <c r="PGB29" s="85"/>
      <c r="PGH29" s="76"/>
      <c r="PGI29" s="76"/>
      <c r="PGR29" s="131"/>
      <c r="PGS29" s="131"/>
      <c r="PGU29" s="89"/>
      <c r="PGV29" s="85"/>
      <c r="PHB29" s="76"/>
      <c r="PHC29" s="76"/>
      <c r="PHL29" s="131"/>
      <c r="PHM29" s="131"/>
      <c r="PHO29" s="89"/>
      <c r="PHP29" s="85"/>
      <c r="PHV29" s="76"/>
      <c r="PHW29" s="76"/>
      <c r="PIF29" s="131"/>
      <c r="PIG29" s="131"/>
      <c r="PII29" s="89"/>
      <c r="PIJ29" s="85"/>
      <c r="PIP29" s="76"/>
      <c r="PIQ29" s="76"/>
      <c r="PIZ29" s="131"/>
      <c r="PJA29" s="131"/>
      <c r="PJC29" s="89"/>
      <c r="PJD29" s="85"/>
      <c r="PJJ29" s="76"/>
      <c r="PJK29" s="76"/>
      <c r="PJT29" s="131"/>
      <c r="PJU29" s="131"/>
      <c r="PJW29" s="89"/>
      <c r="PJX29" s="85"/>
      <c r="PKD29" s="76"/>
      <c r="PKE29" s="76"/>
      <c r="PKN29" s="131"/>
      <c r="PKO29" s="131"/>
      <c r="PKQ29" s="89"/>
      <c r="PKR29" s="85"/>
      <c r="PKX29" s="76"/>
      <c r="PKY29" s="76"/>
      <c r="PLH29" s="131"/>
      <c r="PLI29" s="131"/>
      <c r="PLK29" s="89"/>
      <c r="PLL29" s="85"/>
      <c r="PLR29" s="76"/>
      <c r="PLS29" s="76"/>
      <c r="PMB29" s="131"/>
      <c r="PMC29" s="131"/>
      <c r="PME29" s="89"/>
      <c r="PMF29" s="85"/>
      <c r="PML29" s="76"/>
      <c r="PMM29" s="76"/>
      <c r="PMV29" s="131"/>
      <c r="PMW29" s="131"/>
      <c r="PMY29" s="89"/>
      <c r="PMZ29" s="85"/>
      <c r="PNF29" s="76"/>
      <c r="PNG29" s="76"/>
      <c r="PNP29" s="131"/>
      <c r="PNQ29" s="131"/>
      <c r="PNS29" s="89"/>
      <c r="PNT29" s="85"/>
      <c r="PNZ29" s="76"/>
      <c r="POA29" s="76"/>
      <c r="POJ29" s="131"/>
      <c r="POK29" s="131"/>
      <c r="POM29" s="89"/>
      <c r="PON29" s="85"/>
      <c r="POT29" s="76"/>
      <c r="POU29" s="76"/>
      <c r="PPD29" s="131"/>
      <c r="PPE29" s="131"/>
      <c r="PPG29" s="89"/>
      <c r="PPH29" s="85"/>
      <c r="PPN29" s="76"/>
      <c r="PPO29" s="76"/>
      <c r="PPX29" s="131"/>
      <c r="PPY29" s="131"/>
      <c r="PQA29" s="89"/>
      <c r="PQB29" s="85"/>
      <c r="PQH29" s="76"/>
      <c r="PQI29" s="76"/>
      <c r="PQR29" s="131"/>
      <c r="PQS29" s="131"/>
      <c r="PQU29" s="89"/>
      <c r="PQV29" s="85"/>
      <c r="PRB29" s="76"/>
      <c r="PRC29" s="76"/>
      <c r="PRL29" s="131"/>
      <c r="PRM29" s="131"/>
      <c r="PRO29" s="89"/>
      <c r="PRP29" s="85"/>
      <c r="PRV29" s="76"/>
      <c r="PRW29" s="76"/>
      <c r="PSF29" s="131"/>
      <c r="PSG29" s="131"/>
      <c r="PSI29" s="89"/>
      <c r="PSJ29" s="85"/>
      <c r="PSP29" s="76"/>
      <c r="PSQ29" s="76"/>
      <c r="PSZ29" s="131"/>
      <c r="PTA29" s="131"/>
      <c r="PTC29" s="89"/>
      <c r="PTD29" s="85"/>
      <c r="PTJ29" s="76"/>
      <c r="PTK29" s="76"/>
      <c r="PTT29" s="131"/>
      <c r="PTU29" s="131"/>
      <c r="PTW29" s="89"/>
      <c r="PTX29" s="85"/>
      <c r="PUD29" s="76"/>
      <c r="PUE29" s="76"/>
      <c r="PUN29" s="131"/>
      <c r="PUO29" s="131"/>
      <c r="PUQ29" s="89"/>
      <c r="PUR29" s="85"/>
      <c r="PUX29" s="76"/>
      <c r="PUY29" s="76"/>
      <c r="PVH29" s="131"/>
      <c r="PVI29" s="131"/>
      <c r="PVK29" s="89"/>
      <c r="PVL29" s="85"/>
      <c r="PVR29" s="76"/>
      <c r="PVS29" s="76"/>
      <c r="PWB29" s="131"/>
      <c r="PWC29" s="131"/>
      <c r="PWE29" s="89"/>
      <c r="PWF29" s="85"/>
      <c r="PWL29" s="76"/>
      <c r="PWM29" s="76"/>
      <c r="PWV29" s="131"/>
      <c r="PWW29" s="131"/>
      <c r="PWY29" s="89"/>
      <c r="PWZ29" s="85"/>
      <c r="PXF29" s="76"/>
      <c r="PXG29" s="76"/>
      <c r="PXP29" s="131"/>
      <c r="PXQ29" s="131"/>
      <c r="PXS29" s="89"/>
      <c r="PXT29" s="85"/>
      <c r="PXZ29" s="76"/>
      <c r="PYA29" s="76"/>
      <c r="PYJ29" s="131"/>
      <c r="PYK29" s="131"/>
      <c r="PYM29" s="89"/>
      <c r="PYN29" s="85"/>
      <c r="PYT29" s="76"/>
      <c r="PYU29" s="76"/>
      <c r="PZD29" s="131"/>
      <c r="PZE29" s="131"/>
      <c r="PZG29" s="89"/>
      <c r="PZH29" s="85"/>
      <c r="PZN29" s="76"/>
      <c r="PZO29" s="76"/>
      <c r="PZX29" s="131"/>
      <c r="PZY29" s="131"/>
      <c r="QAA29" s="89"/>
      <c r="QAB29" s="85"/>
      <c r="QAH29" s="76"/>
      <c r="QAI29" s="76"/>
      <c r="QAR29" s="131"/>
      <c r="QAS29" s="131"/>
      <c r="QAU29" s="89"/>
      <c r="QAV29" s="85"/>
      <c r="QBB29" s="76"/>
      <c r="QBC29" s="76"/>
      <c r="QBL29" s="131"/>
      <c r="QBM29" s="131"/>
      <c r="QBO29" s="89"/>
      <c r="QBP29" s="85"/>
      <c r="QBV29" s="76"/>
      <c r="QBW29" s="76"/>
      <c r="QCF29" s="131"/>
      <c r="QCG29" s="131"/>
      <c r="QCI29" s="89"/>
      <c r="QCJ29" s="85"/>
      <c r="QCP29" s="76"/>
      <c r="QCQ29" s="76"/>
      <c r="QCZ29" s="131"/>
      <c r="QDA29" s="131"/>
      <c r="QDC29" s="89"/>
      <c r="QDD29" s="85"/>
      <c r="QDJ29" s="76"/>
      <c r="QDK29" s="76"/>
      <c r="QDT29" s="131"/>
      <c r="QDU29" s="131"/>
      <c r="QDW29" s="89"/>
      <c r="QDX29" s="85"/>
      <c r="QED29" s="76"/>
      <c r="QEE29" s="76"/>
      <c r="QEN29" s="131"/>
      <c r="QEO29" s="131"/>
      <c r="QEQ29" s="89"/>
      <c r="QER29" s="85"/>
      <c r="QEX29" s="76"/>
      <c r="QEY29" s="76"/>
      <c r="QFH29" s="131"/>
      <c r="QFI29" s="131"/>
      <c r="QFK29" s="89"/>
      <c r="QFL29" s="85"/>
      <c r="QFR29" s="76"/>
      <c r="QFS29" s="76"/>
      <c r="QGB29" s="131"/>
      <c r="QGC29" s="131"/>
      <c r="QGE29" s="89"/>
      <c r="QGF29" s="85"/>
      <c r="QGL29" s="76"/>
      <c r="QGM29" s="76"/>
      <c r="QGV29" s="131"/>
      <c r="QGW29" s="131"/>
      <c r="QGY29" s="89"/>
      <c r="QGZ29" s="85"/>
      <c r="QHF29" s="76"/>
      <c r="QHG29" s="76"/>
      <c r="QHP29" s="131"/>
      <c r="QHQ29" s="131"/>
      <c r="QHS29" s="89"/>
      <c r="QHT29" s="85"/>
      <c r="QHZ29" s="76"/>
      <c r="QIA29" s="76"/>
      <c r="QIJ29" s="131"/>
      <c r="QIK29" s="131"/>
      <c r="QIM29" s="89"/>
      <c r="QIN29" s="85"/>
      <c r="QIT29" s="76"/>
      <c r="QIU29" s="76"/>
      <c r="QJD29" s="131"/>
      <c r="QJE29" s="131"/>
      <c r="QJG29" s="89"/>
      <c r="QJH29" s="85"/>
      <c r="QJN29" s="76"/>
      <c r="QJO29" s="76"/>
      <c r="QJX29" s="131"/>
      <c r="QJY29" s="131"/>
      <c r="QKA29" s="89"/>
      <c r="QKB29" s="85"/>
      <c r="QKH29" s="76"/>
      <c r="QKI29" s="76"/>
      <c r="QKR29" s="131"/>
      <c r="QKS29" s="131"/>
      <c r="QKU29" s="89"/>
      <c r="QKV29" s="85"/>
      <c r="QLB29" s="76"/>
      <c r="QLC29" s="76"/>
      <c r="QLL29" s="131"/>
      <c r="QLM29" s="131"/>
      <c r="QLO29" s="89"/>
      <c r="QLP29" s="85"/>
      <c r="QLV29" s="76"/>
      <c r="QLW29" s="76"/>
      <c r="QMF29" s="131"/>
      <c r="QMG29" s="131"/>
      <c r="QMI29" s="89"/>
      <c r="QMJ29" s="85"/>
      <c r="QMP29" s="76"/>
      <c r="QMQ29" s="76"/>
      <c r="QMZ29" s="131"/>
      <c r="QNA29" s="131"/>
      <c r="QNC29" s="89"/>
      <c r="QND29" s="85"/>
      <c r="QNJ29" s="76"/>
      <c r="QNK29" s="76"/>
      <c r="QNT29" s="131"/>
      <c r="QNU29" s="131"/>
      <c r="QNW29" s="89"/>
      <c r="QNX29" s="85"/>
      <c r="QOD29" s="76"/>
      <c r="QOE29" s="76"/>
      <c r="QON29" s="131"/>
      <c r="QOO29" s="131"/>
      <c r="QOQ29" s="89"/>
      <c r="QOR29" s="85"/>
      <c r="QOX29" s="76"/>
      <c r="QOY29" s="76"/>
      <c r="QPH29" s="131"/>
      <c r="QPI29" s="131"/>
      <c r="QPK29" s="89"/>
      <c r="QPL29" s="85"/>
      <c r="QPR29" s="76"/>
      <c r="QPS29" s="76"/>
      <c r="QQB29" s="131"/>
      <c r="QQC29" s="131"/>
      <c r="QQE29" s="89"/>
      <c r="QQF29" s="85"/>
      <c r="QQL29" s="76"/>
      <c r="QQM29" s="76"/>
      <c r="QQV29" s="131"/>
      <c r="QQW29" s="131"/>
      <c r="QQY29" s="89"/>
      <c r="QQZ29" s="85"/>
      <c r="QRF29" s="76"/>
      <c r="QRG29" s="76"/>
      <c r="QRP29" s="131"/>
      <c r="QRQ29" s="131"/>
      <c r="QRS29" s="89"/>
      <c r="QRT29" s="85"/>
      <c r="QRZ29" s="76"/>
      <c r="QSA29" s="76"/>
      <c r="QSJ29" s="131"/>
      <c r="QSK29" s="131"/>
      <c r="QSM29" s="89"/>
      <c r="QSN29" s="85"/>
      <c r="QST29" s="76"/>
      <c r="QSU29" s="76"/>
      <c r="QTD29" s="131"/>
      <c r="QTE29" s="131"/>
      <c r="QTG29" s="89"/>
      <c r="QTH29" s="85"/>
      <c r="QTN29" s="76"/>
      <c r="QTO29" s="76"/>
      <c r="QTX29" s="131"/>
      <c r="QTY29" s="131"/>
      <c r="QUA29" s="89"/>
      <c r="QUB29" s="85"/>
      <c r="QUH29" s="76"/>
      <c r="QUI29" s="76"/>
      <c r="QUR29" s="131"/>
      <c r="QUS29" s="131"/>
      <c r="QUU29" s="89"/>
      <c r="QUV29" s="85"/>
      <c r="QVB29" s="76"/>
      <c r="QVC29" s="76"/>
      <c r="QVL29" s="131"/>
      <c r="QVM29" s="131"/>
      <c r="QVO29" s="89"/>
      <c r="QVP29" s="85"/>
      <c r="QVV29" s="76"/>
      <c r="QVW29" s="76"/>
      <c r="QWF29" s="131"/>
      <c r="QWG29" s="131"/>
      <c r="QWI29" s="89"/>
      <c r="QWJ29" s="85"/>
      <c r="QWP29" s="76"/>
      <c r="QWQ29" s="76"/>
      <c r="QWZ29" s="131"/>
      <c r="QXA29" s="131"/>
      <c r="QXC29" s="89"/>
      <c r="QXD29" s="85"/>
      <c r="QXJ29" s="76"/>
      <c r="QXK29" s="76"/>
      <c r="QXT29" s="131"/>
      <c r="QXU29" s="131"/>
      <c r="QXW29" s="89"/>
      <c r="QXX29" s="85"/>
      <c r="QYD29" s="76"/>
      <c r="QYE29" s="76"/>
      <c r="QYN29" s="131"/>
      <c r="QYO29" s="131"/>
      <c r="QYQ29" s="89"/>
      <c r="QYR29" s="85"/>
      <c r="QYX29" s="76"/>
      <c r="QYY29" s="76"/>
      <c r="QZH29" s="131"/>
      <c r="QZI29" s="131"/>
      <c r="QZK29" s="89"/>
      <c r="QZL29" s="85"/>
      <c r="QZR29" s="76"/>
      <c r="QZS29" s="76"/>
      <c r="RAB29" s="131"/>
      <c r="RAC29" s="131"/>
      <c r="RAE29" s="89"/>
      <c r="RAF29" s="85"/>
      <c r="RAL29" s="76"/>
      <c r="RAM29" s="76"/>
      <c r="RAV29" s="131"/>
      <c r="RAW29" s="131"/>
      <c r="RAY29" s="89"/>
      <c r="RAZ29" s="85"/>
      <c r="RBF29" s="76"/>
      <c r="RBG29" s="76"/>
      <c r="RBP29" s="131"/>
      <c r="RBQ29" s="131"/>
      <c r="RBS29" s="89"/>
      <c r="RBT29" s="85"/>
      <c r="RBZ29" s="76"/>
      <c r="RCA29" s="76"/>
      <c r="RCJ29" s="131"/>
      <c r="RCK29" s="131"/>
      <c r="RCM29" s="89"/>
      <c r="RCN29" s="85"/>
      <c r="RCT29" s="76"/>
      <c r="RCU29" s="76"/>
      <c r="RDD29" s="131"/>
      <c r="RDE29" s="131"/>
      <c r="RDG29" s="89"/>
      <c r="RDH29" s="85"/>
      <c r="RDN29" s="76"/>
      <c r="RDO29" s="76"/>
      <c r="RDX29" s="131"/>
      <c r="RDY29" s="131"/>
      <c r="REA29" s="89"/>
      <c r="REB29" s="85"/>
      <c r="REH29" s="76"/>
      <c r="REI29" s="76"/>
      <c r="RER29" s="131"/>
      <c r="RES29" s="131"/>
      <c r="REU29" s="89"/>
      <c r="REV29" s="85"/>
      <c r="RFB29" s="76"/>
      <c r="RFC29" s="76"/>
      <c r="RFL29" s="131"/>
      <c r="RFM29" s="131"/>
      <c r="RFO29" s="89"/>
      <c r="RFP29" s="85"/>
      <c r="RFV29" s="76"/>
      <c r="RFW29" s="76"/>
      <c r="RGF29" s="131"/>
      <c r="RGG29" s="131"/>
      <c r="RGI29" s="89"/>
      <c r="RGJ29" s="85"/>
      <c r="RGP29" s="76"/>
      <c r="RGQ29" s="76"/>
      <c r="RGZ29" s="131"/>
      <c r="RHA29" s="131"/>
      <c r="RHC29" s="89"/>
      <c r="RHD29" s="85"/>
      <c r="RHJ29" s="76"/>
      <c r="RHK29" s="76"/>
      <c r="RHT29" s="131"/>
      <c r="RHU29" s="131"/>
      <c r="RHW29" s="89"/>
      <c r="RHX29" s="85"/>
      <c r="RID29" s="76"/>
      <c r="RIE29" s="76"/>
      <c r="RIN29" s="131"/>
      <c r="RIO29" s="131"/>
      <c r="RIQ29" s="89"/>
      <c r="RIR29" s="85"/>
      <c r="RIX29" s="76"/>
      <c r="RIY29" s="76"/>
      <c r="RJH29" s="131"/>
      <c r="RJI29" s="131"/>
      <c r="RJK29" s="89"/>
      <c r="RJL29" s="85"/>
      <c r="RJR29" s="76"/>
      <c r="RJS29" s="76"/>
      <c r="RKB29" s="131"/>
      <c r="RKC29" s="131"/>
      <c r="RKE29" s="89"/>
      <c r="RKF29" s="85"/>
      <c r="RKL29" s="76"/>
      <c r="RKM29" s="76"/>
      <c r="RKV29" s="131"/>
      <c r="RKW29" s="131"/>
      <c r="RKY29" s="89"/>
      <c r="RKZ29" s="85"/>
      <c r="RLF29" s="76"/>
      <c r="RLG29" s="76"/>
      <c r="RLP29" s="131"/>
      <c r="RLQ29" s="131"/>
      <c r="RLS29" s="89"/>
      <c r="RLT29" s="85"/>
      <c r="RLZ29" s="76"/>
      <c r="RMA29" s="76"/>
      <c r="RMJ29" s="131"/>
      <c r="RMK29" s="131"/>
      <c r="RMM29" s="89"/>
      <c r="RMN29" s="85"/>
      <c r="RMT29" s="76"/>
      <c r="RMU29" s="76"/>
      <c r="RND29" s="131"/>
      <c r="RNE29" s="131"/>
      <c r="RNG29" s="89"/>
      <c r="RNH29" s="85"/>
      <c r="RNN29" s="76"/>
      <c r="RNO29" s="76"/>
      <c r="RNX29" s="131"/>
      <c r="RNY29" s="131"/>
      <c r="ROA29" s="89"/>
      <c r="ROB29" s="85"/>
      <c r="ROH29" s="76"/>
      <c r="ROI29" s="76"/>
      <c r="ROR29" s="131"/>
      <c r="ROS29" s="131"/>
      <c r="ROU29" s="89"/>
      <c r="ROV29" s="85"/>
      <c r="RPB29" s="76"/>
      <c r="RPC29" s="76"/>
      <c r="RPL29" s="131"/>
      <c r="RPM29" s="131"/>
      <c r="RPO29" s="89"/>
      <c r="RPP29" s="85"/>
      <c r="RPV29" s="76"/>
      <c r="RPW29" s="76"/>
      <c r="RQF29" s="131"/>
      <c r="RQG29" s="131"/>
      <c r="RQI29" s="89"/>
      <c r="RQJ29" s="85"/>
      <c r="RQP29" s="76"/>
      <c r="RQQ29" s="76"/>
      <c r="RQZ29" s="131"/>
      <c r="RRA29" s="131"/>
      <c r="RRC29" s="89"/>
      <c r="RRD29" s="85"/>
      <c r="RRJ29" s="76"/>
      <c r="RRK29" s="76"/>
      <c r="RRT29" s="131"/>
      <c r="RRU29" s="131"/>
      <c r="RRW29" s="89"/>
      <c r="RRX29" s="85"/>
      <c r="RSD29" s="76"/>
      <c r="RSE29" s="76"/>
      <c r="RSN29" s="131"/>
      <c r="RSO29" s="131"/>
      <c r="RSQ29" s="89"/>
      <c r="RSR29" s="85"/>
      <c r="RSX29" s="76"/>
      <c r="RSY29" s="76"/>
      <c r="RTH29" s="131"/>
      <c r="RTI29" s="131"/>
      <c r="RTK29" s="89"/>
      <c r="RTL29" s="85"/>
      <c r="RTR29" s="76"/>
      <c r="RTS29" s="76"/>
      <c r="RUB29" s="131"/>
      <c r="RUC29" s="131"/>
      <c r="RUE29" s="89"/>
      <c r="RUF29" s="85"/>
      <c r="RUL29" s="76"/>
      <c r="RUM29" s="76"/>
      <c r="RUV29" s="131"/>
      <c r="RUW29" s="131"/>
      <c r="RUY29" s="89"/>
      <c r="RUZ29" s="85"/>
      <c r="RVF29" s="76"/>
      <c r="RVG29" s="76"/>
      <c r="RVP29" s="131"/>
      <c r="RVQ29" s="131"/>
      <c r="RVS29" s="89"/>
      <c r="RVT29" s="85"/>
      <c r="RVZ29" s="76"/>
      <c r="RWA29" s="76"/>
      <c r="RWJ29" s="131"/>
      <c r="RWK29" s="131"/>
      <c r="RWM29" s="89"/>
      <c r="RWN29" s="85"/>
      <c r="RWT29" s="76"/>
      <c r="RWU29" s="76"/>
      <c r="RXD29" s="131"/>
      <c r="RXE29" s="131"/>
      <c r="RXG29" s="89"/>
      <c r="RXH29" s="85"/>
      <c r="RXN29" s="76"/>
      <c r="RXO29" s="76"/>
      <c r="RXX29" s="131"/>
      <c r="RXY29" s="131"/>
      <c r="RYA29" s="89"/>
      <c r="RYB29" s="85"/>
      <c r="RYH29" s="76"/>
      <c r="RYI29" s="76"/>
      <c r="RYR29" s="131"/>
      <c r="RYS29" s="131"/>
      <c r="RYU29" s="89"/>
      <c r="RYV29" s="85"/>
      <c r="RZB29" s="76"/>
      <c r="RZC29" s="76"/>
      <c r="RZL29" s="131"/>
      <c r="RZM29" s="131"/>
      <c r="RZO29" s="89"/>
      <c r="RZP29" s="85"/>
      <c r="RZV29" s="76"/>
      <c r="RZW29" s="76"/>
      <c r="SAF29" s="131"/>
      <c r="SAG29" s="131"/>
      <c r="SAI29" s="89"/>
      <c r="SAJ29" s="85"/>
      <c r="SAP29" s="76"/>
      <c r="SAQ29" s="76"/>
      <c r="SAZ29" s="131"/>
      <c r="SBA29" s="131"/>
      <c r="SBC29" s="89"/>
      <c r="SBD29" s="85"/>
      <c r="SBJ29" s="76"/>
      <c r="SBK29" s="76"/>
      <c r="SBT29" s="131"/>
      <c r="SBU29" s="131"/>
      <c r="SBW29" s="89"/>
      <c r="SBX29" s="85"/>
      <c r="SCD29" s="76"/>
      <c r="SCE29" s="76"/>
      <c r="SCN29" s="131"/>
      <c r="SCO29" s="131"/>
      <c r="SCQ29" s="89"/>
      <c r="SCR29" s="85"/>
      <c r="SCX29" s="76"/>
      <c r="SCY29" s="76"/>
      <c r="SDH29" s="131"/>
      <c r="SDI29" s="131"/>
      <c r="SDK29" s="89"/>
      <c r="SDL29" s="85"/>
      <c r="SDR29" s="76"/>
      <c r="SDS29" s="76"/>
      <c r="SEB29" s="131"/>
      <c r="SEC29" s="131"/>
      <c r="SEE29" s="89"/>
      <c r="SEF29" s="85"/>
      <c r="SEL29" s="76"/>
      <c r="SEM29" s="76"/>
      <c r="SEV29" s="131"/>
      <c r="SEW29" s="131"/>
      <c r="SEY29" s="89"/>
      <c r="SEZ29" s="85"/>
      <c r="SFF29" s="76"/>
      <c r="SFG29" s="76"/>
      <c r="SFP29" s="131"/>
      <c r="SFQ29" s="131"/>
      <c r="SFS29" s="89"/>
      <c r="SFT29" s="85"/>
      <c r="SFZ29" s="76"/>
      <c r="SGA29" s="76"/>
      <c r="SGJ29" s="131"/>
      <c r="SGK29" s="131"/>
      <c r="SGM29" s="89"/>
      <c r="SGN29" s="85"/>
      <c r="SGT29" s="76"/>
      <c r="SGU29" s="76"/>
      <c r="SHD29" s="131"/>
      <c r="SHE29" s="131"/>
      <c r="SHG29" s="89"/>
      <c r="SHH29" s="85"/>
      <c r="SHN29" s="76"/>
      <c r="SHO29" s="76"/>
      <c r="SHX29" s="131"/>
      <c r="SHY29" s="131"/>
      <c r="SIA29" s="89"/>
      <c r="SIB29" s="85"/>
      <c r="SIH29" s="76"/>
      <c r="SII29" s="76"/>
      <c r="SIR29" s="131"/>
      <c r="SIS29" s="131"/>
      <c r="SIU29" s="89"/>
      <c r="SIV29" s="85"/>
      <c r="SJB29" s="76"/>
      <c r="SJC29" s="76"/>
      <c r="SJL29" s="131"/>
      <c r="SJM29" s="131"/>
      <c r="SJO29" s="89"/>
      <c r="SJP29" s="85"/>
      <c r="SJV29" s="76"/>
      <c r="SJW29" s="76"/>
      <c r="SKF29" s="131"/>
      <c r="SKG29" s="131"/>
      <c r="SKI29" s="89"/>
      <c r="SKJ29" s="85"/>
      <c r="SKP29" s="76"/>
      <c r="SKQ29" s="76"/>
      <c r="SKZ29" s="131"/>
      <c r="SLA29" s="131"/>
      <c r="SLC29" s="89"/>
      <c r="SLD29" s="85"/>
      <c r="SLJ29" s="76"/>
      <c r="SLK29" s="76"/>
      <c r="SLT29" s="131"/>
      <c r="SLU29" s="131"/>
      <c r="SLW29" s="89"/>
      <c r="SLX29" s="85"/>
      <c r="SMD29" s="76"/>
      <c r="SME29" s="76"/>
      <c r="SMN29" s="131"/>
      <c r="SMO29" s="131"/>
      <c r="SMQ29" s="89"/>
      <c r="SMR29" s="85"/>
      <c r="SMX29" s="76"/>
      <c r="SMY29" s="76"/>
      <c r="SNH29" s="131"/>
      <c r="SNI29" s="131"/>
      <c r="SNK29" s="89"/>
      <c r="SNL29" s="85"/>
      <c r="SNR29" s="76"/>
      <c r="SNS29" s="76"/>
      <c r="SOB29" s="131"/>
      <c r="SOC29" s="131"/>
      <c r="SOE29" s="89"/>
      <c r="SOF29" s="85"/>
      <c r="SOL29" s="76"/>
      <c r="SOM29" s="76"/>
      <c r="SOV29" s="131"/>
      <c r="SOW29" s="131"/>
      <c r="SOY29" s="89"/>
      <c r="SOZ29" s="85"/>
      <c r="SPF29" s="76"/>
      <c r="SPG29" s="76"/>
      <c r="SPP29" s="131"/>
      <c r="SPQ29" s="131"/>
      <c r="SPS29" s="89"/>
      <c r="SPT29" s="85"/>
      <c r="SPZ29" s="76"/>
      <c r="SQA29" s="76"/>
      <c r="SQJ29" s="131"/>
      <c r="SQK29" s="131"/>
      <c r="SQM29" s="89"/>
      <c r="SQN29" s="85"/>
      <c r="SQT29" s="76"/>
      <c r="SQU29" s="76"/>
      <c r="SRD29" s="131"/>
      <c r="SRE29" s="131"/>
      <c r="SRG29" s="89"/>
      <c r="SRH29" s="85"/>
      <c r="SRN29" s="76"/>
      <c r="SRO29" s="76"/>
      <c r="SRX29" s="131"/>
      <c r="SRY29" s="131"/>
      <c r="SSA29" s="89"/>
      <c r="SSB29" s="85"/>
      <c r="SSH29" s="76"/>
      <c r="SSI29" s="76"/>
      <c r="SSR29" s="131"/>
      <c r="SSS29" s="131"/>
      <c r="SSU29" s="89"/>
      <c r="SSV29" s="85"/>
      <c r="STB29" s="76"/>
      <c r="STC29" s="76"/>
      <c r="STL29" s="131"/>
      <c r="STM29" s="131"/>
      <c r="STO29" s="89"/>
      <c r="STP29" s="85"/>
      <c r="STV29" s="76"/>
      <c r="STW29" s="76"/>
      <c r="SUF29" s="131"/>
      <c r="SUG29" s="131"/>
      <c r="SUI29" s="89"/>
      <c r="SUJ29" s="85"/>
      <c r="SUP29" s="76"/>
      <c r="SUQ29" s="76"/>
      <c r="SUZ29" s="131"/>
      <c r="SVA29" s="131"/>
      <c r="SVC29" s="89"/>
      <c r="SVD29" s="85"/>
      <c r="SVJ29" s="76"/>
      <c r="SVK29" s="76"/>
      <c r="SVT29" s="131"/>
      <c r="SVU29" s="131"/>
      <c r="SVW29" s="89"/>
      <c r="SVX29" s="85"/>
      <c r="SWD29" s="76"/>
      <c r="SWE29" s="76"/>
      <c r="SWN29" s="131"/>
      <c r="SWO29" s="131"/>
      <c r="SWQ29" s="89"/>
      <c r="SWR29" s="85"/>
      <c r="SWX29" s="76"/>
      <c r="SWY29" s="76"/>
      <c r="SXH29" s="131"/>
      <c r="SXI29" s="131"/>
      <c r="SXK29" s="89"/>
      <c r="SXL29" s="85"/>
      <c r="SXR29" s="76"/>
      <c r="SXS29" s="76"/>
      <c r="SYB29" s="131"/>
      <c r="SYC29" s="131"/>
      <c r="SYE29" s="89"/>
      <c r="SYF29" s="85"/>
      <c r="SYL29" s="76"/>
      <c r="SYM29" s="76"/>
      <c r="SYV29" s="131"/>
      <c r="SYW29" s="131"/>
      <c r="SYY29" s="89"/>
      <c r="SYZ29" s="85"/>
      <c r="SZF29" s="76"/>
      <c r="SZG29" s="76"/>
      <c r="SZP29" s="131"/>
      <c r="SZQ29" s="131"/>
      <c r="SZS29" s="89"/>
      <c r="SZT29" s="85"/>
      <c r="SZZ29" s="76"/>
      <c r="TAA29" s="76"/>
      <c r="TAJ29" s="131"/>
      <c r="TAK29" s="131"/>
      <c r="TAM29" s="89"/>
      <c r="TAN29" s="85"/>
      <c r="TAT29" s="76"/>
      <c r="TAU29" s="76"/>
      <c r="TBD29" s="131"/>
      <c r="TBE29" s="131"/>
      <c r="TBG29" s="89"/>
      <c r="TBH29" s="85"/>
      <c r="TBN29" s="76"/>
      <c r="TBO29" s="76"/>
      <c r="TBX29" s="131"/>
      <c r="TBY29" s="131"/>
      <c r="TCA29" s="89"/>
      <c r="TCB29" s="85"/>
      <c r="TCH29" s="76"/>
      <c r="TCI29" s="76"/>
      <c r="TCR29" s="131"/>
      <c r="TCS29" s="131"/>
      <c r="TCU29" s="89"/>
      <c r="TCV29" s="85"/>
      <c r="TDB29" s="76"/>
      <c r="TDC29" s="76"/>
      <c r="TDL29" s="131"/>
      <c r="TDM29" s="131"/>
      <c r="TDO29" s="89"/>
      <c r="TDP29" s="85"/>
      <c r="TDV29" s="76"/>
      <c r="TDW29" s="76"/>
      <c r="TEF29" s="131"/>
      <c r="TEG29" s="131"/>
      <c r="TEI29" s="89"/>
      <c r="TEJ29" s="85"/>
      <c r="TEP29" s="76"/>
      <c r="TEQ29" s="76"/>
      <c r="TEZ29" s="131"/>
      <c r="TFA29" s="131"/>
      <c r="TFC29" s="89"/>
      <c r="TFD29" s="85"/>
      <c r="TFJ29" s="76"/>
      <c r="TFK29" s="76"/>
      <c r="TFT29" s="131"/>
      <c r="TFU29" s="131"/>
      <c r="TFW29" s="89"/>
      <c r="TFX29" s="85"/>
      <c r="TGD29" s="76"/>
      <c r="TGE29" s="76"/>
      <c r="TGN29" s="131"/>
      <c r="TGO29" s="131"/>
      <c r="TGQ29" s="89"/>
      <c r="TGR29" s="85"/>
      <c r="TGX29" s="76"/>
      <c r="TGY29" s="76"/>
      <c r="THH29" s="131"/>
      <c r="THI29" s="131"/>
      <c r="THK29" s="89"/>
      <c r="THL29" s="85"/>
      <c r="THR29" s="76"/>
      <c r="THS29" s="76"/>
      <c r="TIB29" s="131"/>
      <c r="TIC29" s="131"/>
      <c r="TIE29" s="89"/>
      <c r="TIF29" s="85"/>
      <c r="TIL29" s="76"/>
      <c r="TIM29" s="76"/>
      <c r="TIV29" s="131"/>
      <c r="TIW29" s="131"/>
      <c r="TIY29" s="89"/>
      <c r="TIZ29" s="85"/>
      <c r="TJF29" s="76"/>
      <c r="TJG29" s="76"/>
      <c r="TJP29" s="131"/>
      <c r="TJQ29" s="131"/>
      <c r="TJS29" s="89"/>
      <c r="TJT29" s="85"/>
      <c r="TJZ29" s="76"/>
      <c r="TKA29" s="76"/>
      <c r="TKJ29" s="131"/>
      <c r="TKK29" s="131"/>
      <c r="TKM29" s="89"/>
      <c r="TKN29" s="85"/>
      <c r="TKT29" s="76"/>
      <c r="TKU29" s="76"/>
      <c r="TLD29" s="131"/>
      <c r="TLE29" s="131"/>
      <c r="TLG29" s="89"/>
      <c r="TLH29" s="85"/>
      <c r="TLN29" s="76"/>
      <c r="TLO29" s="76"/>
      <c r="TLX29" s="131"/>
      <c r="TLY29" s="131"/>
      <c r="TMA29" s="89"/>
      <c r="TMB29" s="85"/>
      <c r="TMH29" s="76"/>
      <c r="TMI29" s="76"/>
      <c r="TMR29" s="131"/>
      <c r="TMS29" s="131"/>
      <c r="TMU29" s="89"/>
      <c r="TMV29" s="85"/>
      <c r="TNB29" s="76"/>
      <c r="TNC29" s="76"/>
      <c r="TNL29" s="131"/>
      <c r="TNM29" s="131"/>
      <c r="TNO29" s="89"/>
      <c r="TNP29" s="85"/>
      <c r="TNV29" s="76"/>
      <c r="TNW29" s="76"/>
      <c r="TOF29" s="131"/>
      <c r="TOG29" s="131"/>
      <c r="TOI29" s="89"/>
      <c r="TOJ29" s="85"/>
      <c r="TOP29" s="76"/>
      <c r="TOQ29" s="76"/>
      <c r="TOZ29" s="131"/>
      <c r="TPA29" s="131"/>
      <c r="TPC29" s="89"/>
      <c r="TPD29" s="85"/>
      <c r="TPJ29" s="76"/>
      <c r="TPK29" s="76"/>
      <c r="TPT29" s="131"/>
      <c r="TPU29" s="131"/>
      <c r="TPW29" s="89"/>
      <c r="TPX29" s="85"/>
      <c r="TQD29" s="76"/>
      <c r="TQE29" s="76"/>
      <c r="TQN29" s="131"/>
      <c r="TQO29" s="131"/>
      <c r="TQQ29" s="89"/>
      <c r="TQR29" s="85"/>
      <c r="TQX29" s="76"/>
      <c r="TQY29" s="76"/>
      <c r="TRH29" s="131"/>
      <c r="TRI29" s="131"/>
      <c r="TRK29" s="89"/>
      <c r="TRL29" s="85"/>
      <c r="TRR29" s="76"/>
      <c r="TRS29" s="76"/>
      <c r="TSB29" s="131"/>
      <c r="TSC29" s="131"/>
      <c r="TSE29" s="89"/>
      <c r="TSF29" s="85"/>
      <c r="TSL29" s="76"/>
      <c r="TSM29" s="76"/>
      <c r="TSV29" s="131"/>
      <c r="TSW29" s="131"/>
      <c r="TSY29" s="89"/>
      <c r="TSZ29" s="85"/>
      <c r="TTF29" s="76"/>
      <c r="TTG29" s="76"/>
      <c r="TTP29" s="131"/>
      <c r="TTQ29" s="131"/>
      <c r="TTS29" s="89"/>
      <c r="TTT29" s="85"/>
      <c r="TTZ29" s="76"/>
      <c r="TUA29" s="76"/>
      <c r="TUJ29" s="131"/>
      <c r="TUK29" s="131"/>
      <c r="TUM29" s="89"/>
      <c r="TUN29" s="85"/>
      <c r="TUT29" s="76"/>
      <c r="TUU29" s="76"/>
      <c r="TVD29" s="131"/>
      <c r="TVE29" s="131"/>
      <c r="TVG29" s="89"/>
      <c r="TVH29" s="85"/>
      <c r="TVN29" s="76"/>
      <c r="TVO29" s="76"/>
      <c r="TVX29" s="131"/>
      <c r="TVY29" s="131"/>
      <c r="TWA29" s="89"/>
      <c r="TWB29" s="85"/>
      <c r="TWH29" s="76"/>
      <c r="TWI29" s="76"/>
      <c r="TWR29" s="131"/>
      <c r="TWS29" s="131"/>
      <c r="TWU29" s="89"/>
      <c r="TWV29" s="85"/>
      <c r="TXB29" s="76"/>
      <c r="TXC29" s="76"/>
      <c r="TXL29" s="131"/>
      <c r="TXM29" s="131"/>
      <c r="TXO29" s="89"/>
      <c r="TXP29" s="85"/>
      <c r="TXV29" s="76"/>
      <c r="TXW29" s="76"/>
      <c r="TYF29" s="131"/>
      <c r="TYG29" s="131"/>
      <c r="TYI29" s="89"/>
      <c r="TYJ29" s="85"/>
      <c r="TYP29" s="76"/>
      <c r="TYQ29" s="76"/>
      <c r="TYZ29" s="131"/>
      <c r="TZA29" s="131"/>
      <c r="TZC29" s="89"/>
      <c r="TZD29" s="85"/>
      <c r="TZJ29" s="76"/>
      <c r="TZK29" s="76"/>
      <c r="TZT29" s="131"/>
      <c r="TZU29" s="131"/>
      <c r="TZW29" s="89"/>
      <c r="TZX29" s="85"/>
      <c r="UAD29" s="76"/>
      <c r="UAE29" s="76"/>
      <c r="UAN29" s="131"/>
      <c r="UAO29" s="131"/>
      <c r="UAQ29" s="89"/>
      <c r="UAR29" s="85"/>
      <c r="UAX29" s="76"/>
      <c r="UAY29" s="76"/>
      <c r="UBH29" s="131"/>
      <c r="UBI29" s="131"/>
      <c r="UBK29" s="89"/>
      <c r="UBL29" s="85"/>
      <c r="UBR29" s="76"/>
      <c r="UBS29" s="76"/>
      <c r="UCB29" s="131"/>
      <c r="UCC29" s="131"/>
      <c r="UCE29" s="89"/>
      <c r="UCF29" s="85"/>
      <c r="UCL29" s="76"/>
      <c r="UCM29" s="76"/>
      <c r="UCV29" s="131"/>
      <c r="UCW29" s="131"/>
      <c r="UCY29" s="89"/>
      <c r="UCZ29" s="85"/>
      <c r="UDF29" s="76"/>
      <c r="UDG29" s="76"/>
      <c r="UDP29" s="131"/>
      <c r="UDQ29" s="131"/>
      <c r="UDS29" s="89"/>
      <c r="UDT29" s="85"/>
      <c r="UDZ29" s="76"/>
      <c r="UEA29" s="76"/>
      <c r="UEJ29" s="131"/>
      <c r="UEK29" s="131"/>
      <c r="UEM29" s="89"/>
      <c r="UEN29" s="85"/>
      <c r="UET29" s="76"/>
      <c r="UEU29" s="76"/>
      <c r="UFD29" s="131"/>
      <c r="UFE29" s="131"/>
      <c r="UFG29" s="89"/>
      <c r="UFH29" s="85"/>
      <c r="UFN29" s="76"/>
      <c r="UFO29" s="76"/>
      <c r="UFX29" s="131"/>
      <c r="UFY29" s="131"/>
      <c r="UGA29" s="89"/>
      <c r="UGB29" s="85"/>
      <c r="UGH29" s="76"/>
      <c r="UGI29" s="76"/>
      <c r="UGR29" s="131"/>
      <c r="UGS29" s="131"/>
      <c r="UGU29" s="89"/>
      <c r="UGV29" s="85"/>
      <c r="UHB29" s="76"/>
      <c r="UHC29" s="76"/>
      <c r="UHL29" s="131"/>
      <c r="UHM29" s="131"/>
      <c r="UHO29" s="89"/>
      <c r="UHP29" s="85"/>
      <c r="UHV29" s="76"/>
      <c r="UHW29" s="76"/>
      <c r="UIF29" s="131"/>
      <c r="UIG29" s="131"/>
      <c r="UII29" s="89"/>
      <c r="UIJ29" s="85"/>
      <c r="UIP29" s="76"/>
      <c r="UIQ29" s="76"/>
      <c r="UIZ29" s="131"/>
      <c r="UJA29" s="131"/>
      <c r="UJC29" s="89"/>
      <c r="UJD29" s="85"/>
      <c r="UJJ29" s="76"/>
      <c r="UJK29" s="76"/>
      <c r="UJT29" s="131"/>
      <c r="UJU29" s="131"/>
      <c r="UJW29" s="89"/>
      <c r="UJX29" s="85"/>
      <c r="UKD29" s="76"/>
      <c r="UKE29" s="76"/>
      <c r="UKN29" s="131"/>
      <c r="UKO29" s="131"/>
      <c r="UKQ29" s="89"/>
      <c r="UKR29" s="85"/>
      <c r="UKX29" s="76"/>
      <c r="UKY29" s="76"/>
      <c r="ULH29" s="131"/>
      <c r="ULI29" s="131"/>
      <c r="ULK29" s="89"/>
      <c r="ULL29" s="85"/>
      <c r="ULR29" s="76"/>
      <c r="ULS29" s="76"/>
      <c r="UMB29" s="131"/>
      <c r="UMC29" s="131"/>
      <c r="UME29" s="89"/>
      <c r="UMF29" s="85"/>
      <c r="UML29" s="76"/>
      <c r="UMM29" s="76"/>
      <c r="UMV29" s="131"/>
      <c r="UMW29" s="131"/>
      <c r="UMY29" s="89"/>
      <c r="UMZ29" s="85"/>
      <c r="UNF29" s="76"/>
      <c r="UNG29" s="76"/>
      <c r="UNP29" s="131"/>
      <c r="UNQ29" s="131"/>
      <c r="UNS29" s="89"/>
      <c r="UNT29" s="85"/>
      <c r="UNZ29" s="76"/>
      <c r="UOA29" s="76"/>
      <c r="UOJ29" s="131"/>
      <c r="UOK29" s="131"/>
      <c r="UOM29" s="89"/>
      <c r="UON29" s="85"/>
      <c r="UOT29" s="76"/>
      <c r="UOU29" s="76"/>
      <c r="UPD29" s="131"/>
      <c r="UPE29" s="131"/>
      <c r="UPG29" s="89"/>
      <c r="UPH29" s="85"/>
      <c r="UPN29" s="76"/>
      <c r="UPO29" s="76"/>
      <c r="UPX29" s="131"/>
      <c r="UPY29" s="131"/>
      <c r="UQA29" s="89"/>
      <c r="UQB29" s="85"/>
      <c r="UQH29" s="76"/>
      <c r="UQI29" s="76"/>
      <c r="UQR29" s="131"/>
      <c r="UQS29" s="131"/>
      <c r="UQU29" s="89"/>
      <c r="UQV29" s="85"/>
      <c r="URB29" s="76"/>
      <c r="URC29" s="76"/>
      <c r="URL29" s="131"/>
      <c r="URM29" s="131"/>
      <c r="URO29" s="89"/>
      <c r="URP29" s="85"/>
      <c r="URV29" s="76"/>
      <c r="URW29" s="76"/>
      <c r="USF29" s="131"/>
      <c r="USG29" s="131"/>
      <c r="USI29" s="89"/>
      <c r="USJ29" s="85"/>
      <c r="USP29" s="76"/>
      <c r="USQ29" s="76"/>
      <c r="USZ29" s="131"/>
      <c r="UTA29" s="131"/>
      <c r="UTC29" s="89"/>
      <c r="UTD29" s="85"/>
      <c r="UTJ29" s="76"/>
      <c r="UTK29" s="76"/>
      <c r="UTT29" s="131"/>
      <c r="UTU29" s="131"/>
      <c r="UTW29" s="89"/>
      <c r="UTX29" s="85"/>
      <c r="UUD29" s="76"/>
      <c r="UUE29" s="76"/>
      <c r="UUN29" s="131"/>
      <c r="UUO29" s="131"/>
      <c r="UUQ29" s="89"/>
      <c r="UUR29" s="85"/>
      <c r="UUX29" s="76"/>
      <c r="UUY29" s="76"/>
      <c r="UVH29" s="131"/>
      <c r="UVI29" s="131"/>
      <c r="UVK29" s="89"/>
      <c r="UVL29" s="85"/>
      <c r="UVR29" s="76"/>
      <c r="UVS29" s="76"/>
      <c r="UWB29" s="131"/>
      <c r="UWC29" s="131"/>
      <c r="UWE29" s="89"/>
      <c r="UWF29" s="85"/>
      <c r="UWL29" s="76"/>
      <c r="UWM29" s="76"/>
      <c r="UWV29" s="131"/>
      <c r="UWW29" s="131"/>
      <c r="UWY29" s="89"/>
      <c r="UWZ29" s="85"/>
      <c r="UXF29" s="76"/>
      <c r="UXG29" s="76"/>
      <c r="UXP29" s="131"/>
      <c r="UXQ29" s="131"/>
      <c r="UXS29" s="89"/>
      <c r="UXT29" s="85"/>
      <c r="UXZ29" s="76"/>
      <c r="UYA29" s="76"/>
      <c r="UYJ29" s="131"/>
      <c r="UYK29" s="131"/>
      <c r="UYM29" s="89"/>
      <c r="UYN29" s="85"/>
      <c r="UYT29" s="76"/>
      <c r="UYU29" s="76"/>
      <c r="UZD29" s="131"/>
      <c r="UZE29" s="131"/>
      <c r="UZG29" s="89"/>
      <c r="UZH29" s="85"/>
      <c r="UZN29" s="76"/>
      <c r="UZO29" s="76"/>
      <c r="UZX29" s="131"/>
      <c r="UZY29" s="131"/>
      <c r="VAA29" s="89"/>
      <c r="VAB29" s="85"/>
      <c r="VAH29" s="76"/>
      <c r="VAI29" s="76"/>
      <c r="VAR29" s="131"/>
      <c r="VAS29" s="131"/>
      <c r="VAU29" s="89"/>
      <c r="VAV29" s="85"/>
      <c r="VBB29" s="76"/>
      <c r="VBC29" s="76"/>
      <c r="VBL29" s="131"/>
      <c r="VBM29" s="131"/>
      <c r="VBO29" s="89"/>
      <c r="VBP29" s="85"/>
      <c r="VBV29" s="76"/>
      <c r="VBW29" s="76"/>
      <c r="VCF29" s="131"/>
      <c r="VCG29" s="131"/>
      <c r="VCI29" s="89"/>
      <c r="VCJ29" s="85"/>
      <c r="VCP29" s="76"/>
      <c r="VCQ29" s="76"/>
      <c r="VCZ29" s="131"/>
      <c r="VDA29" s="131"/>
      <c r="VDC29" s="89"/>
      <c r="VDD29" s="85"/>
      <c r="VDJ29" s="76"/>
      <c r="VDK29" s="76"/>
      <c r="VDT29" s="131"/>
      <c r="VDU29" s="131"/>
      <c r="VDW29" s="89"/>
      <c r="VDX29" s="85"/>
      <c r="VED29" s="76"/>
      <c r="VEE29" s="76"/>
      <c r="VEN29" s="131"/>
      <c r="VEO29" s="131"/>
      <c r="VEQ29" s="89"/>
      <c r="VER29" s="85"/>
      <c r="VEX29" s="76"/>
      <c r="VEY29" s="76"/>
      <c r="VFH29" s="131"/>
      <c r="VFI29" s="131"/>
      <c r="VFK29" s="89"/>
      <c r="VFL29" s="85"/>
      <c r="VFR29" s="76"/>
      <c r="VFS29" s="76"/>
      <c r="VGB29" s="131"/>
      <c r="VGC29" s="131"/>
      <c r="VGE29" s="89"/>
      <c r="VGF29" s="85"/>
      <c r="VGL29" s="76"/>
      <c r="VGM29" s="76"/>
      <c r="VGV29" s="131"/>
      <c r="VGW29" s="131"/>
      <c r="VGY29" s="89"/>
      <c r="VGZ29" s="85"/>
      <c r="VHF29" s="76"/>
      <c r="VHG29" s="76"/>
      <c r="VHP29" s="131"/>
      <c r="VHQ29" s="131"/>
      <c r="VHS29" s="89"/>
      <c r="VHT29" s="85"/>
      <c r="VHZ29" s="76"/>
      <c r="VIA29" s="76"/>
      <c r="VIJ29" s="131"/>
      <c r="VIK29" s="131"/>
      <c r="VIM29" s="89"/>
      <c r="VIN29" s="85"/>
      <c r="VIT29" s="76"/>
      <c r="VIU29" s="76"/>
      <c r="VJD29" s="131"/>
      <c r="VJE29" s="131"/>
      <c r="VJG29" s="89"/>
      <c r="VJH29" s="85"/>
      <c r="VJN29" s="76"/>
      <c r="VJO29" s="76"/>
      <c r="VJX29" s="131"/>
      <c r="VJY29" s="131"/>
      <c r="VKA29" s="89"/>
      <c r="VKB29" s="85"/>
      <c r="VKH29" s="76"/>
      <c r="VKI29" s="76"/>
      <c r="VKR29" s="131"/>
      <c r="VKS29" s="131"/>
      <c r="VKU29" s="89"/>
      <c r="VKV29" s="85"/>
      <c r="VLB29" s="76"/>
      <c r="VLC29" s="76"/>
      <c r="VLL29" s="131"/>
      <c r="VLM29" s="131"/>
      <c r="VLO29" s="89"/>
      <c r="VLP29" s="85"/>
      <c r="VLV29" s="76"/>
      <c r="VLW29" s="76"/>
      <c r="VMF29" s="131"/>
      <c r="VMG29" s="131"/>
      <c r="VMI29" s="89"/>
      <c r="VMJ29" s="85"/>
      <c r="VMP29" s="76"/>
      <c r="VMQ29" s="76"/>
      <c r="VMZ29" s="131"/>
      <c r="VNA29" s="131"/>
      <c r="VNC29" s="89"/>
      <c r="VND29" s="85"/>
      <c r="VNJ29" s="76"/>
      <c r="VNK29" s="76"/>
      <c r="VNT29" s="131"/>
      <c r="VNU29" s="131"/>
      <c r="VNW29" s="89"/>
      <c r="VNX29" s="85"/>
      <c r="VOD29" s="76"/>
      <c r="VOE29" s="76"/>
      <c r="VON29" s="131"/>
      <c r="VOO29" s="131"/>
      <c r="VOQ29" s="89"/>
      <c r="VOR29" s="85"/>
      <c r="VOX29" s="76"/>
      <c r="VOY29" s="76"/>
      <c r="VPH29" s="131"/>
      <c r="VPI29" s="131"/>
      <c r="VPK29" s="89"/>
      <c r="VPL29" s="85"/>
      <c r="VPR29" s="76"/>
      <c r="VPS29" s="76"/>
      <c r="VQB29" s="131"/>
      <c r="VQC29" s="131"/>
      <c r="VQE29" s="89"/>
      <c r="VQF29" s="85"/>
      <c r="VQL29" s="76"/>
      <c r="VQM29" s="76"/>
      <c r="VQV29" s="131"/>
      <c r="VQW29" s="131"/>
      <c r="VQY29" s="89"/>
      <c r="VQZ29" s="85"/>
      <c r="VRF29" s="76"/>
      <c r="VRG29" s="76"/>
      <c r="VRP29" s="131"/>
      <c r="VRQ29" s="131"/>
      <c r="VRS29" s="89"/>
      <c r="VRT29" s="85"/>
      <c r="VRZ29" s="76"/>
      <c r="VSA29" s="76"/>
      <c r="VSJ29" s="131"/>
      <c r="VSK29" s="131"/>
      <c r="VSM29" s="89"/>
      <c r="VSN29" s="85"/>
      <c r="VST29" s="76"/>
      <c r="VSU29" s="76"/>
      <c r="VTD29" s="131"/>
      <c r="VTE29" s="131"/>
      <c r="VTG29" s="89"/>
      <c r="VTH29" s="85"/>
      <c r="VTN29" s="76"/>
      <c r="VTO29" s="76"/>
      <c r="VTX29" s="131"/>
      <c r="VTY29" s="131"/>
      <c r="VUA29" s="89"/>
      <c r="VUB29" s="85"/>
      <c r="VUH29" s="76"/>
      <c r="VUI29" s="76"/>
      <c r="VUR29" s="131"/>
      <c r="VUS29" s="131"/>
      <c r="VUU29" s="89"/>
      <c r="VUV29" s="85"/>
      <c r="VVB29" s="76"/>
      <c r="VVC29" s="76"/>
      <c r="VVL29" s="131"/>
      <c r="VVM29" s="131"/>
      <c r="VVO29" s="89"/>
      <c r="VVP29" s="85"/>
      <c r="VVV29" s="76"/>
      <c r="VVW29" s="76"/>
      <c r="VWF29" s="131"/>
      <c r="VWG29" s="131"/>
      <c r="VWI29" s="89"/>
      <c r="VWJ29" s="85"/>
      <c r="VWP29" s="76"/>
      <c r="VWQ29" s="76"/>
      <c r="VWZ29" s="131"/>
      <c r="VXA29" s="131"/>
      <c r="VXC29" s="89"/>
      <c r="VXD29" s="85"/>
      <c r="VXJ29" s="76"/>
      <c r="VXK29" s="76"/>
      <c r="VXT29" s="131"/>
      <c r="VXU29" s="131"/>
      <c r="VXW29" s="89"/>
      <c r="VXX29" s="85"/>
      <c r="VYD29" s="76"/>
      <c r="VYE29" s="76"/>
      <c r="VYN29" s="131"/>
      <c r="VYO29" s="131"/>
      <c r="VYQ29" s="89"/>
      <c r="VYR29" s="85"/>
      <c r="VYX29" s="76"/>
      <c r="VYY29" s="76"/>
      <c r="VZH29" s="131"/>
      <c r="VZI29" s="131"/>
      <c r="VZK29" s="89"/>
      <c r="VZL29" s="85"/>
      <c r="VZR29" s="76"/>
      <c r="VZS29" s="76"/>
      <c r="WAB29" s="131"/>
      <c r="WAC29" s="131"/>
      <c r="WAE29" s="89"/>
      <c r="WAF29" s="85"/>
      <c r="WAL29" s="76"/>
      <c r="WAM29" s="76"/>
      <c r="WAV29" s="131"/>
      <c r="WAW29" s="131"/>
      <c r="WAY29" s="89"/>
      <c r="WAZ29" s="85"/>
      <c r="WBF29" s="76"/>
      <c r="WBG29" s="76"/>
      <c r="WBP29" s="131"/>
      <c r="WBQ29" s="131"/>
      <c r="WBS29" s="89"/>
      <c r="WBT29" s="85"/>
      <c r="WBZ29" s="76"/>
      <c r="WCA29" s="76"/>
      <c r="WCJ29" s="131"/>
      <c r="WCK29" s="131"/>
      <c r="WCM29" s="89"/>
      <c r="WCN29" s="85"/>
      <c r="WCT29" s="76"/>
      <c r="WCU29" s="76"/>
      <c r="WDD29" s="131"/>
      <c r="WDE29" s="131"/>
      <c r="WDG29" s="89"/>
      <c r="WDH29" s="85"/>
      <c r="WDN29" s="76"/>
      <c r="WDO29" s="76"/>
      <c r="WDX29" s="131"/>
      <c r="WDY29" s="131"/>
      <c r="WEA29" s="89"/>
      <c r="WEB29" s="85"/>
      <c r="WEH29" s="76"/>
      <c r="WEI29" s="76"/>
      <c r="WER29" s="131"/>
      <c r="WES29" s="131"/>
      <c r="WEU29" s="89"/>
      <c r="WEV29" s="85"/>
      <c r="WFB29" s="76"/>
      <c r="WFC29" s="76"/>
      <c r="WFL29" s="131"/>
      <c r="WFM29" s="131"/>
      <c r="WFO29" s="89"/>
      <c r="WFP29" s="85"/>
      <c r="WFV29" s="76"/>
      <c r="WFW29" s="76"/>
      <c r="WGF29" s="131"/>
      <c r="WGG29" s="131"/>
      <c r="WGI29" s="89"/>
      <c r="WGJ29" s="85"/>
      <c r="WGP29" s="76"/>
      <c r="WGQ29" s="76"/>
      <c r="WGZ29" s="131"/>
      <c r="WHA29" s="131"/>
      <c r="WHC29" s="89"/>
      <c r="WHD29" s="85"/>
      <c r="WHJ29" s="76"/>
      <c r="WHK29" s="76"/>
      <c r="WHT29" s="131"/>
      <c r="WHU29" s="131"/>
      <c r="WHW29" s="89"/>
      <c r="WHX29" s="85"/>
      <c r="WID29" s="76"/>
      <c r="WIE29" s="76"/>
      <c r="WIN29" s="131"/>
      <c r="WIO29" s="131"/>
      <c r="WIQ29" s="89"/>
      <c r="WIR29" s="85"/>
      <c r="WIX29" s="76"/>
      <c r="WIY29" s="76"/>
      <c r="WJH29" s="131"/>
      <c r="WJI29" s="131"/>
      <c r="WJK29" s="89"/>
      <c r="WJL29" s="85"/>
      <c r="WJR29" s="76"/>
      <c r="WJS29" s="76"/>
      <c r="WKB29" s="131"/>
      <c r="WKC29" s="131"/>
      <c r="WKE29" s="89"/>
      <c r="WKF29" s="85"/>
      <c r="WKL29" s="76"/>
      <c r="WKM29" s="76"/>
      <c r="WKV29" s="131"/>
      <c r="WKW29" s="131"/>
      <c r="WKY29" s="89"/>
      <c r="WKZ29" s="85"/>
      <c r="WLF29" s="76"/>
      <c r="WLG29" s="76"/>
      <c r="WLP29" s="131"/>
      <c r="WLQ29" s="131"/>
      <c r="WLS29" s="89"/>
      <c r="WLT29" s="85"/>
      <c r="WLZ29" s="76"/>
      <c r="WMA29" s="76"/>
      <c r="WMJ29" s="131"/>
      <c r="WMK29" s="131"/>
      <c r="WMM29" s="89"/>
      <c r="WMN29" s="85"/>
      <c r="WMT29" s="76"/>
      <c r="WMU29" s="76"/>
      <c r="WND29" s="131"/>
      <c r="WNE29" s="131"/>
      <c r="WNG29" s="89"/>
      <c r="WNH29" s="85"/>
      <c r="WNN29" s="76"/>
      <c r="WNO29" s="76"/>
      <c r="WNX29" s="131"/>
      <c r="WNY29" s="131"/>
      <c r="WOA29" s="89"/>
      <c r="WOB29" s="85"/>
      <c r="WOH29" s="76"/>
      <c r="WOI29" s="76"/>
      <c r="WOR29" s="131"/>
      <c r="WOS29" s="131"/>
      <c r="WOU29" s="89"/>
      <c r="WOV29" s="85"/>
      <c r="WPB29" s="76"/>
      <c r="WPC29" s="76"/>
      <c r="WPL29" s="131"/>
      <c r="WPM29" s="131"/>
      <c r="WPO29" s="89"/>
      <c r="WPP29" s="85"/>
      <c r="WPV29" s="76"/>
      <c r="WPW29" s="76"/>
      <c r="WQF29" s="131"/>
      <c r="WQG29" s="131"/>
      <c r="WQI29" s="89"/>
      <c r="WQJ29" s="85"/>
      <c r="WQP29" s="76"/>
      <c r="WQQ29" s="76"/>
      <c r="WQZ29" s="131"/>
      <c r="WRA29" s="131"/>
      <c r="WRC29" s="89"/>
      <c r="WRD29" s="85"/>
      <c r="WRJ29" s="76"/>
      <c r="WRK29" s="76"/>
      <c r="WRT29" s="131"/>
      <c r="WRU29" s="131"/>
      <c r="WRW29" s="89"/>
      <c r="WRX29" s="85"/>
      <c r="WSD29" s="76"/>
      <c r="WSE29" s="76"/>
      <c r="WSN29" s="131"/>
      <c r="WSO29" s="131"/>
      <c r="WSQ29" s="89"/>
      <c r="WSR29" s="85"/>
      <c r="WSX29" s="76"/>
      <c r="WSY29" s="76"/>
      <c r="WTH29" s="131"/>
      <c r="WTI29" s="131"/>
      <c r="WTK29" s="89"/>
      <c r="WTL29" s="85"/>
      <c r="WTR29" s="76"/>
      <c r="WTS29" s="76"/>
      <c r="WUB29" s="131"/>
      <c r="WUC29" s="131"/>
      <c r="WUE29" s="89"/>
      <c r="WUF29" s="85"/>
      <c r="WUL29" s="76"/>
      <c r="WUM29" s="76"/>
      <c r="WUV29" s="131"/>
      <c r="WUW29" s="131"/>
      <c r="WUY29" s="89"/>
      <c r="WUZ29" s="85"/>
      <c r="WVF29" s="76"/>
      <c r="WVG29" s="76"/>
      <c r="WVP29" s="131"/>
      <c r="WVQ29" s="131"/>
      <c r="WVS29" s="89"/>
      <c r="WVT29" s="85"/>
      <c r="WVZ29" s="76"/>
      <c r="WWA29" s="76"/>
      <c r="WWJ29" s="131"/>
      <c r="WWK29" s="131"/>
      <c r="WWM29" s="89"/>
      <c r="WWN29" s="85"/>
      <c r="WWT29" s="76"/>
      <c r="WWU29" s="76"/>
      <c r="WXD29" s="131"/>
      <c r="WXE29" s="131"/>
      <c r="WXG29" s="89"/>
      <c r="WXH29" s="85"/>
      <c r="WXN29" s="76"/>
      <c r="WXO29" s="76"/>
      <c r="WXX29" s="131"/>
      <c r="WXY29" s="131"/>
      <c r="WYA29" s="89"/>
      <c r="WYB29" s="85"/>
      <c r="WYH29" s="76"/>
      <c r="WYI29" s="76"/>
      <c r="WYR29" s="131"/>
      <c r="WYS29" s="131"/>
      <c r="WYU29" s="89"/>
      <c r="WYV29" s="85"/>
      <c r="WZB29" s="76"/>
      <c r="WZC29" s="76"/>
      <c r="WZL29" s="131"/>
      <c r="WZM29" s="131"/>
      <c r="WZO29" s="89"/>
      <c r="WZP29" s="85"/>
      <c r="WZV29" s="76"/>
      <c r="WZW29" s="76"/>
      <c r="XAF29" s="131"/>
      <c r="XAG29" s="131"/>
      <c r="XAI29" s="89"/>
      <c r="XAJ29" s="85"/>
      <c r="XAP29" s="76"/>
      <c r="XAQ29" s="76"/>
      <c r="XAZ29" s="131"/>
      <c r="XBA29" s="131"/>
      <c r="XBC29" s="89"/>
      <c r="XBD29" s="85"/>
      <c r="XBJ29" s="76"/>
      <c r="XBK29" s="76"/>
      <c r="XBT29" s="131"/>
      <c r="XBU29" s="131"/>
      <c r="XBW29" s="89"/>
      <c r="XBX29" s="85"/>
      <c r="XCD29" s="76"/>
      <c r="XCE29" s="76"/>
      <c r="XCN29" s="131"/>
      <c r="XCO29" s="131"/>
      <c r="XCQ29" s="89"/>
      <c r="XCR29" s="85"/>
      <c r="XCX29" s="76"/>
      <c r="XCY29" s="76"/>
      <c r="XDH29" s="131"/>
      <c r="XDI29" s="131"/>
      <c r="XDK29" s="89"/>
      <c r="XDL29" s="85"/>
      <c r="XDR29" s="76"/>
      <c r="XDS29" s="76"/>
      <c r="XEB29" s="131"/>
      <c r="XEC29" s="131"/>
      <c r="XEE29" s="89"/>
      <c r="XEF29" s="85"/>
      <c r="XEL29" s="76"/>
      <c r="XEM29" s="76"/>
      <c r="XEV29" s="131"/>
      <c r="XEW29" s="131"/>
      <c r="XEY29" s="89"/>
      <c r="XEZ29" s="85"/>
    </row>
    <row r="30" spans="1:3067 3076:5120 5126:6140 6146:7167 7176:8187 8196:10240 10246:11260 11266:12287 12296:13307 13316:15360 15366:16380" ht="30" customHeight="1" x14ac:dyDescent="0.25">
      <c r="A30" s="86" t="s">
        <v>323</v>
      </c>
      <c r="B30" s="75" t="s">
        <v>316</v>
      </c>
      <c r="C30" s="97" t="s">
        <v>266</v>
      </c>
      <c r="D30" s="74" t="s">
        <v>25</v>
      </c>
      <c r="E30" s="74" t="s">
        <v>154</v>
      </c>
      <c r="F30" s="74" t="s">
        <v>27</v>
      </c>
      <c r="G30" s="76" t="s">
        <v>28</v>
      </c>
      <c r="H30" s="78" t="s">
        <v>29</v>
      </c>
      <c r="I30" s="77" t="s">
        <v>30</v>
      </c>
      <c r="J30" s="78" t="s">
        <v>109</v>
      </c>
      <c r="K30" s="77" t="s">
        <v>32</v>
      </c>
      <c r="L30" s="77" t="s">
        <v>33</v>
      </c>
      <c r="M30" s="75" t="s">
        <v>324</v>
      </c>
      <c r="N30" s="75" t="s">
        <v>325</v>
      </c>
      <c r="O30" s="87" t="s">
        <v>326</v>
      </c>
      <c r="P30" s="130">
        <v>1304.53</v>
      </c>
      <c r="Q30" s="130">
        <v>1304.53</v>
      </c>
      <c r="R30" s="81" t="s">
        <v>211</v>
      </c>
      <c r="S30" s="89">
        <v>1560</v>
      </c>
      <c r="T30" s="85">
        <v>4169.0599999999995</v>
      </c>
    </row>
    <row r="31" spans="1:3067 3076:5120 5126:6140 6146:7167 7176:8187 8196:10240 10246:11260 11266:12287 12296:13307 13316:15360 15366:16380" ht="30" customHeight="1" x14ac:dyDescent="0.25">
      <c r="A31" s="86" t="s">
        <v>327</v>
      </c>
      <c r="B31" s="75" t="s">
        <v>316</v>
      </c>
      <c r="C31" s="97" t="s">
        <v>328</v>
      </c>
      <c r="D31" s="74" t="s">
        <v>25</v>
      </c>
      <c r="E31" s="74" t="s">
        <v>154</v>
      </c>
      <c r="F31" s="74" t="s">
        <v>27</v>
      </c>
      <c r="G31" s="76" t="s">
        <v>329</v>
      </c>
      <c r="H31" s="78" t="s">
        <v>29</v>
      </c>
      <c r="I31" s="77" t="s">
        <v>30</v>
      </c>
      <c r="J31" s="78" t="s">
        <v>109</v>
      </c>
      <c r="K31" s="77" t="s">
        <v>32</v>
      </c>
      <c r="L31" s="77" t="s">
        <v>33</v>
      </c>
      <c r="M31" s="75" t="s">
        <v>319</v>
      </c>
      <c r="N31" s="75" t="s">
        <v>325</v>
      </c>
      <c r="O31" s="87" t="s">
        <v>330</v>
      </c>
      <c r="P31" s="130">
        <v>1304.53</v>
      </c>
      <c r="Q31" s="130">
        <v>1304.53</v>
      </c>
      <c r="R31" s="81" t="s">
        <v>251</v>
      </c>
      <c r="S31" s="89">
        <v>960</v>
      </c>
      <c r="T31" s="85">
        <v>3569.06</v>
      </c>
    </row>
    <row r="32" spans="1:3067 3076:5120 5126:6140 6146:7167 7176:8187 8196:10240 10246:11260 11266:12287 12296:13307 13316:15360 15366:16380" ht="30" customHeight="1" x14ac:dyDescent="0.25">
      <c r="A32" s="86" t="s">
        <v>1151</v>
      </c>
      <c r="B32" s="75" t="s">
        <v>342</v>
      </c>
      <c r="C32" s="97" t="s">
        <v>153</v>
      </c>
      <c r="D32" s="74" t="s">
        <v>25</v>
      </c>
      <c r="E32" s="74" t="s">
        <v>154</v>
      </c>
      <c r="F32" s="74" t="s">
        <v>155</v>
      </c>
      <c r="G32" s="76" t="s">
        <v>156</v>
      </c>
      <c r="H32" s="78" t="s">
        <v>29</v>
      </c>
      <c r="I32" s="77" t="s">
        <v>30</v>
      </c>
      <c r="J32" s="78" t="s">
        <v>1152</v>
      </c>
      <c r="K32" s="77" t="s">
        <v>33</v>
      </c>
      <c r="L32" s="77" t="s">
        <v>32</v>
      </c>
      <c r="M32" s="75" t="s">
        <v>374</v>
      </c>
      <c r="N32" s="75" t="s">
        <v>374</v>
      </c>
      <c r="O32" s="87" t="s">
        <v>1153</v>
      </c>
      <c r="P32" s="130">
        <v>2478.52</v>
      </c>
      <c r="Q32" s="130">
        <v>2478.52</v>
      </c>
      <c r="R32" s="81" t="s">
        <v>1154</v>
      </c>
      <c r="S32" s="89">
        <v>360</v>
      </c>
      <c r="T32" s="85">
        <v>5317.04</v>
      </c>
    </row>
    <row r="33" spans="1:20" ht="30" customHeight="1" x14ac:dyDescent="0.25">
      <c r="A33" s="86" t="s">
        <v>370</v>
      </c>
      <c r="B33" s="75" t="s">
        <v>371</v>
      </c>
      <c r="C33" s="97" t="s">
        <v>372</v>
      </c>
      <c r="D33" s="74" t="s">
        <v>25</v>
      </c>
      <c r="E33" s="74" t="s">
        <v>303</v>
      </c>
      <c r="F33" s="74" t="s">
        <v>27</v>
      </c>
      <c r="G33" s="76" t="s">
        <v>42</v>
      </c>
      <c r="H33" s="78" t="s">
        <v>29</v>
      </c>
      <c r="I33" s="77" t="s">
        <v>30</v>
      </c>
      <c r="J33" s="78" t="s">
        <v>1152</v>
      </c>
      <c r="K33" s="77" t="s">
        <v>263</v>
      </c>
      <c r="L33" s="77" t="s">
        <v>33</v>
      </c>
      <c r="M33" s="75" t="s">
        <v>374</v>
      </c>
      <c r="N33" s="75" t="s">
        <v>375</v>
      </c>
      <c r="O33" s="87" t="s">
        <v>34</v>
      </c>
      <c r="P33" s="130">
        <v>596.57000000000005</v>
      </c>
      <c r="Q33" s="130">
        <v>596.57000000000005</v>
      </c>
      <c r="R33" s="81" t="s">
        <v>200</v>
      </c>
      <c r="S33" s="89">
        <v>2160</v>
      </c>
      <c r="T33" s="85">
        <v>3353.14</v>
      </c>
    </row>
    <row r="34" spans="1:20" ht="30" customHeight="1" x14ac:dyDescent="0.25">
      <c r="A34" s="86" t="s">
        <v>377</v>
      </c>
      <c r="B34" s="75" t="s">
        <v>371</v>
      </c>
      <c r="C34" s="97" t="s">
        <v>266</v>
      </c>
      <c r="D34" s="74" t="s">
        <v>25</v>
      </c>
      <c r="E34" s="74" t="s">
        <v>154</v>
      </c>
      <c r="F34" s="74" t="s">
        <v>27</v>
      </c>
      <c r="G34" s="76" t="s">
        <v>28</v>
      </c>
      <c r="H34" s="78" t="s">
        <v>29</v>
      </c>
      <c r="I34" s="77" t="s">
        <v>30</v>
      </c>
      <c r="J34" s="78" t="s">
        <v>1155</v>
      </c>
      <c r="K34" s="77" t="s">
        <v>32</v>
      </c>
      <c r="L34" s="77" t="s">
        <v>33</v>
      </c>
      <c r="M34" s="75" t="s">
        <v>374</v>
      </c>
      <c r="N34" s="75" t="s">
        <v>375</v>
      </c>
      <c r="O34" s="87" t="s">
        <v>34</v>
      </c>
      <c r="P34" s="130">
        <v>854.03</v>
      </c>
      <c r="Q34" s="130">
        <v>854.03</v>
      </c>
      <c r="R34" s="81">
        <v>3.6</v>
      </c>
      <c r="S34" s="89">
        <v>2160</v>
      </c>
      <c r="T34" s="85">
        <v>3868.06</v>
      </c>
    </row>
    <row r="35" spans="1:20" ht="30" customHeight="1" x14ac:dyDescent="0.25">
      <c r="A35" s="86" t="s">
        <v>380</v>
      </c>
      <c r="B35" s="75" t="s">
        <v>371</v>
      </c>
      <c r="C35" s="97" t="s">
        <v>136</v>
      </c>
      <c r="D35" s="74" t="s">
        <v>25</v>
      </c>
      <c r="E35" s="74" t="s">
        <v>303</v>
      </c>
      <c r="F35" s="74" t="s">
        <v>27</v>
      </c>
      <c r="G35" s="76" t="s">
        <v>38</v>
      </c>
      <c r="H35" s="78" t="s">
        <v>29</v>
      </c>
      <c r="I35" s="77" t="s">
        <v>30</v>
      </c>
      <c r="J35" s="78" t="s">
        <v>1155</v>
      </c>
      <c r="K35" s="77" t="s">
        <v>32</v>
      </c>
      <c r="L35" s="77" t="s">
        <v>33</v>
      </c>
      <c r="M35" s="75" t="s">
        <v>374</v>
      </c>
      <c r="N35" s="75" t="s">
        <v>375</v>
      </c>
      <c r="O35" s="87" t="s">
        <v>34</v>
      </c>
      <c r="P35" s="130">
        <v>854.03</v>
      </c>
      <c r="Q35" s="130">
        <v>854.03</v>
      </c>
      <c r="R35" s="81" t="s">
        <v>200</v>
      </c>
      <c r="S35" s="89">
        <v>2160</v>
      </c>
      <c r="T35" s="85">
        <v>3868.06</v>
      </c>
    </row>
    <row r="36" spans="1:20" ht="30" customHeight="1" x14ac:dyDescent="0.25">
      <c r="A36" s="86" t="s">
        <v>386</v>
      </c>
      <c r="B36" s="75" t="s">
        <v>355</v>
      </c>
      <c r="C36" s="97" t="s">
        <v>266</v>
      </c>
      <c r="D36" s="74" t="s">
        <v>25</v>
      </c>
      <c r="E36" s="74" t="s">
        <v>154</v>
      </c>
      <c r="F36" s="74" t="s">
        <v>27</v>
      </c>
      <c r="G36" s="76" t="s">
        <v>28</v>
      </c>
      <c r="H36" s="78" t="s">
        <v>29</v>
      </c>
      <c r="I36" s="77" t="s">
        <v>30</v>
      </c>
      <c r="J36" s="78" t="s">
        <v>1152</v>
      </c>
      <c r="K36" s="77" t="s">
        <v>32</v>
      </c>
      <c r="L36" s="77" t="s">
        <v>33</v>
      </c>
      <c r="M36" s="75" t="s">
        <v>388</v>
      </c>
      <c r="N36" s="75" t="s">
        <v>390</v>
      </c>
      <c r="O36" s="87" t="s">
        <v>1156</v>
      </c>
      <c r="P36" s="130">
        <v>582</v>
      </c>
      <c r="Q36" s="130">
        <v>582</v>
      </c>
      <c r="R36" s="81" t="s">
        <v>211</v>
      </c>
      <c r="S36" s="89">
        <v>1560</v>
      </c>
      <c r="T36" s="85">
        <v>2724</v>
      </c>
    </row>
    <row r="37" spans="1:20" ht="30" customHeight="1" x14ac:dyDescent="0.25">
      <c r="A37" s="86" t="s">
        <v>386</v>
      </c>
      <c r="B37" s="75" t="s">
        <v>355</v>
      </c>
      <c r="C37" s="97" t="s">
        <v>266</v>
      </c>
      <c r="D37" s="74" t="s">
        <v>25</v>
      </c>
      <c r="E37" s="74" t="s">
        <v>154</v>
      </c>
      <c r="F37" s="74" t="s">
        <v>27</v>
      </c>
      <c r="G37" s="76" t="s">
        <v>28</v>
      </c>
      <c r="H37" s="78" t="s">
        <v>29</v>
      </c>
      <c r="I37" s="77" t="s">
        <v>30</v>
      </c>
      <c r="J37" s="78" t="s">
        <v>1155</v>
      </c>
      <c r="K37" s="77" t="s">
        <v>33</v>
      </c>
      <c r="L37" s="77" t="s">
        <v>32</v>
      </c>
      <c r="M37" s="75" t="s">
        <v>388</v>
      </c>
      <c r="N37" s="75" t="s">
        <v>390</v>
      </c>
      <c r="O37" s="87" t="s">
        <v>1156</v>
      </c>
      <c r="P37" s="130">
        <v>582</v>
      </c>
      <c r="Q37" s="130">
        <v>582</v>
      </c>
      <c r="R37" s="81" t="s">
        <v>211</v>
      </c>
      <c r="S37" s="89">
        <v>1560</v>
      </c>
      <c r="T37" s="85">
        <v>2724</v>
      </c>
    </row>
    <row r="38" spans="1:20" ht="30" customHeight="1" x14ac:dyDescent="0.25">
      <c r="A38" s="86" t="s">
        <v>391</v>
      </c>
      <c r="B38" s="75" t="s">
        <v>355</v>
      </c>
      <c r="C38" s="97" t="s">
        <v>328</v>
      </c>
      <c r="D38" s="74" t="s">
        <v>25</v>
      </c>
      <c r="E38" s="74" t="s">
        <v>154</v>
      </c>
      <c r="F38" s="74" t="s">
        <v>27</v>
      </c>
      <c r="G38" s="76" t="s">
        <v>329</v>
      </c>
      <c r="H38" s="78" t="s">
        <v>29</v>
      </c>
      <c r="I38" s="77" t="s">
        <v>30</v>
      </c>
      <c r="J38" s="78" t="s">
        <v>1155</v>
      </c>
      <c r="K38" s="77" t="s">
        <v>32</v>
      </c>
      <c r="L38" s="77" t="s">
        <v>33</v>
      </c>
      <c r="M38" s="75" t="s">
        <v>392</v>
      </c>
      <c r="N38" s="75" t="s">
        <v>390</v>
      </c>
      <c r="O38" s="87" t="s">
        <v>1156</v>
      </c>
      <c r="P38" s="130">
        <v>745.53</v>
      </c>
      <c r="Q38" s="130">
        <v>745.53</v>
      </c>
      <c r="R38" s="81" t="s">
        <v>251</v>
      </c>
      <c r="S38" s="89">
        <v>960</v>
      </c>
      <c r="T38" s="85">
        <v>2451.06</v>
      </c>
    </row>
    <row r="39" spans="1:20" ht="30" customHeight="1" x14ac:dyDescent="0.25">
      <c r="A39" s="86" t="s">
        <v>394</v>
      </c>
      <c r="B39" s="75" t="s">
        <v>365</v>
      </c>
      <c r="C39" s="97" t="s">
        <v>1157</v>
      </c>
      <c r="D39" s="74" t="s">
        <v>25</v>
      </c>
      <c r="E39" s="74" t="s">
        <v>154</v>
      </c>
      <c r="F39" s="74" t="s">
        <v>27</v>
      </c>
      <c r="G39" s="76" t="s">
        <v>396</v>
      </c>
      <c r="H39" s="78" t="s">
        <v>29</v>
      </c>
      <c r="I39" s="77" t="s">
        <v>30</v>
      </c>
      <c r="J39" s="78" t="s">
        <v>1152</v>
      </c>
      <c r="K39" s="77" t="s">
        <v>263</v>
      </c>
      <c r="L39" s="77" t="s">
        <v>33</v>
      </c>
      <c r="M39" s="75" t="s">
        <v>397</v>
      </c>
      <c r="N39" s="75" t="s">
        <v>397</v>
      </c>
      <c r="O39" s="87" t="s">
        <v>1156</v>
      </c>
      <c r="P39" s="130">
        <v>1223.23</v>
      </c>
      <c r="Q39" s="130">
        <v>1223.23</v>
      </c>
      <c r="R39" s="81" t="s">
        <v>251</v>
      </c>
      <c r="S39" s="89">
        <v>960</v>
      </c>
      <c r="T39" s="85">
        <v>3406.36</v>
      </c>
    </row>
    <row r="40" spans="1:20" ht="30" customHeight="1" x14ac:dyDescent="0.25">
      <c r="A40" s="86" t="s">
        <v>394</v>
      </c>
      <c r="B40" s="75" t="s">
        <v>365</v>
      </c>
      <c r="C40" s="97" t="s">
        <v>1157</v>
      </c>
      <c r="D40" s="74" t="s">
        <v>25</v>
      </c>
      <c r="E40" s="74" t="s">
        <v>154</v>
      </c>
      <c r="F40" s="74" t="s">
        <v>27</v>
      </c>
      <c r="G40" s="76" t="s">
        <v>396</v>
      </c>
      <c r="H40" s="78" t="s">
        <v>29</v>
      </c>
      <c r="I40" s="77" t="s">
        <v>30</v>
      </c>
      <c r="J40" s="78" t="s">
        <v>1152</v>
      </c>
      <c r="K40" s="77" t="s">
        <v>33</v>
      </c>
      <c r="L40" s="77" t="s">
        <v>32</v>
      </c>
      <c r="M40" s="75" t="s">
        <v>390</v>
      </c>
      <c r="N40" s="75" t="s">
        <v>390</v>
      </c>
      <c r="O40" s="87" t="s">
        <v>1156</v>
      </c>
      <c r="P40" s="130">
        <v>1902.23</v>
      </c>
      <c r="Q40" s="130">
        <v>1902.23</v>
      </c>
      <c r="R40" s="81" t="s">
        <v>251</v>
      </c>
      <c r="S40" s="89">
        <v>960</v>
      </c>
      <c r="T40" s="85">
        <v>4764.46</v>
      </c>
    </row>
    <row r="41" spans="1:20" ht="30" customHeight="1" x14ac:dyDescent="0.25">
      <c r="A41" s="86" t="s">
        <v>414</v>
      </c>
      <c r="B41" s="75" t="s">
        <v>415</v>
      </c>
      <c r="C41" s="97" t="s">
        <v>266</v>
      </c>
      <c r="D41" s="74" t="s">
        <v>25</v>
      </c>
      <c r="E41" s="74" t="s">
        <v>26</v>
      </c>
      <c r="F41" s="74" t="s">
        <v>27</v>
      </c>
      <c r="G41" s="76" t="s">
        <v>28</v>
      </c>
      <c r="H41" s="78" t="s">
        <v>29</v>
      </c>
      <c r="I41" s="77" t="s">
        <v>30</v>
      </c>
      <c r="J41" s="78" t="s">
        <v>378</v>
      </c>
      <c r="K41" s="77" t="s">
        <v>263</v>
      </c>
      <c r="L41" s="77" t="s">
        <v>33</v>
      </c>
      <c r="M41" s="75" t="s">
        <v>416</v>
      </c>
      <c r="N41" s="75" t="s">
        <v>35</v>
      </c>
      <c r="O41" s="87" t="s">
        <v>34</v>
      </c>
      <c r="P41" s="130">
        <v>469.41500000000002</v>
      </c>
      <c r="Q41" s="130" t="s">
        <v>35</v>
      </c>
      <c r="R41" s="81" t="s">
        <v>211</v>
      </c>
      <c r="S41" s="89">
        <v>1560</v>
      </c>
      <c r="T41" s="85">
        <v>2066.83</v>
      </c>
    </row>
    <row r="42" spans="1:20" ht="30" customHeight="1" x14ac:dyDescent="0.25">
      <c r="A42" s="86" t="s">
        <v>414</v>
      </c>
      <c r="B42" s="75" t="s">
        <v>415</v>
      </c>
      <c r="C42" s="97" t="s">
        <v>266</v>
      </c>
      <c r="D42" s="74" t="s">
        <v>25</v>
      </c>
      <c r="E42" s="74" t="s">
        <v>26</v>
      </c>
      <c r="F42" s="74" t="s">
        <v>27</v>
      </c>
      <c r="G42" s="76" t="s">
        <v>28</v>
      </c>
      <c r="H42" s="78" t="s">
        <v>29</v>
      </c>
      <c r="I42" s="77" t="s">
        <v>30</v>
      </c>
      <c r="J42" s="78" t="s">
        <v>378</v>
      </c>
      <c r="K42" s="77" t="s">
        <v>33</v>
      </c>
      <c r="L42" s="77" t="s">
        <v>32</v>
      </c>
      <c r="M42" s="75" t="s">
        <v>35</v>
      </c>
      <c r="N42" s="75" t="s">
        <v>468</v>
      </c>
      <c r="O42" s="87" t="s">
        <v>34</v>
      </c>
      <c r="P42" s="130" t="s">
        <v>35</v>
      </c>
      <c r="Q42" s="130">
        <v>938.83</v>
      </c>
      <c r="R42" s="81" t="s">
        <v>211</v>
      </c>
      <c r="S42" s="89">
        <v>1560</v>
      </c>
      <c r="T42" s="85">
        <v>938.83</v>
      </c>
    </row>
    <row r="43" spans="1:20" ht="33.75" customHeight="1" x14ac:dyDescent="0.25">
      <c r="A43" s="86" t="s">
        <v>420</v>
      </c>
      <c r="B43" s="75" t="s">
        <v>415</v>
      </c>
      <c r="C43" s="97" t="s">
        <v>136</v>
      </c>
      <c r="D43" s="74" t="s">
        <v>25</v>
      </c>
      <c r="E43" s="74" t="s">
        <v>26</v>
      </c>
      <c r="F43" s="74" t="s">
        <v>27</v>
      </c>
      <c r="G43" s="76" t="s">
        <v>38</v>
      </c>
      <c r="H43" s="78" t="s">
        <v>29</v>
      </c>
      <c r="I43" s="77" t="s">
        <v>30</v>
      </c>
      <c r="J43" s="78" t="s">
        <v>378</v>
      </c>
      <c r="K43" s="77" t="s">
        <v>32</v>
      </c>
      <c r="L43" s="77" t="s">
        <v>33</v>
      </c>
      <c r="M43" s="75" t="s">
        <v>416</v>
      </c>
      <c r="N43" s="75" t="s">
        <v>419</v>
      </c>
      <c r="O43" s="87" t="s">
        <v>34</v>
      </c>
      <c r="P43" s="130">
        <v>517.03</v>
      </c>
      <c r="Q43" s="130">
        <v>517.03</v>
      </c>
      <c r="R43" s="81" t="s">
        <v>211</v>
      </c>
      <c r="S43" s="89">
        <v>1560</v>
      </c>
      <c r="T43" s="85">
        <v>2594.06</v>
      </c>
    </row>
    <row r="44" spans="1:20" ht="42.75" customHeight="1" x14ac:dyDescent="0.25">
      <c r="A44" s="86" t="s">
        <v>421</v>
      </c>
      <c r="B44" s="75" t="s">
        <v>422</v>
      </c>
      <c r="C44" s="97" t="s">
        <v>181</v>
      </c>
      <c r="D44" s="74" t="s">
        <v>25</v>
      </c>
      <c r="E44" s="74" t="s">
        <v>26</v>
      </c>
      <c r="F44" s="74" t="s">
        <v>27</v>
      </c>
      <c r="G44" s="76" t="s">
        <v>42</v>
      </c>
      <c r="H44" s="78" t="s">
        <v>29</v>
      </c>
      <c r="I44" s="77" t="s">
        <v>30</v>
      </c>
      <c r="J44" s="78" t="s">
        <v>373</v>
      </c>
      <c r="K44" s="77" t="s">
        <v>263</v>
      </c>
      <c r="L44" s="77" t="s">
        <v>33</v>
      </c>
      <c r="M44" s="75" t="s">
        <v>416</v>
      </c>
      <c r="N44" s="75" t="s">
        <v>419</v>
      </c>
      <c r="O44" s="87" t="s">
        <v>34</v>
      </c>
      <c r="P44" s="130">
        <v>470.51</v>
      </c>
      <c r="Q44" s="130">
        <v>470.51</v>
      </c>
      <c r="R44" s="81" t="s">
        <v>211</v>
      </c>
      <c r="S44" s="89">
        <v>1560</v>
      </c>
      <c r="T44" s="85">
        <v>2501.02</v>
      </c>
    </row>
    <row r="45" spans="1:20" ht="33" customHeight="1" x14ac:dyDescent="0.25">
      <c r="A45" s="86" t="s">
        <v>490</v>
      </c>
      <c r="B45" s="75" t="s">
        <v>491</v>
      </c>
      <c r="C45" s="97" t="s">
        <v>266</v>
      </c>
      <c r="D45" s="74" t="s">
        <v>25</v>
      </c>
      <c r="E45" s="74" t="s">
        <v>492</v>
      </c>
      <c r="F45" s="74" t="s">
        <v>27</v>
      </c>
      <c r="G45" s="76" t="s">
        <v>28</v>
      </c>
      <c r="H45" s="78" t="s">
        <v>29</v>
      </c>
      <c r="I45" s="77" t="s">
        <v>30</v>
      </c>
      <c r="J45" s="78" t="s">
        <v>373</v>
      </c>
      <c r="K45" s="77" t="s">
        <v>32</v>
      </c>
      <c r="L45" s="77" t="s">
        <v>33</v>
      </c>
      <c r="M45" s="75" t="s">
        <v>493</v>
      </c>
      <c r="N45" s="75" t="s">
        <v>494</v>
      </c>
      <c r="O45" s="87" t="s">
        <v>34</v>
      </c>
      <c r="P45" s="130">
        <v>1534.845</v>
      </c>
      <c r="Q45" s="130">
        <v>1534.845</v>
      </c>
      <c r="R45" s="81">
        <v>3.6</v>
      </c>
      <c r="S45" s="89">
        <v>2160</v>
      </c>
      <c r="T45" s="85">
        <v>5229.6900000000005</v>
      </c>
    </row>
    <row r="46" spans="1:20" ht="30" x14ac:dyDescent="0.25">
      <c r="A46" s="86" t="s">
        <v>496</v>
      </c>
      <c r="B46" s="75" t="s">
        <v>491</v>
      </c>
      <c r="C46" s="97" t="s">
        <v>497</v>
      </c>
      <c r="D46" s="74" t="s">
        <v>25</v>
      </c>
      <c r="E46" s="74" t="s">
        <v>492</v>
      </c>
      <c r="F46" s="74" t="s">
        <v>27</v>
      </c>
      <c r="G46" s="76" t="s">
        <v>38</v>
      </c>
      <c r="H46" s="78" t="s">
        <v>29</v>
      </c>
      <c r="I46" s="77" t="s">
        <v>30</v>
      </c>
      <c r="J46" s="78" t="s">
        <v>373</v>
      </c>
      <c r="K46" s="77" t="s">
        <v>32</v>
      </c>
      <c r="L46" s="77" t="s">
        <v>33</v>
      </c>
      <c r="M46" s="75" t="s">
        <v>493</v>
      </c>
      <c r="N46" s="75" t="s">
        <v>494</v>
      </c>
      <c r="O46" s="87" t="s">
        <v>34</v>
      </c>
      <c r="P46" s="130">
        <v>1534.84</v>
      </c>
      <c r="Q46" s="130">
        <v>1534.84</v>
      </c>
      <c r="R46" s="81">
        <v>3.6</v>
      </c>
      <c r="S46" s="89">
        <v>2160</v>
      </c>
      <c r="T46" s="85">
        <v>5229.68</v>
      </c>
    </row>
    <row r="47" spans="1:20" ht="30" x14ac:dyDescent="0.25">
      <c r="A47" s="86" t="s">
        <v>498</v>
      </c>
      <c r="B47" s="75" t="s">
        <v>491</v>
      </c>
      <c r="C47" s="97" t="s">
        <v>499</v>
      </c>
      <c r="D47" s="74" t="s">
        <v>25</v>
      </c>
      <c r="E47" s="74" t="s">
        <v>492</v>
      </c>
      <c r="F47" s="74" t="s">
        <v>27</v>
      </c>
      <c r="G47" s="76" t="s">
        <v>42</v>
      </c>
      <c r="H47" s="78" t="s">
        <v>29</v>
      </c>
      <c r="I47" s="77" t="s">
        <v>30</v>
      </c>
      <c r="J47" s="78" t="s">
        <v>373</v>
      </c>
      <c r="K47" s="77" t="s">
        <v>263</v>
      </c>
      <c r="L47" s="77" t="s">
        <v>33</v>
      </c>
      <c r="M47" s="75" t="s">
        <v>493</v>
      </c>
      <c r="N47" s="75" t="s">
        <v>494</v>
      </c>
      <c r="O47" s="87" t="s">
        <v>34</v>
      </c>
      <c r="P47" s="130">
        <v>787.21500000000003</v>
      </c>
      <c r="Q47" s="130">
        <v>787.22</v>
      </c>
      <c r="R47" s="81">
        <v>3.6</v>
      </c>
      <c r="S47" s="89">
        <v>2160</v>
      </c>
      <c r="T47" s="85">
        <v>3734.4350000000004</v>
      </c>
    </row>
    <row r="48" spans="1:20" ht="30" x14ac:dyDescent="0.25">
      <c r="A48" s="86" t="s">
        <v>500</v>
      </c>
      <c r="B48" s="75" t="s">
        <v>491</v>
      </c>
      <c r="C48" s="97" t="s">
        <v>395</v>
      </c>
      <c r="D48" s="74" t="s">
        <v>25</v>
      </c>
      <c r="E48" s="74" t="s">
        <v>154</v>
      </c>
      <c r="F48" s="74" t="s">
        <v>27</v>
      </c>
      <c r="G48" s="76" t="s">
        <v>396</v>
      </c>
      <c r="H48" s="78" t="s">
        <v>29</v>
      </c>
      <c r="I48" s="77" t="s">
        <v>30</v>
      </c>
      <c r="J48" s="78" t="s">
        <v>373</v>
      </c>
      <c r="K48" s="77" t="s">
        <v>32</v>
      </c>
      <c r="L48" s="77" t="s">
        <v>33</v>
      </c>
      <c r="M48" s="75" t="s">
        <v>501</v>
      </c>
      <c r="N48" s="75" t="s">
        <v>502</v>
      </c>
      <c r="O48" s="87" t="s">
        <v>503</v>
      </c>
      <c r="P48" s="130">
        <v>793.63</v>
      </c>
      <c r="Q48" s="130">
        <v>793.63</v>
      </c>
      <c r="R48" s="81">
        <v>2.6</v>
      </c>
      <c r="S48" s="89">
        <v>1560</v>
      </c>
      <c r="T48" s="85">
        <v>3147.26</v>
      </c>
    </row>
    <row r="49" spans="1:20" ht="30" x14ac:dyDescent="0.25">
      <c r="A49" s="86" t="s">
        <v>504</v>
      </c>
      <c r="B49" s="75" t="s">
        <v>491</v>
      </c>
      <c r="C49" s="97" t="s">
        <v>505</v>
      </c>
      <c r="D49" s="74" t="s">
        <v>25</v>
      </c>
      <c r="E49" s="74" t="s">
        <v>506</v>
      </c>
      <c r="F49" s="74" t="s">
        <v>27</v>
      </c>
      <c r="G49" s="76" t="s">
        <v>507</v>
      </c>
      <c r="H49" s="78" t="s">
        <v>29</v>
      </c>
      <c r="I49" s="77" t="s">
        <v>30</v>
      </c>
      <c r="J49" s="78" t="s">
        <v>378</v>
      </c>
      <c r="K49" s="77" t="s">
        <v>32</v>
      </c>
      <c r="L49" s="77" t="s">
        <v>33</v>
      </c>
      <c r="M49" s="75" t="s">
        <v>508</v>
      </c>
      <c r="N49" s="75" t="s">
        <v>35</v>
      </c>
      <c r="O49" s="87" t="s">
        <v>503</v>
      </c>
      <c r="P49" s="130">
        <v>984.23</v>
      </c>
      <c r="Q49" s="130">
        <v>0</v>
      </c>
      <c r="R49" s="81">
        <v>0.6</v>
      </c>
      <c r="S49" s="89">
        <v>360</v>
      </c>
      <c r="T49" s="85">
        <v>1344.23</v>
      </c>
    </row>
    <row r="50" spans="1:20" ht="30" x14ac:dyDescent="0.25">
      <c r="A50" s="86" t="s">
        <v>504</v>
      </c>
      <c r="B50" s="75" t="s">
        <v>491</v>
      </c>
      <c r="C50" s="97" t="s">
        <v>505</v>
      </c>
      <c r="D50" s="74" t="s">
        <v>25</v>
      </c>
      <c r="E50" s="74" t="s">
        <v>506</v>
      </c>
      <c r="F50" s="74" t="s">
        <v>27</v>
      </c>
      <c r="G50" s="76" t="s">
        <v>507</v>
      </c>
      <c r="H50" s="78" t="s">
        <v>29</v>
      </c>
      <c r="I50" s="77" t="s">
        <v>30</v>
      </c>
      <c r="J50" s="78" t="s">
        <v>378</v>
      </c>
      <c r="K50" s="77" t="s">
        <v>33</v>
      </c>
      <c r="L50" s="77" t="s">
        <v>354</v>
      </c>
      <c r="M50" s="75" t="s">
        <v>35</v>
      </c>
      <c r="N50" s="75" t="s">
        <v>508</v>
      </c>
      <c r="O50" s="87" t="s">
        <v>509</v>
      </c>
      <c r="P50" s="130">
        <v>0</v>
      </c>
      <c r="Q50" s="130">
        <v>0</v>
      </c>
      <c r="R50" s="81"/>
      <c r="S50" s="89">
        <v>0</v>
      </c>
      <c r="T50" s="85">
        <v>0</v>
      </c>
    </row>
    <row r="51" spans="1:20" ht="30" x14ac:dyDescent="0.25">
      <c r="A51" s="86" t="s">
        <v>510</v>
      </c>
      <c r="B51" s="75" t="s">
        <v>491</v>
      </c>
      <c r="C51" s="97" t="s">
        <v>266</v>
      </c>
      <c r="D51" s="74" t="s">
        <v>25</v>
      </c>
      <c r="E51" s="74" t="s">
        <v>492</v>
      </c>
      <c r="F51" s="74" t="s">
        <v>27</v>
      </c>
      <c r="G51" s="76" t="s">
        <v>28</v>
      </c>
      <c r="H51" s="78" t="s">
        <v>29</v>
      </c>
      <c r="I51" s="77" t="s">
        <v>30</v>
      </c>
      <c r="J51" s="78" t="s">
        <v>378</v>
      </c>
      <c r="K51" s="77" t="s">
        <v>32</v>
      </c>
      <c r="L51" s="77" t="s">
        <v>33</v>
      </c>
      <c r="M51" s="75" t="s">
        <v>501</v>
      </c>
      <c r="N51" s="75" t="s">
        <v>502</v>
      </c>
      <c r="O51" s="87" t="s">
        <v>503</v>
      </c>
      <c r="P51" s="130">
        <v>571.53</v>
      </c>
      <c r="Q51" s="130">
        <v>571.53</v>
      </c>
      <c r="R51" s="81">
        <v>2.6</v>
      </c>
      <c r="S51" s="89">
        <v>1560</v>
      </c>
      <c r="T51" s="85">
        <v>2703.0599999999995</v>
      </c>
    </row>
    <row r="52" spans="1:20" ht="30" x14ac:dyDescent="0.25">
      <c r="A52" s="86" t="s">
        <v>524</v>
      </c>
      <c r="B52" s="75" t="s">
        <v>523</v>
      </c>
      <c r="C52" s="97" t="s">
        <v>328</v>
      </c>
      <c r="D52" s="74" t="s">
        <v>25</v>
      </c>
      <c r="E52" s="74" t="s">
        <v>154</v>
      </c>
      <c r="F52" s="74" t="s">
        <v>27</v>
      </c>
      <c r="G52" s="76" t="s">
        <v>329</v>
      </c>
      <c r="H52" s="78" t="s">
        <v>29</v>
      </c>
      <c r="I52" s="77" t="s">
        <v>30</v>
      </c>
      <c r="J52" s="78" t="s">
        <v>378</v>
      </c>
      <c r="K52" s="77" t="s">
        <v>32</v>
      </c>
      <c r="L52" s="77" t="s">
        <v>35</v>
      </c>
      <c r="M52" s="75" t="s">
        <v>508</v>
      </c>
      <c r="N52" s="75" t="s">
        <v>35</v>
      </c>
      <c r="O52" s="87" t="s">
        <v>525</v>
      </c>
      <c r="P52" s="130">
        <v>1614.23</v>
      </c>
      <c r="Q52" s="130">
        <v>0</v>
      </c>
      <c r="R52" s="81">
        <v>1.6</v>
      </c>
      <c r="S52" s="89">
        <v>960</v>
      </c>
      <c r="T52" s="85">
        <v>2574.23</v>
      </c>
    </row>
    <row r="53" spans="1:20" ht="30" x14ac:dyDescent="0.25">
      <c r="A53" s="86" t="s">
        <v>524</v>
      </c>
      <c r="B53" s="75" t="s">
        <v>523</v>
      </c>
      <c r="C53" s="97" t="s">
        <v>328</v>
      </c>
      <c r="D53" s="74" t="s">
        <v>25</v>
      </c>
      <c r="E53" s="74" t="s">
        <v>154</v>
      </c>
      <c r="F53" s="74" t="s">
        <v>27</v>
      </c>
      <c r="G53" s="76" t="s">
        <v>329</v>
      </c>
      <c r="H53" s="78" t="s">
        <v>29</v>
      </c>
      <c r="I53" s="77" t="s">
        <v>30</v>
      </c>
      <c r="J53" s="78" t="s">
        <v>373</v>
      </c>
      <c r="K53" s="77" t="s">
        <v>35</v>
      </c>
      <c r="L53" s="77" t="s">
        <v>33</v>
      </c>
      <c r="M53" s="75" t="s">
        <v>35</v>
      </c>
      <c r="N53" s="75" t="s">
        <v>502</v>
      </c>
      <c r="O53" s="87" t="s">
        <v>525</v>
      </c>
      <c r="P53" s="130">
        <v>0</v>
      </c>
      <c r="Q53" s="130">
        <v>1572.43</v>
      </c>
      <c r="R53" s="81"/>
      <c r="S53" s="89">
        <v>0</v>
      </c>
      <c r="T53" s="85">
        <v>1572.43</v>
      </c>
    </row>
    <row r="54" spans="1:20" ht="30" x14ac:dyDescent="0.25">
      <c r="A54" s="86" t="s">
        <v>526</v>
      </c>
      <c r="B54" s="75" t="s">
        <v>523</v>
      </c>
      <c r="C54" s="97" t="s">
        <v>317</v>
      </c>
      <c r="D54" s="74" t="s">
        <v>25</v>
      </c>
      <c r="E54" s="74" t="s">
        <v>154</v>
      </c>
      <c r="F54" s="74" t="s">
        <v>27</v>
      </c>
      <c r="G54" s="76" t="s">
        <v>527</v>
      </c>
      <c r="H54" s="78" t="s">
        <v>29</v>
      </c>
      <c r="I54" s="77" t="s">
        <v>30</v>
      </c>
      <c r="J54" s="78" t="s">
        <v>378</v>
      </c>
      <c r="K54" s="77" t="s">
        <v>32</v>
      </c>
      <c r="L54" s="77" t="s">
        <v>35</v>
      </c>
      <c r="M54" s="75" t="s">
        <v>508</v>
      </c>
      <c r="N54" s="75" t="s">
        <v>35</v>
      </c>
      <c r="O54" s="87" t="s">
        <v>503</v>
      </c>
      <c r="P54" s="130">
        <v>1641.23</v>
      </c>
      <c r="Q54" s="130">
        <v>0</v>
      </c>
      <c r="R54" s="81">
        <v>1.6</v>
      </c>
      <c r="S54" s="89">
        <v>960</v>
      </c>
      <c r="T54" s="85">
        <v>2601.23</v>
      </c>
    </row>
    <row r="55" spans="1:20" ht="30" x14ac:dyDescent="0.25">
      <c r="A55" s="86" t="s">
        <v>526</v>
      </c>
      <c r="B55" s="75" t="s">
        <v>523</v>
      </c>
      <c r="C55" s="97" t="s">
        <v>317</v>
      </c>
      <c r="D55" s="74" t="s">
        <v>25</v>
      </c>
      <c r="E55" s="74" t="s">
        <v>154</v>
      </c>
      <c r="F55" s="74" t="s">
        <v>27</v>
      </c>
      <c r="G55" s="76" t="s">
        <v>527</v>
      </c>
      <c r="H55" s="78" t="s">
        <v>29</v>
      </c>
      <c r="I55" s="77" t="s">
        <v>30</v>
      </c>
      <c r="J55" s="78" t="s">
        <v>373</v>
      </c>
      <c r="K55" s="77" t="s">
        <v>35</v>
      </c>
      <c r="L55" s="77" t="s">
        <v>33</v>
      </c>
      <c r="M55" s="75" t="s">
        <v>35</v>
      </c>
      <c r="N55" s="75" t="s">
        <v>502</v>
      </c>
      <c r="O55" s="87" t="s">
        <v>503</v>
      </c>
      <c r="P55" s="130">
        <v>0</v>
      </c>
      <c r="Q55" s="130">
        <v>1572.43</v>
      </c>
      <c r="R55" s="81"/>
      <c r="S55" s="89">
        <v>0</v>
      </c>
      <c r="T55" s="85">
        <v>1572.43</v>
      </c>
    </row>
    <row r="56" spans="1:20" ht="30" x14ac:dyDescent="0.25">
      <c r="A56" s="86" t="s">
        <v>560</v>
      </c>
      <c r="B56" s="75" t="s">
        <v>550</v>
      </c>
      <c r="C56" s="97" t="s">
        <v>401</v>
      </c>
      <c r="D56" s="74" t="s">
        <v>25</v>
      </c>
      <c r="E56" s="74" t="s">
        <v>492</v>
      </c>
      <c r="F56" s="74" t="s">
        <v>27</v>
      </c>
      <c r="G56" s="76" t="s">
        <v>561</v>
      </c>
      <c r="H56" s="78" t="s">
        <v>29</v>
      </c>
      <c r="I56" s="77" t="s">
        <v>30</v>
      </c>
      <c r="J56" s="78" t="s">
        <v>31</v>
      </c>
      <c r="K56" s="77" t="s">
        <v>263</v>
      </c>
      <c r="L56" s="77" t="s">
        <v>33</v>
      </c>
      <c r="M56" s="75" t="s">
        <v>536</v>
      </c>
      <c r="N56" s="75" t="s">
        <v>562</v>
      </c>
      <c r="O56" s="87" t="s">
        <v>563</v>
      </c>
      <c r="P56" s="130">
        <v>1130.95</v>
      </c>
      <c r="Q56" s="130">
        <v>1130.95</v>
      </c>
      <c r="R56" s="81">
        <v>1.6</v>
      </c>
      <c r="S56" s="89">
        <v>960</v>
      </c>
      <c r="T56" s="85">
        <v>3221.8999999999996</v>
      </c>
    </row>
    <row r="57" spans="1:20" ht="30" x14ac:dyDescent="0.25">
      <c r="A57" s="86" t="s">
        <v>566</v>
      </c>
      <c r="B57" s="75" t="s">
        <v>562</v>
      </c>
      <c r="C57" s="97" t="s">
        <v>266</v>
      </c>
      <c r="D57" s="74" t="s">
        <v>25</v>
      </c>
      <c r="E57" s="74" t="s">
        <v>492</v>
      </c>
      <c r="F57" s="74" t="s">
        <v>27</v>
      </c>
      <c r="G57" s="76" t="s">
        <v>28</v>
      </c>
      <c r="H57" s="78" t="s">
        <v>29</v>
      </c>
      <c r="I57" s="77" t="s">
        <v>30</v>
      </c>
      <c r="J57" s="78" t="s">
        <v>373</v>
      </c>
      <c r="K57" s="77" t="s">
        <v>32</v>
      </c>
      <c r="L57" s="77" t="s">
        <v>33</v>
      </c>
      <c r="M57" s="75" t="s">
        <v>567</v>
      </c>
      <c r="N57" s="75" t="s">
        <v>568</v>
      </c>
      <c r="O57" s="87" t="s">
        <v>34</v>
      </c>
      <c r="P57" s="130">
        <v>1389.385</v>
      </c>
      <c r="Q57" s="130">
        <v>1389.385</v>
      </c>
      <c r="R57" s="81">
        <v>2.6</v>
      </c>
      <c r="S57" s="89">
        <v>1560</v>
      </c>
      <c r="T57" s="85">
        <v>4338.7700000000004</v>
      </c>
    </row>
    <row r="58" spans="1:20" ht="30" x14ac:dyDescent="0.25">
      <c r="A58" s="86" t="s">
        <v>570</v>
      </c>
      <c r="B58" s="75" t="s">
        <v>562</v>
      </c>
      <c r="C58" s="97" t="s">
        <v>181</v>
      </c>
      <c r="D58" s="74" t="s">
        <v>25</v>
      </c>
      <c r="E58" s="74" t="s">
        <v>26</v>
      </c>
      <c r="F58" s="74" t="s">
        <v>55</v>
      </c>
      <c r="G58" s="76" t="s">
        <v>42</v>
      </c>
      <c r="H58" s="78" t="s">
        <v>29</v>
      </c>
      <c r="I58" s="77" t="s">
        <v>30</v>
      </c>
      <c r="J58" s="78" t="s">
        <v>373</v>
      </c>
      <c r="K58" s="77" t="s">
        <v>263</v>
      </c>
      <c r="L58" s="77" t="s">
        <v>33</v>
      </c>
      <c r="M58" s="75" t="s">
        <v>567</v>
      </c>
      <c r="N58" s="75" t="s">
        <v>568</v>
      </c>
      <c r="O58" s="87" t="s">
        <v>34</v>
      </c>
      <c r="P58" s="130">
        <v>868.21</v>
      </c>
      <c r="Q58" s="130">
        <v>868.21</v>
      </c>
      <c r="R58" s="81">
        <v>2.6</v>
      </c>
      <c r="S58" s="89">
        <v>1560</v>
      </c>
      <c r="T58" s="85">
        <v>3296.42</v>
      </c>
    </row>
    <row r="59" spans="1:20" ht="30" x14ac:dyDescent="0.25">
      <c r="A59" s="86" t="s">
        <v>571</v>
      </c>
      <c r="B59" s="75" t="s">
        <v>562</v>
      </c>
      <c r="C59" s="97" t="s">
        <v>37</v>
      </c>
      <c r="D59" s="74" t="s">
        <v>25</v>
      </c>
      <c r="E59" s="74" t="s">
        <v>26</v>
      </c>
      <c r="F59" s="74" t="s">
        <v>27</v>
      </c>
      <c r="G59" s="76" t="s">
        <v>38</v>
      </c>
      <c r="H59" s="78" t="s">
        <v>29</v>
      </c>
      <c r="I59" s="77" t="s">
        <v>30</v>
      </c>
      <c r="J59" s="78" t="s">
        <v>373</v>
      </c>
      <c r="K59" s="77" t="s">
        <v>32</v>
      </c>
      <c r="L59" s="77" t="s">
        <v>33</v>
      </c>
      <c r="M59" s="75" t="s">
        <v>567</v>
      </c>
      <c r="N59" s="75" t="s">
        <v>568</v>
      </c>
      <c r="O59" s="87" t="s">
        <v>34</v>
      </c>
      <c r="P59" s="130">
        <v>1389.385</v>
      </c>
      <c r="Q59" s="130">
        <v>1389.385</v>
      </c>
      <c r="R59" s="81">
        <v>2.6</v>
      </c>
      <c r="S59" s="89">
        <v>1560</v>
      </c>
      <c r="T59" s="85">
        <v>4338.7700000000004</v>
      </c>
    </row>
    <row r="60" spans="1:20" ht="32.25" customHeight="1" x14ac:dyDescent="0.25">
      <c r="A60" s="86" t="s">
        <v>609</v>
      </c>
      <c r="B60" s="75" t="s">
        <v>581</v>
      </c>
      <c r="C60" s="97" t="s">
        <v>401</v>
      </c>
      <c r="D60" s="74" t="s">
        <v>25</v>
      </c>
      <c r="E60" s="74" t="s">
        <v>492</v>
      </c>
      <c r="F60" s="74" t="s">
        <v>27</v>
      </c>
      <c r="G60" s="76" t="s">
        <v>561</v>
      </c>
      <c r="H60" s="78" t="s">
        <v>29</v>
      </c>
      <c r="I60" s="77" t="s">
        <v>30</v>
      </c>
      <c r="J60" s="78" t="s">
        <v>373</v>
      </c>
      <c r="K60" s="77" t="s">
        <v>32</v>
      </c>
      <c r="L60" s="77" t="s">
        <v>35</v>
      </c>
      <c r="M60" s="75" t="s">
        <v>610</v>
      </c>
      <c r="N60" s="75" t="s">
        <v>35</v>
      </c>
      <c r="O60" s="87" t="s">
        <v>611</v>
      </c>
      <c r="P60" s="130">
        <v>1447.87</v>
      </c>
      <c r="Q60" s="130">
        <v>0</v>
      </c>
      <c r="R60" s="81">
        <v>3.6</v>
      </c>
      <c r="S60" s="89">
        <f t="shared" ref="S60:S70" si="0">IF(D60="ASSESSOR",480*R60,IF(D60="COLABORADOR EVENTUAL",480*R60,IF(D60="GUARDA PORTUÁRIO",240*R60,IF(D60="CONSELHEIRO",600*R60,IF(D60="DIRETOR",600*R60,IF(D60="FIEL",360*R60,IF(D60="FIEL AJUDANTE",360*R60,IF(D60="GERENTE",480*R60,IF(D60="SECRETÁRIA",360*R60,IF(D60="SUPERINTENDENTE",480*R60,IF(D60="SUPERVISOR",360*R60,IF(D60="ESPECIALISTA PORTUÁRIO",360*R60,IF(D60="TÉC. SERV. PORTUÁRIOS",240*R60,0)))))))))))))</f>
        <v>2160</v>
      </c>
      <c r="T60" s="85">
        <f t="shared" ref="T60:T70" si="1">S60+Q60+P60</f>
        <v>3607.87</v>
      </c>
    </row>
    <row r="61" spans="1:20" ht="60" x14ac:dyDescent="0.25">
      <c r="A61" s="86" t="s">
        <v>609</v>
      </c>
      <c r="B61" s="75" t="s">
        <v>581</v>
      </c>
      <c r="C61" s="97" t="s">
        <v>401</v>
      </c>
      <c r="D61" s="74" t="s">
        <v>25</v>
      </c>
      <c r="E61" s="74" t="s">
        <v>492</v>
      </c>
      <c r="F61" s="74" t="s">
        <v>27</v>
      </c>
      <c r="G61" s="76" t="s">
        <v>561</v>
      </c>
      <c r="H61" s="78" t="s">
        <v>29</v>
      </c>
      <c r="I61" s="77" t="s">
        <v>30</v>
      </c>
      <c r="J61" s="78" t="s">
        <v>31</v>
      </c>
      <c r="K61" s="77" t="s">
        <v>35</v>
      </c>
      <c r="L61" s="77" t="s">
        <v>207</v>
      </c>
      <c r="M61" s="75" t="s">
        <v>35</v>
      </c>
      <c r="N61" s="75" t="s">
        <v>612</v>
      </c>
      <c r="O61" s="87" t="s">
        <v>613</v>
      </c>
      <c r="P61" s="130">
        <v>0</v>
      </c>
      <c r="Q61" s="130">
        <v>938.04</v>
      </c>
      <c r="R61" s="81">
        <v>3.6</v>
      </c>
      <c r="S61" s="89">
        <f t="shared" si="0"/>
        <v>2160</v>
      </c>
      <c r="T61" s="85">
        <f t="shared" si="1"/>
        <v>3098.04</v>
      </c>
    </row>
    <row r="62" spans="1:20" ht="30" x14ac:dyDescent="0.25">
      <c r="A62" s="86" t="s">
        <v>614</v>
      </c>
      <c r="B62" s="75" t="s">
        <v>581</v>
      </c>
      <c r="C62" s="97" t="s">
        <v>24</v>
      </c>
      <c r="D62" s="74" t="s">
        <v>25</v>
      </c>
      <c r="E62" s="74" t="s">
        <v>492</v>
      </c>
      <c r="F62" s="74" t="s">
        <v>27</v>
      </c>
      <c r="G62" s="76" t="s">
        <v>28</v>
      </c>
      <c r="H62" s="78" t="s">
        <v>29</v>
      </c>
      <c r="I62" s="77" t="s">
        <v>30</v>
      </c>
      <c r="J62" s="78" t="s">
        <v>378</v>
      </c>
      <c r="K62" s="77" t="s">
        <v>263</v>
      </c>
      <c r="L62" s="77" t="s">
        <v>35</v>
      </c>
      <c r="M62" s="75" t="s">
        <v>615</v>
      </c>
      <c r="N62" s="75" t="s">
        <v>35</v>
      </c>
      <c r="O62" s="87" t="s">
        <v>616</v>
      </c>
      <c r="P62" s="130">
        <v>979.99</v>
      </c>
      <c r="Q62" s="130">
        <v>0</v>
      </c>
      <c r="R62" s="81">
        <v>2.6</v>
      </c>
      <c r="S62" s="89">
        <f t="shared" si="0"/>
        <v>1560</v>
      </c>
      <c r="T62" s="85">
        <f t="shared" si="1"/>
        <v>2539.9899999999998</v>
      </c>
    </row>
    <row r="63" spans="1:20" ht="30" x14ac:dyDescent="0.25">
      <c r="A63" s="86" t="s">
        <v>614</v>
      </c>
      <c r="B63" s="75" t="s">
        <v>581</v>
      </c>
      <c r="C63" s="97" t="s">
        <v>24</v>
      </c>
      <c r="D63" s="74" t="s">
        <v>25</v>
      </c>
      <c r="E63" s="74" t="s">
        <v>492</v>
      </c>
      <c r="F63" s="74" t="s">
        <v>27</v>
      </c>
      <c r="G63" s="76" t="s">
        <v>28</v>
      </c>
      <c r="H63" s="78" t="s">
        <v>29</v>
      </c>
      <c r="I63" s="77" t="s">
        <v>30</v>
      </c>
      <c r="J63" s="78" t="s">
        <v>378</v>
      </c>
      <c r="K63" s="77" t="s">
        <v>35</v>
      </c>
      <c r="L63" s="77" t="s">
        <v>32</v>
      </c>
      <c r="M63" s="75" t="s">
        <v>35</v>
      </c>
      <c r="N63" s="75" t="s">
        <v>617</v>
      </c>
      <c r="O63" s="87" t="s">
        <v>616</v>
      </c>
      <c r="P63" s="130">
        <v>0</v>
      </c>
      <c r="Q63" s="130">
        <v>1122.47</v>
      </c>
      <c r="R63" s="81">
        <v>2.6</v>
      </c>
      <c r="S63" s="89">
        <f t="shared" si="0"/>
        <v>1560</v>
      </c>
      <c r="T63" s="85">
        <f t="shared" si="1"/>
        <v>2682.4700000000003</v>
      </c>
    </row>
    <row r="64" spans="1:20" ht="30" x14ac:dyDescent="0.25">
      <c r="A64" s="86" t="s">
        <v>618</v>
      </c>
      <c r="B64" s="75" t="s">
        <v>581</v>
      </c>
      <c r="C64" s="97" t="s">
        <v>41</v>
      </c>
      <c r="D64" s="74" t="s">
        <v>25</v>
      </c>
      <c r="E64" s="74" t="s">
        <v>492</v>
      </c>
      <c r="F64" s="74" t="s">
        <v>27</v>
      </c>
      <c r="G64" s="76" t="s">
        <v>42</v>
      </c>
      <c r="H64" s="78" t="s">
        <v>29</v>
      </c>
      <c r="I64" s="77" t="s">
        <v>30</v>
      </c>
      <c r="J64" s="78" t="s">
        <v>373</v>
      </c>
      <c r="K64" s="77" t="s">
        <v>263</v>
      </c>
      <c r="L64" s="77" t="s">
        <v>33</v>
      </c>
      <c r="M64" s="75" t="s">
        <v>615</v>
      </c>
      <c r="N64" s="75" t="s">
        <v>617</v>
      </c>
      <c r="O64" s="87" t="s">
        <v>616</v>
      </c>
      <c r="P64" s="130">
        <v>830.38</v>
      </c>
      <c r="Q64" s="130">
        <v>830.38</v>
      </c>
      <c r="R64" s="81">
        <v>2.6</v>
      </c>
      <c r="S64" s="89">
        <f>IF(D64="ASSESSOR",480*R64,IF(D64="COLABORADOR EVENTUAL",480*R64,IF(D64="GUARDA PORTUÁRIO",240*R64,IF(D64="CONSELHEIRO",600*R64,IF(D64="DIRETOR",600*R64,IF(D64="FIEL",360*R64,IF(D64="FIEL AJUDANTE",360*R64,IF(D64="GERENTE",480*R64,IF(D64="SECRETÁRIA",360*R64,IF(D64="SUPERINTENDENTE",480*R64,IF(D64="SUPERVISOR",360*R64,IF(D64="ESPECIALISTA PORTUÁRIO",360*R64,IF(D64="TÉC. SERV. PORTUÁRIOS",240*R64,0)))))))))))))</f>
        <v>1560</v>
      </c>
      <c r="T64" s="85">
        <f>S64+Q64+P64</f>
        <v>3220.76</v>
      </c>
    </row>
    <row r="65" spans="1:20" ht="45" x14ac:dyDescent="0.25">
      <c r="A65" s="285" t="s">
        <v>674</v>
      </c>
      <c r="B65" s="285" t="s">
        <v>675</v>
      </c>
      <c r="C65" s="286" t="s">
        <v>676</v>
      </c>
      <c r="D65" s="287" t="s">
        <v>25</v>
      </c>
      <c r="E65" s="285" t="s">
        <v>154</v>
      </c>
      <c r="F65" s="329" t="s">
        <v>27</v>
      </c>
      <c r="G65" s="105" t="s">
        <v>677</v>
      </c>
      <c r="H65" s="330" t="s">
        <v>29</v>
      </c>
      <c r="I65" s="285" t="s">
        <v>30</v>
      </c>
      <c r="J65" s="285" t="s">
        <v>378</v>
      </c>
      <c r="K65" s="288" t="s">
        <v>32</v>
      </c>
      <c r="L65" s="288" t="s">
        <v>35</v>
      </c>
      <c r="M65" s="285" t="s">
        <v>664</v>
      </c>
      <c r="N65" s="285" t="s">
        <v>35</v>
      </c>
      <c r="O65" s="285" t="s">
        <v>1158</v>
      </c>
      <c r="P65" s="289">
        <v>916.22</v>
      </c>
      <c r="Q65" s="290">
        <v>0</v>
      </c>
      <c r="R65" s="288">
        <v>1.6</v>
      </c>
      <c r="S65" s="291">
        <f t="shared" si="0"/>
        <v>960</v>
      </c>
      <c r="T65" s="292">
        <f t="shared" si="1"/>
        <v>1876.22</v>
      </c>
    </row>
    <row r="66" spans="1:20" ht="45" x14ac:dyDescent="0.25">
      <c r="A66" s="285" t="s">
        <v>674</v>
      </c>
      <c r="B66" s="285" t="s">
        <v>675</v>
      </c>
      <c r="C66" s="286" t="s">
        <v>676</v>
      </c>
      <c r="D66" s="287" t="s">
        <v>25</v>
      </c>
      <c r="E66" s="285" t="s">
        <v>154</v>
      </c>
      <c r="F66" s="329" t="s">
        <v>27</v>
      </c>
      <c r="G66" s="105" t="s">
        <v>677</v>
      </c>
      <c r="H66" s="330" t="s">
        <v>29</v>
      </c>
      <c r="I66" s="285" t="s">
        <v>30</v>
      </c>
      <c r="J66" s="285" t="s">
        <v>373</v>
      </c>
      <c r="K66" s="288" t="s">
        <v>35</v>
      </c>
      <c r="L66" s="288" t="s">
        <v>33</v>
      </c>
      <c r="M66" s="285" t="s">
        <v>35</v>
      </c>
      <c r="N66" s="285" t="s">
        <v>679</v>
      </c>
      <c r="O66" s="285" t="s">
        <v>1158</v>
      </c>
      <c r="P66" s="289">
        <v>0</v>
      </c>
      <c r="Q66" s="290">
        <v>853.66</v>
      </c>
      <c r="R66" s="288">
        <v>1.6</v>
      </c>
      <c r="S66" s="291">
        <f t="shared" si="0"/>
        <v>960</v>
      </c>
      <c r="T66" s="292">
        <f t="shared" si="1"/>
        <v>1813.6599999999999</v>
      </c>
    </row>
    <row r="67" spans="1:20" ht="45" x14ac:dyDescent="0.25">
      <c r="A67" s="285" t="s">
        <v>680</v>
      </c>
      <c r="B67" s="285" t="s">
        <v>675</v>
      </c>
      <c r="C67" s="286" t="s">
        <v>681</v>
      </c>
      <c r="D67" s="287" t="s">
        <v>25</v>
      </c>
      <c r="E67" s="285" t="s">
        <v>154</v>
      </c>
      <c r="F67" s="285" t="s">
        <v>27</v>
      </c>
      <c r="G67" s="331" t="s">
        <v>1159</v>
      </c>
      <c r="H67" s="285" t="s">
        <v>29</v>
      </c>
      <c r="I67" s="285" t="s">
        <v>30</v>
      </c>
      <c r="J67" s="285" t="s">
        <v>378</v>
      </c>
      <c r="K67" s="288" t="s">
        <v>32</v>
      </c>
      <c r="L67" s="288" t="s">
        <v>35</v>
      </c>
      <c r="M67" s="285" t="s">
        <v>664</v>
      </c>
      <c r="N67" s="285" t="s">
        <v>35</v>
      </c>
      <c r="O67" s="285" t="s">
        <v>1158</v>
      </c>
      <c r="P67" s="289">
        <v>737.34</v>
      </c>
      <c r="Q67" s="290">
        <v>0</v>
      </c>
      <c r="R67" s="288">
        <v>1.6</v>
      </c>
      <c r="S67" s="291">
        <f t="shared" si="0"/>
        <v>960</v>
      </c>
      <c r="T67" s="292">
        <f t="shared" si="1"/>
        <v>1697.3400000000001</v>
      </c>
    </row>
    <row r="68" spans="1:20" ht="45" x14ac:dyDescent="0.25">
      <c r="A68" s="285" t="s">
        <v>680</v>
      </c>
      <c r="B68" s="285" t="s">
        <v>675</v>
      </c>
      <c r="C68" s="286" t="s">
        <v>681</v>
      </c>
      <c r="D68" s="287" t="s">
        <v>25</v>
      </c>
      <c r="E68" s="285" t="s">
        <v>154</v>
      </c>
      <c r="F68" s="285" t="s">
        <v>27</v>
      </c>
      <c r="G68" s="287" t="s">
        <v>1159</v>
      </c>
      <c r="H68" s="285" t="s">
        <v>29</v>
      </c>
      <c r="I68" s="285" t="s">
        <v>30</v>
      </c>
      <c r="J68" s="285" t="s">
        <v>31</v>
      </c>
      <c r="K68" s="288" t="s">
        <v>35</v>
      </c>
      <c r="L68" s="288" t="s">
        <v>33</v>
      </c>
      <c r="M68" s="285" t="s">
        <v>35</v>
      </c>
      <c r="N68" s="285" t="s">
        <v>679</v>
      </c>
      <c r="O68" s="285" t="s">
        <v>1158</v>
      </c>
      <c r="P68" s="289">
        <v>0</v>
      </c>
      <c r="Q68" s="290">
        <v>873.45</v>
      </c>
      <c r="R68" s="288">
        <v>1.6</v>
      </c>
      <c r="S68" s="291">
        <f t="shared" si="0"/>
        <v>960</v>
      </c>
      <c r="T68" s="292">
        <f t="shared" si="1"/>
        <v>1833.45</v>
      </c>
    </row>
    <row r="69" spans="1:20" ht="45" x14ac:dyDescent="0.25">
      <c r="A69" s="285" t="s">
        <v>683</v>
      </c>
      <c r="B69" s="285" t="s">
        <v>675</v>
      </c>
      <c r="C69" s="286" t="s">
        <v>684</v>
      </c>
      <c r="D69" s="287" t="s">
        <v>25</v>
      </c>
      <c r="E69" s="285" t="s">
        <v>154</v>
      </c>
      <c r="F69" s="285" t="s">
        <v>27</v>
      </c>
      <c r="G69" s="287" t="s">
        <v>685</v>
      </c>
      <c r="H69" s="285" t="s">
        <v>29</v>
      </c>
      <c r="I69" s="285" t="s">
        <v>30</v>
      </c>
      <c r="J69" s="285" t="s">
        <v>378</v>
      </c>
      <c r="K69" s="288" t="s">
        <v>32</v>
      </c>
      <c r="L69" s="288" t="s">
        <v>35</v>
      </c>
      <c r="M69" s="285" t="s">
        <v>664</v>
      </c>
      <c r="N69" s="285" t="s">
        <v>35</v>
      </c>
      <c r="O69" s="285" t="s">
        <v>1158</v>
      </c>
      <c r="P69" s="289">
        <v>916.22</v>
      </c>
      <c r="Q69" s="290">
        <v>0</v>
      </c>
      <c r="R69" s="288">
        <v>1.6</v>
      </c>
      <c r="S69" s="291">
        <f t="shared" si="0"/>
        <v>960</v>
      </c>
      <c r="T69" s="292">
        <f t="shared" si="1"/>
        <v>1876.22</v>
      </c>
    </row>
    <row r="70" spans="1:20" ht="45" x14ac:dyDescent="0.25">
      <c r="A70" s="293" t="s">
        <v>683</v>
      </c>
      <c r="B70" s="293" t="s">
        <v>675</v>
      </c>
      <c r="C70" s="294" t="s">
        <v>684</v>
      </c>
      <c r="D70" s="295" t="s">
        <v>25</v>
      </c>
      <c r="E70" s="293" t="s">
        <v>154</v>
      </c>
      <c r="F70" s="293" t="s">
        <v>27</v>
      </c>
      <c r="G70" s="295" t="s">
        <v>685</v>
      </c>
      <c r="H70" s="293" t="s">
        <v>29</v>
      </c>
      <c r="I70" s="293" t="s">
        <v>30</v>
      </c>
      <c r="J70" s="293" t="s">
        <v>373</v>
      </c>
      <c r="K70" s="296" t="s">
        <v>35</v>
      </c>
      <c r="L70" s="296" t="s">
        <v>33</v>
      </c>
      <c r="M70" s="293" t="s">
        <v>35</v>
      </c>
      <c r="N70" s="293" t="s">
        <v>679</v>
      </c>
      <c r="O70" s="293" t="s">
        <v>1158</v>
      </c>
      <c r="P70" s="297">
        <v>0</v>
      </c>
      <c r="Q70" s="298">
        <v>853.66</v>
      </c>
      <c r="R70" s="296">
        <v>1.6</v>
      </c>
      <c r="S70" s="299">
        <f t="shared" si="0"/>
        <v>960</v>
      </c>
      <c r="T70" s="292">
        <f t="shared" si="1"/>
        <v>1813.6599999999999</v>
      </c>
    </row>
    <row r="71" spans="1:20" ht="30" x14ac:dyDescent="0.25">
      <c r="A71" s="285" t="s">
        <v>686</v>
      </c>
      <c r="B71" s="285" t="s">
        <v>687</v>
      </c>
      <c r="C71" s="286" t="s">
        <v>37</v>
      </c>
      <c r="D71" s="287" t="s">
        <v>25</v>
      </c>
      <c r="E71" s="285" t="s">
        <v>492</v>
      </c>
      <c r="F71" s="285" t="s">
        <v>27</v>
      </c>
      <c r="G71" s="287" t="s">
        <v>38</v>
      </c>
      <c r="H71" s="285" t="s">
        <v>29</v>
      </c>
      <c r="I71" s="285" t="s">
        <v>30</v>
      </c>
      <c r="J71" s="285" t="s">
        <v>373</v>
      </c>
      <c r="K71" s="288" t="s">
        <v>32</v>
      </c>
      <c r="L71" s="288" t="s">
        <v>33</v>
      </c>
      <c r="M71" s="285" t="s">
        <v>615</v>
      </c>
      <c r="N71" s="285" t="s">
        <v>617</v>
      </c>
      <c r="O71" s="285" t="s">
        <v>688</v>
      </c>
      <c r="P71" s="289">
        <v>1772.5350000000001</v>
      </c>
      <c r="Q71" s="290">
        <v>1772.5350000000001</v>
      </c>
      <c r="R71" s="288">
        <v>2.6</v>
      </c>
      <c r="S71" s="291">
        <f t="shared" ref="S71" si="2">IF(D71="ASSESSOR",480*R71,IF(D71="COLABORADOR EVENTUAL",480*R71,IF(D71="GUARDA PORTUÁRIO",240*R71,IF(D71="CONSELHEIRO",600*R71,IF(D71="DIRETOR",600*R71,IF(D71="FIEL",360*R71,IF(D71="FIEL AJUDANTE",360*R71,IF(D71="GERENTE",480*R71,IF(D71="SECRETÁRIA",360*R71,IF(D71="SUPERINTENDENTE",480*R71,IF(D71="SUPERVISOR",360*R71,IF(D71="ESPECIALISTA PORTUÁRIO",360*R71,IF(D71="TÉC. SERV. PORTUÁRIOS",240*R71,0)))))))))))))</f>
        <v>1560</v>
      </c>
      <c r="T71" s="334">
        <f t="shared" ref="T71" si="3">S71+Q71+P71</f>
        <v>5105.07</v>
      </c>
    </row>
    <row r="72" spans="1:20" ht="30" x14ac:dyDescent="0.25">
      <c r="A72" s="293" t="s">
        <v>1160</v>
      </c>
      <c r="B72" s="293" t="s">
        <v>713</v>
      </c>
      <c r="C72" s="294" t="s">
        <v>401</v>
      </c>
      <c r="D72" s="332" t="s">
        <v>25</v>
      </c>
      <c r="E72" s="293" t="s">
        <v>952</v>
      </c>
      <c r="F72" s="293" t="s">
        <v>27</v>
      </c>
      <c r="G72" s="5" t="s">
        <v>561</v>
      </c>
      <c r="H72" s="293" t="s">
        <v>29</v>
      </c>
      <c r="I72" s="293" t="s">
        <v>30</v>
      </c>
      <c r="J72" s="293" t="s">
        <v>31</v>
      </c>
      <c r="K72" s="296" t="s">
        <v>32</v>
      </c>
      <c r="L72" s="296" t="s">
        <v>35</v>
      </c>
      <c r="M72" s="293" t="s">
        <v>1161</v>
      </c>
      <c r="N72" s="293" t="s">
        <v>35</v>
      </c>
      <c r="O72" s="293" t="s">
        <v>1162</v>
      </c>
      <c r="P72" s="333">
        <v>1615.68</v>
      </c>
      <c r="Q72" s="290">
        <v>0</v>
      </c>
      <c r="R72" s="288">
        <v>1.6</v>
      </c>
      <c r="S72" s="291">
        <f t="shared" ref="S72:S80" si="4">IF(D72="ASSESSOR",480*R72,IF(D72="COLABORADOR EVENTUAL",480*R72,IF(D72="GUARDA PORTUÁRIO",240*R72,IF(D72="CONSELHEIRO",600*R72,IF(D72="DIRETOR",600*R72,IF(D72="FIEL",360*R72,IF(D72="FIEL AJUDANTE",360*R72,IF(D72="GERENTE",480*R72,IF(D72="SECRETÁRIA",360*R72,IF(D72="SUPERINTENDENTE",480*R72,IF(D72="SUPERVISOR",360*R72,IF(D72="ESPECIALISTA PORTUÁRIO",360*R72,IF(D72="TÉC. SERV. PORTUÁRIOS",240*R72,0)))))))))))))</f>
        <v>960</v>
      </c>
      <c r="T72" s="334">
        <f t="shared" ref="T72:T80" si="5">S72+Q72+P72</f>
        <v>2575.6800000000003</v>
      </c>
    </row>
    <row r="73" spans="1:20" ht="30" x14ac:dyDescent="0.25">
      <c r="A73" s="285" t="s">
        <v>1160</v>
      </c>
      <c r="B73" s="285" t="s">
        <v>713</v>
      </c>
      <c r="C73" s="286" t="s">
        <v>401</v>
      </c>
      <c r="D73" s="287" t="s">
        <v>25</v>
      </c>
      <c r="E73" s="285" t="s">
        <v>952</v>
      </c>
      <c r="F73" s="293" t="s">
        <v>27</v>
      </c>
      <c r="G73" s="335" t="s">
        <v>561</v>
      </c>
      <c r="H73" s="285" t="s">
        <v>29</v>
      </c>
      <c r="I73" s="285" t="s">
        <v>30</v>
      </c>
      <c r="J73" s="285" t="s">
        <v>373</v>
      </c>
      <c r="K73" s="288" t="s">
        <v>35</v>
      </c>
      <c r="L73" s="288" t="s">
        <v>33</v>
      </c>
      <c r="M73" s="285" t="s">
        <v>35</v>
      </c>
      <c r="N73" s="285" t="s">
        <v>1163</v>
      </c>
      <c r="O73" s="285" t="s">
        <v>1162</v>
      </c>
      <c r="P73" s="289">
        <v>0</v>
      </c>
      <c r="Q73" s="336">
        <v>735.34</v>
      </c>
      <c r="R73" s="288">
        <v>1.6</v>
      </c>
      <c r="S73" s="291">
        <f t="shared" si="4"/>
        <v>960</v>
      </c>
      <c r="T73" s="334">
        <f t="shared" si="5"/>
        <v>1695.3400000000001</v>
      </c>
    </row>
    <row r="74" spans="1:20" ht="30" x14ac:dyDescent="0.25">
      <c r="A74" s="337" t="s">
        <v>1164</v>
      </c>
      <c r="B74" s="337" t="s">
        <v>713</v>
      </c>
      <c r="C74" s="338" t="s">
        <v>266</v>
      </c>
      <c r="D74" s="331" t="s">
        <v>25</v>
      </c>
      <c r="E74" s="285" t="s">
        <v>492</v>
      </c>
      <c r="F74" s="293" t="s">
        <v>27</v>
      </c>
      <c r="G74" s="331" t="s">
        <v>28</v>
      </c>
      <c r="H74" s="337" t="s">
        <v>29</v>
      </c>
      <c r="I74" s="337" t="s">
        <v>30</v>
      </c>
      <c r="J74" s="337" t="s">
        <v>378</v>
      </c>
      <c r="K74" s="339" t="s">
        <v>32</v>
      </c>
      <c r="L74" s="339" t="s">
        <v>35</v>
      </c>
      <c r="M74" s="337" t="s">
        <v>1165</v>
      </c>
      <c r="N74" s="337" t="s">
        <v>35</v>
      </c>
      <c r="O74" s="337" t="s">
        <v>1162</v>
      </c>
      <c r="P74" s="340">
        <v>1445.58</v>
      </c>
      <c r="Q74" s="290">
        <v>0</v>
      </c>
      <c r="R74" s="288">
        <v>3.6</v>
      </c>
      <c r="S74" s="291">
        <f t="shared" si="4"/>
        <v>2160</v>
      </c>
      <c r="T74" s="334">
        <f t="shared" si="5"/>
        <v>3605.58</v>
      </c>
    </row>
    <row r="75" spans="1:20" ht="30" x14ac:dyDescent="0.25">
      <c r="A75" s="285" t="s">
        <v>1164</v>
      </c>
      <c r="B75" s="285" t="s">
        <v>713</v>
      </c>
      <c r="C75" s="286" t="s">
        <v>266</v>
      </c>
      <c r="D75" s="287" t="s">
        <v>25</v>
      </c>
      <c r="E75" s="285" t="s">
        <v>492</v>
      </c>
      <c r="F75" s="293" t="s">
        <v>27</v>
      </c>
      <c r="G75" s="287" t="s">
        <v>28</v>
      </c>
      <c r="H75" s="285" t="s">
        <v>29</v>
      </c>
      <c r="I75" s="285" t="s">
        <v>30</v>
      </c>
      <c r="J75" s="285" t="s">
        <v>378</v>
      </c>
      <c r="K75" s="288" t="s">
        <v>35</v>
      </c>
      <c r="L75" s="288" t="s">
        <v>33</v>
      </c>
      <c r="M75" s="285" t="s">
        <v>35</v>
      </c>
      <c r="N75" s="285" t="s">
        <v>695</v>
      </c>
      <c r="O75" s="285" t="s">
        <v>1162</v>
      </c>
      <c r="P75" s="289">
        <v>0</v>
      </c>
      <c r="Q75" s="290">
        <v>416.31</v>
      </c>
      <c r="R75" s="288">
        <v>3.6</v>
      </c>
      <c r="S75" s="291">
        <f t="shared" si="4"/>
        <v>2160</v>
      </c>
      <c r="T75" s="334">
        <f t="shared" si="5"/>
        <v>2576.31</v>
      </c>
    </row>
    <row r="76" spans="1:20" ht="30" x14ac:dyDescent="0.25">
      <c r="A76" s="285" t="s">
        <v>1166</v>
      </c>
      <c r="B76" s="285" t="s">
        <v>713</v>
      </c>
      <c r="C76" s="286" t="s">
        <v>37</v>
      </c>
      <c r="D76" s="287" t="s">
        <v>25</v>
      </c>
      <c r="E76" s="285" t="s">
        <v>492</v>
      </c>
      <c r="F76" s="293" t="s">
        <v>27</v>
      </c>
      <c r="G76" s="287" t="s">
        <v>38</v>
      </c>
      <c r="H76" s="285" t="s">
        <v>29</v>
      </c>
      <c r="I76" s="285" t="s">
        <v>30</v>
      </c>
      <c r="J76" s="285" t="s">
        <v>373</v>
      </c>
      <c r="K76" s="288" t="s">
        <v>32</v>
      </c>
      <c r="L76" s="288" t="s">
        <v>35</v>
      </c>
      <c r="M76" s="285" t="s">
        <v>1165</v>
      </c>
      <c r="N76" s="285" t="s">
        <v>35</v>
      </c>
      <c r="O76" s="285" t="s">
        <v>1162</v>
      </c>
      <c r="P76" s="289">
        <v>1350.87</v>
      </c>
      <c r="Q76" s="290">
        <v>0</v>
      </c>
      <c r="R76" s="288">
        <v>2.6</v>
      </c>
      <c r="S76" s="291">
        <f t="shared" si="4"/>
        <v>1560</v>
      </c>
      <c r="T76" s="334">
        <f t="shared" si="5"/>
        <v>2910.87</v>
      </c>
    </row>
    <row r="77" spans="1:20" ht="30" x14ac:dyDescent="0.25">
      <c r="A77" s="285" t="s">
        <v>1166</v>
      </c>
      <c r="B77" s="285" t="s">
        <v>713</v>
      </c>
      <c r="C77" s="286" t="s">
        <v>37</v>
      </c>
      <c r="D77" s="287" t="s">
        <v>25</v>
      </c>
      <c r="E77" s="285" t="s">
        <v>492</v>
      </c>
      <c r="F77" s="293" t="s">
        <v>27</v>
      </c>
      <c r="G77" s="287" t="s">
        <v>38</v>
      </c>
      <c r="H77" s="285" t="s">
        <v>29</v>
      </c>
      <c r="I77" s="285" t="s">
        <v>30</v>
      </c>
      <c r="J77" s="285" t="s">
        <v>378</v>
      </c>
      <c r="K77" s="288" t="s">
        <v>35</v>
      </c>
      <c r="L77" s="288" t="s">
        <v>33</v>
      </c>
      <c r="M77" s="285" t="s">
        <v>35</v>
      </c>
      <c r="N77" s="285" t="s">
        <v>1167</v>
      </c>
      <c r="O77" s="285" t="s">
        <v>1162</v>
      </c>
      <c r="P77" s="289">
        <v>0</v>
      </c>
      <c r="Q77" s="290">
        <v>855.19</v>
      </c>
      <c r="R77" s="288">
        <v>2.6</v>
      </c>
      <c r="S77" s="291">
        <f t="shared" si="4"/>
        <v>1560</v>
      </c>
      <c r="T77" s="334">
        <f t="shared" si="5"/>
        <v>2415.19</v>
      </c>
    </row>
    <row r="78" spans="1:20" ht="45" x14ac:dyDescent="0.25">
      <c r="A78" s="285" t="s">
        <v>1168</v>
      </c>
      <c r="B78" s="285" t="s">
        <v>713</v>
      </c>
      <c r="C78" s="286" t="s">
        <v>37</v>
      </c>
      <c r="D78" s="287" t="s">
        <v>25</v>
      </c>
      <c r="E78" s="285" t="s">
        <v>492</v>
      </c>
      <c r="F78" s="293" t="s">
        <v>27</v>
      </c>
      <c r="G78" s="287" t="s">
        <v>38</v>
      </c>
      <c r="H78" s="285" t="s">
        <v>29</v>
      </c>
      <c r="I78" s="285" t="s">
        <v>30</v>
      </c>
      <c r="J78" s="285" t="s">
        <v>373</v>
      </c>
      <c r="K78" s="288" t="s">
        <v>32</v>
      </c>
      <c r="L78" s="288" t="s">
        <v>263</v>
      </c>
      <c r="M78" s="285" t="s">
        <v>1169</v>
      </c>
      <c r="N78" s="285" t="s">
        <v>1169</v>
      </c>
      <c r="O78" s="285" t="s">
        <v>1170</v>
      </c>
      <c r="P78" s="289">
        <v>548.38</v>
      </c>
      <c r="Q78" s="290">
        <v>548.39</v>
      </c>
      <c r="R78" s="288">
        <v>0.6</v>
      </c>
      <c r="S78" s="291">
        <f t="shared" si="4"/>
        <v>360</v>
      </c>
      <c r="T78" s="334">
        <f t="shared" si="5"/>
        <v>1456.77</v>
      </c>
    </row>
    <row r="79" spans="1:20" ht="30" x14ac:dyDescent="0.25">
      <c r="A79" s="285" t="s">
        <v>1171</v>
      </c>
      <c r="B79" s="285" t="s">
        <v>713</v>
      </c>
      <c r="C79" s="286" t="s">
        <v>181</v>
      </c>
      <c r="D79" s="287" t="s">
        <v>25</v>
      </c>
      <c r="E79" s="285" t="s">
        <v>492</v>
      </c>
      <c r="F79" s="285" t="s">
        <v>55</v>
      </c>
      <c r="G79" s="287" t="s">
        <v>42</v>
      </c>
      <c r="H79" s="285" t="s">
        <v>29</v>
      </c>
      <c r="I79" s="285" t="s">
        <v>30</v>
      </c>
      <c r="J79" s="285" t="s">
        <v>373</v>
      </c>
      <c r="K79" s="288" t="s">
        <v>263</v>
      </c>
      <c r="L79" s="288" t="s">
        <v>33</v>
      </c>
      <c r="M79" s="285" t="s">
        <v>1165</v>
      </c>
      <c r="N79" s="285" t="s">
        <v>1167</v>
      </c>
      <c r="O79" s="285" t="s">
        <v>1162</v>
      </c>
      <c r="P79" s="289">
        <v>941.93</v>
      </c>
      <c r="Q79" s="290">
        <v>941.93</v>
      </c>
      <c r="R79" s="288">
        <v>2.6</v>
      </c>
      <c r="S79" s="291">
        <f t="shared" si="4"/>
        <v>1560</v>
      </c>
      <c r="T79" s="334">
        <f t="shared" si="5"/>
        <v>3443.8599999999997</v>
      </c>
    </row>
    <row r="80" spans="1:20" ht="30" x14ac:dyDescent="0.25">
      <c r="A80" s="285" t="s">
        <v>1172</v>
      </c>
      <c r="B80" s="285" t="s">
        <v>1169</v>
      </c>
      <c r="C80" s="286" t="s">
        <v>1173</v>
      </c>
      <c r="D80" s="287" t="s">
        <v>25</v>
      </c>
      <c r="E80" s="285" t="s">
        <v>154</v>
      </c>
      <c r="F80" s="293" t="s">
        <v>27</v>
      </c>
      <c r="G80" s="287" t="s">
        <v>1174</v>
      </c>
      <c r="H80" s="285" t="s">
        <v>29</v>
      </c>
      <c r="I80" s="285" t="s">
        <v>30</v>
      </c>
      <c r="J80" s="285" t="s">
        <v>31</v>
      </c>
      <c r="K80" s="288" t="s">
        <v>32</v>
      </c>
      <c r="L80" s="288" t="s">
        <v>35</v>
      </c>
      <c r="M80" s="285" t="s">
        <v>1175</v>
      </c>
      <c r="N80" s="285" t="s">
        <v>35</v>
      </c>
      <c r="O80" s="285" t="s">
        <v>1176</v>
      </c>
      <c r="P80" s="289">
        <v>1382.79</v>
      </c>
      <c r="Q80" s="290">
        <v>0</v>
      </c>
      <c r="R80" s="288">
        <v>2.6</v>
      </c>
      <c r="S80" s="291">
        <f t="shared" si="4"/>
        <v>1560</v>
      </c>
      <c r="T80" s="334">
        <f t="shared" si="5"/>
        <v>2942.79</v>
      </c>
    </row>
    <row r="81" spans="1:20" ht="30" x14ac:dyDescent="0.25">
      <c r="A81" s="341" t="s">
        <v>1172</v>
      </c>
      <c r="B81" s="341" t="s">
        <v>1169</v>
      </c>
      <c r="C81" s="342" t="s">
        <v>1173</v>
      </c>
      <c r="D81" s="343" t="s">
        <v>25</v>
      </c>
      <c r="E81" s="341" t="s">
        <v>154</v>
      </c>
      <c r="F81" s="341" t="s">
        <v>27</v>
      </c>
      <c r="G81" s="343" t="s">
        <v>1174</v>
      </c>
      <c r="H81" s="341" t="s">
        <v>29</v>
      </c>
      <c r="I81" s="341" t="s">
        <v>30</v>
      </c>
      <c r="J81" s="341" t="s">
        <v>373</v>
      </c>
      <c r="K81" s="344" t="s">
        <v>35</v>
      </c>
      <c r="L81" s="344" t="s">
        <v>33</v>
      </c>
      <c r="M81" s="341" t="s">
        <v>35</v>
      </c>
      <c r="N81" s="341" t="s">
        <v>1177</v>
      </c>
      <c r="O81" s="341" t="s">
        <v>1176</v>
      </c>
      <c r="P81" s="345">
        <v>0</v>
      </c>
      <c r="Q81" s="346">
        <v>990.43</v>
      </c>
      <c r="R81" s="344">
        <v>2.6</v>
      </c>
      <c r="S81" s="347">
        <f t="shared" ref="S81" si="6">IF(D81="ASSESSOR",480*R81,IF(D81="COLABORADOR EVENTUAL",480*R81,IF(D81="GUARDA PORTUÁRIO",240*R81,IF(D81="CONSELHEIRO",600*R81,IF(D81="DIRETOR",600*R81,IF(D81="FIEL",360*R81,IF(D81="FIEL AJUDANTE",360*R81,IF(D81="GERENTE",480*R81,IF(D81="SECRETÁRIA",360*R81,IF(D81="SUPERINTENDENTE",480*R81,IF(D81="SUPERVISOR",360*R81,IF(D81="ESPECIALISTA PORTUÁRIO",360*R81,IF(D81="TÉC. SERV. PORTUÁRIOS",240*R81,0)))))))))))))</f>
        <v>1560</v>
      </c>
      <c r="T81" s="348">
        <f t="shared" ref="T81" si="7">S81+Q81+P81</f>
        <v>2550.4299999999998</v>
      </c>
    </row>
    <row r="82" spans="1:20" ht="30" x14ac:dyDescent="0.25">
      <c r="A82" s="349" t="s">
        <v>1182</v>
      </c>
      <c r="B82" s="350" t="s">
        <v>1163</v>
      </c>
      <c r="C82" s="351" t="s">
        <v>1183</v>
      </c>
      <c r="D82" s="285" t="s">
        <v>25</v>
      </c>
      <c r="E82" s="287" t="s">
        <v>952</v>
      </c>
      <c r="F82" s="287" t="s">
        <v>27</v>
      </c>
      <c r="G82" s="287" t="s">
        <v>1184</v>
      </c>
      <c r="H82" s="285" t="s">
        <v>29</v>
      </c>
      <c r="I82" s="287" t="s">
        <v>30</v>
      </c>
      <c r="J82" s="287" t="s">
        <v>373</v>
      </c>
      <c r="K82" s="350" t="s">
        <v>32</v>
      </c>
      <c r="L82" s="350" t="s">
        <v>35</v>
      </c>
      <c r="M82" s="350" t="s">
        <v>1185</v>
      </c>
      <c r="N82" s="350" t="s">
        <v>35</v>
      </c>
      <c r="O82" s="352" t="s">
        <v>1186</v>
      </c>
      <c r="P82" s="353">
        <v>1478.91</v>
      </c>
      <c r="Q82" s="353">
        <v>0</v>
      </c>
      <c r="R82" s="354">
        <v>1.6</v>
      </c>
      <c r="S82" s="291">
        <v>960</v>
      </c>
      <c r="T82" s="334">
        <v>2438.91</v>
      </c>
    </row>
    <row r="83" spans="1:20" ht="30" x14ac:dyDescent="0.25">
      <c r="A83" s="349" t="s">
        <v>1182</v>
      </c>
      <c r="B83" s="350" t="s">
        <v>1163</v>
      </c>
      <c r="C83" s="351" t="s">
        <v>1183</v>
      </c>
      <c r="D83" s="285" t="s">
        <v>25</v>
      </c>
      <c r="E83" s="287" t="s">
        <v>952</v>
      </c>
      <c r="F83" s="287" t="s">
        <v>27</v>
      </c>
      <c r="G83" s="287" t="s">
        <v>1184</v>
      </c>
      <c r="H83" s="285" t="s">
        <v>29</v>
      </c>
      <c r="I83" s="287" t="s">
        <v>30</v>
      </c>
      <c r="J83" s="287" t="s">
        <v>31</v>
      </c>
      <c r="K83" s="350" t="s">
        <v>35</v>
      </c>
      <c r="L83" s="350" t="s">
        <v>33</v>
      </c>
      <c r="M83" s="350" t="s">
        <v>35</v>
      </c>
      <c r="N83" s="350" t="s">
        <v>657</v>
      </c>
      <c r="O83" s="352" t="s">
        <v>1186</v>
      </c>
      <c r="P83" s="353">
        <v>0</v>
      </c>
      <c r="Q83" s="353">
        <v>1106.95</v>
      </c>
      <c r="R83" s="354">
        <v>1.6</v>
      </c>
      <c r="S83" s="291">
        <v>960</v>
      </c>
      <c r="T83" s="334">
        <v>2066.9499999999998</v>
      </c>
    </row>
    <row r="84" spans="1:20" ht="30" x14ac:dyDescent="0.25">
      <c r="A84" s="349" t="s">
        <v>1166</v>
      </c>
      <c r="B84" s="350" t="s">
        <v>1187</v>
      </c>
      <c r="C84" s="351" t="s">
        <v>1188</v>
      </c>
      <c r="D84" s="285" t="s">
        <v>25</v>
      </c>
      <c r="E84" s="287" t="s">
        <v>492</v>
      </c>
      <c r="F84" s="287" t="s">
        <v>27</v>
      </c>
      <c r="G84" s="287" t="s">
        <v>38</v>
      </c>
      <c r="H84" s="285" t="s">
        <v>29</v>
      </c>
      <c r="I84" s="287" t="s">
        <v>30</v>
      </c>
      <c r="J84" s="287" t="s">
        <v>373</v>
      </c>
      <c r="K84" s="350" t="s">
        <v>32</v>
      </c>
      <c r="L84" s="350" t="s">
        <v>33</v>
      </c>
      <c r="M84" s="350" t="s">
        <v>693</v>
      </c>
      <c r="N84" s="350" t="s">
        <v>693</v>
      </c>
      <c r="O84" s="352" t="s">
        <v>1189</v>
      </c>
      <c r="P84" s="353">
        <v>637.79999999999995</v>
      </c>
      <c r="Q84" s="353">
        <v>637.9</v>
      </c>
      <c r="R84" s="354">
        <v>2.6</v>
      </c>
      <c r="S84" s="291">
        <v>1560</v>
      </c>
      <c r="T84" s="334">
        <v>2835.7</v>
      </c>
    </row>
    <row r="85" spans="1:20" ht="30" x14ac:dyDescent="0.25">
      <c r="A85" s="349" t="s">
        <v>1190</v>
      </c>
      <c r="B85" s="350" t="s">
        <v>1175</v>
      </c>
      <c r="C85" s="351" t="s">
        <v>1191</v>
      </c>
      <c r="D85" s="285" t="s">
        <v>25</v>
      </c>
      <c r="E85" s="287" t="s">
        <v>952</v>
      </c>
      <c r="F85" s="287" t="s">
        <v>27</v>
      </c>
      <c r="G85" s="287" t="s">
        <v>1192</v>
      </c>
      <c r="H85" s="285" t="s">
        <v>29</v>
      </c>
      <c r="I85" s="287" t="s">
        <v>30</v>
      </c>
      <c r="J85" s="287" t="s">
        <v>31</v>
      </c>
      <c r="K85" s="350" t="s">
        <v>32</v>
      </c>
      <c r="L85" s="350" t="s">
        <v>33</v>
      </c>
      <c r="M85" s="350" t="s">
        <v>1185</v>
      </c>
      <c r="N85" s="350" t="s">
        <v>657</v>
      </c>
      <c r="O85" s="352" t="s">
        <v>1186</v>
      </c>
      <c r="P85" s="353">
        <v>1888.23</v>
      </c>
      <c r="Q85" s="353">
        <v>1888.23</v>
      </c>
      <c r="R85" s="354">
        <v>1.6</v>
      </c>
      <c r="S85" s="291">
        <v>960</v>
      </c>
      <c r="T85" s="334">
        <v>4736.46</v>
      </c>
    </row>
    <row r="86" spans="1:20" ht="45" x14ac:dyDescent="0.25">
      <c r="A86" s="285" t="s">
        <v>1168</v>
      </c>
      <c r="B86" s="285" t="s">
        <v>1193</v>
      </c>
      <c r="C86" s="286" t="s">
        <v>136</v>
      </c>
      <c r="D86" s="287" t="s">
        <v>25</v>
      </c>
      <c r="E86" s="285" t="s">
        <v>492</v>
      </c>
      <c r="F86" s="285" t="s">
        <v>27</v>
      </c>
      <c r="G86" s="287" t="s">
        <v>38</v>
      </c>
      <c r="H86" s="285" t="s">
        <v>29</v>
      </c>
      <c r="I86" s="285" t="s">
        <v>30</v>
      </c>
      <c r="J86" s="285" t="s">
        <v>186</v>
      </c>
      <c r="K86" s="288" t="s">
        <v>263</v>
      </c>
      <c r="L86" s="288" t="s">
        <v>35</v>
      </c>
      <c r="M86" s="285" t="s">
        <v>1185</v>
      </c>
      <c r="N86" s="285" t="s">
        <v>35</v>
      </c>
      <c r="O86" s="285" t="s">
        <v>1208</v>
      </c>
      <c r="P86" s="289">
        <v>2796.07</v>
      </c>
      <c r="Q86" s="290">
        <v>0</v>
      </c>
      <c r="R86" s="288">
        <v>0.6</v>
      </c>
      <c r="S86" s="291">
        <v>360</v>
      </c>
      <c r="T86" s="334">
        <v>3156.07</v>
      </c>
    </row>
    <row r="87" spans="1:20" ht="45" x14ac:dyDescent="0.25">
      <c r="A87" s="285" t="s">
        <v>1168</v>
      </c>
      <c r="B87" s="285" t="s">
        <v>1193</v>
      </c>
      <c r="C87" s="286" t="s">
        <v>136</v>
      </c>
      <c r="D87" s="287" t="s">
        <v>25</v>
      </c>
      <c r="E87" s="285" t="s">
        <v>303</v>
      </c>
      <c r="F87" s="285" t="s">
        <v>27</v>
      </c>
      <c r="G87" s="287" t="s">
        <v>38</v>
      </c>
      <c r="H87" s="285" t="s">
        <v>29</v>
      </c>
      <c r="I87" s="285" t="s">
        <v>30</v>
      </c>
      <c r="J87" s="285" t="s">
        <v>373</v>
      </c>
      <c r="K87" s="288" t="s">
        <v>35</v>
      </c>
      <c r="L87" s="288" t="s">
        <v>631</v>
      </c>
      <c r="M87" s="285" t="s">
        <v>35</v>
      </c>
      <c r="N87" s="285" t="s">
        <v>1185</v>
      </c>
      <c r="O87" s="285" t="s">
        <v>1208</v>
      </c>
      <c r="P87" s="289">
        <v>0</v>
      </c>
      <c r="Q87" s="290">
        <v>2729.24</v>
      </c>
      <c r="R87" s="288">
        <v>0.6</v>
      </c>
      <c r="S87" s="291">
        <v>360</v>
      </c>
      <c r="T87" s="334">
        <v>3089.24</v>
      </c>
    </row>
    <row r="88" spans="1:20" ht="75" x14ac:dyDescent="0.25">
      <c r="A88" s="285" t="s">
        <v>1194</v>
      </c>
      <c r="B88" s="285" t="s">
        <v>657</v>
      </c>
      <c r="C88" s="286" t="s">
        <v>153</v>
      </c>
      <c r="D88" s="287" t="s">
        <v>25</v>
      </c>
      <c r="E88" s="285" t="s">
        <v>154</v>
      </c>
      <c r="F88" s="285" t="s">
        <v>27</v>
      </c>
      <c r="G88" s="287" t="s">
        <v>156</v>
      </c>
      <c r="H88" s="285" t="s">
        <v>29</v>
      </c>
      <c r="I88" s="285" t="s">
        <v>30</v>
      </c>
      <c r="J88" s="285" t="s">
        <v>373</v>
      </c>
      <c r="K88" s="288" t="s">
        <v>33</v>
      </c>
      <c r="L88" s="288" t="s">
        <v>263</v>
      </c>
      <c r="M88" s="285" t="s">
        <v>1195</v>
      </c>
      <c r="N88" s="285" t="s">
        <v>1196</v>
      </c>
      <c r="O88" s="285" t="s">
        <v>1197</v>
      </c>
      <c r="P88" s="289">
        <v>831.35</v>
      </c>
      <c r="Q88" s="290">
        <v>831.35</v>
      </c>
      <c r="R88" s="288">
        <v>4.5999999999999996</v>
      </c>
      <c r="S88" s="291">
        <v>2760</v>
      </c>
      <c r="T88" s="334">
        <v>4422.7</v>
      </c>
    </row>
    <row r="89" spans="1:20" ht="75" x14ac:dyDescent="0.25">
      <c r="A89" s="285" t="s">
        <v>1198</v>
      </c>
      <c r="B89" s="285" t="s">
        <v>657</v>
      </c>
      <c r="C89" s="286" t="s">
        <v>24</v>
      </c>
      <c r="D89" s="287" t="s">
        <v>25</v>
      </c>
      <c r="E89" s="285" t="s">
        <v>154</v>
      </c>
      <c r="F89" s="285" t="s">
        <v>27</v>
      </c>
      <c r="G89" s="287" t="s">
        <v>28</v>
      </c>
      <c r="H89" s="285" t="s">
        <v>29</v>
      </c>
      <c r="I89" s="285" t="s">
        <v>30</v>
      </c>
      <c r="J89" s="285" t="s">
        <v>31</v>
      </c>
      <c r="K89" s="288" t="s">
        <v>32</v>
      </c>
      <c r="L89" s="288" t="s">
        <v>263</v>
      </c>
      <c r="M89" s="285" t="s">
        <v>1195</v>
      </c>
      <c r="N89" s="285" t="s">
        <v>1196</v>
      </c>
      <c r="O89" s="285" t="s">
        <v>1197</v>
      </c>
      <c r="P89" s="289">
        <v>875.755</v>
      </c>
      <c r="Q89" s="290">
        <v>875.755</v>
      </c>
      <c r="R89" s="288">
        <v>4.5999999999999996</v>
      </c>
      <c r="S89" s="291">
        <v>2760</v>
      </c>
      <c r="T89" s="334">
        <v>4511.51</v>
      </c>
    </row>
    <row r="90" spans="1:20" ht="30" x14ac:dyDescent="0.25">
      <c r="A90" s="285" t="s">
        <v>1199</v>
      </c>
      <c r="B90" s="285" t="s">
        <v>1200</v>
      </c>
      <c r="C90" s="286" t="s">
        <v>1072</v>
      </c>
      <c r="D90" s="287" t="s">
        <v>25</v>
      </c>
      <c r="E90" s="285" t="s">
        <v>154</v>
      </c>
      <c r="F90" s="285" t="s">
        <v>27</v>
      </c>
      <c r="G90" s="287" t="s">
        <v>329</v>
      </c>
      <c r="H90" s="285" t="s">
        <v>29</v>
      </c>
      <c r="I90" s="285" t="s">
        <v>30</v>
      </c>
      <c r="J90" s="285" t="s">
        <v>186</v>
      </c>
      <c r="K90" s="288" t="s">
        <v>263</v>
      </c>
      <c r="L90" s="288" t="s">
        <v>35</v>
      </c>
      <c r="M90" s="285" t="s">
        <v>1201</v>
      </c>
      <c r="N90" s="285" t="s">
        <v>35</v>
      </c>
      <c r="O90" s="285" t="s">
        <v>1209</v>
      </c>
      <c r="P90" s="289">
        <v>983.08</v>
      </c>
      <c r="Q90" s="290">
        <v>0</v>
      </c>
      <c r="R90" s="288">
        <v>2.6</v>
      </c>
      <c r="S90" s="291">
        <v>1560</v>
      </c>
      <c r="T90" s="334">
        <v>2543.08</v>
      </c>
    </row>
    <row r="91" spans="1:20" ht="30" x14ac:dyDescent="0.25">
      <c r="A91" s="285" t="s">
        <v>1199</v>
      </c>
      <c r="B91" s="285" t="s">
        <v>1200</v>
      </c>
      <c r="C91" s="286" t="s">
        <v>1072</v>
      </c>
      <c r="D91" s="287" t="s">
        <v>25</v>
      </c>
      <c r="E91" s="285" t="s">
        <v>154</v>
      </c>
      <c r="F91" s="285" t="s">
        <v>27</v>
      </c>
      <c r="G91" s="287" t="s">
        <v>329</v>
      </c>
      <c r="H91" s="285" t="s">
        <v>29</v>
      </c>
      <c r="I91" s="285" t="s">
        <v>30</v>
      </c>
      <c r="J91" s="285" t="s">
        <v>373</v>
      </c>
      <c r="K91" s="288" t="s">
        <v>35</v>
      </c>
      <c r="L91" s="288" t="s">
        <v>631</v>
      </c>
      <c r="M91" s="285" t="s">
        <v>35</v>
      </c>
      <c r="N91" s="285" t="s">
        <v>1202</v>
      </c>
      <c r="O91" s="285" t="s">
        <v>1209</v>
      </c>
      <c r="P91" s="289">
        <v>0</v>
      </c>
      <c r="Q91" s="290">
        <v>1024.3800000000001</v>
      </c>
      <c r="R91" s="288">
        <v>2.6</v>
      </c>
      <c r="S91" s="291">
        <v>1560</v>
      </c>
      <c r="T91" s="334">
        <v>2584.38</v>
      </c>
    </row>
    <row r="92" spans="1:20" ht="30" x14ac:dyDescent="0.25">
      <c r="A92" s="285" t="s">
        <v>1203</v>
      </c>
      <c r="B92" s="285" t="s">
        <v>1200</v>
      </c>
      <c r="C92" s="286" t="s">
        <v>24</v>
      </c>
      <c r="D92" s="287" t="s">
        <v>25</v>
      </c>
      <c r="E92" s="285" t="s">
        <v>303</v>
      </c>
      <c r="F92" s="285" t="s">
        <v>27</v>
      </c>
      <c r="G92" s="287" t="s">
        <v>28</v>
      </c>
      <c r="H92" s="285" t="s">
        <v>29</v>
      </c>
      <c r="I92" s="285" t="s">
        <v>30</v>
      </c>
      <c r="J92" s="285" t="s">
        <v>378</v>
      </c>
      <c r="K92" s="288" t="s">
        <v>32</v>
      </c>
      <c r="L92" s="288" t="s">
        <v>35</v>
      </c>
      <c r="M92" s="285" t="s">
        <v>1204</v>
      </c>
      <c r="N92" s="285" t="s">
        <v>35</v>
      </c>
      <c r="O92" s="285" t="s">
        <v>1210</v>
      </c>
      <c r="P92" s="289">
        <v>1566.22</v>
      </c>
      <c r="Q92" s="290">
        <v>0</v>
      </c>
      <c r="R92" s="288">
        <v>2.6</v>
      </c>
      <c r="S92" s="291">
        <v>1560</v>
      </c>
      <c r="T92" s="334">
        <v>3126.2200000000003</v>
      </c>
    </row>
    <row r="93" spans="1:20" ht="30" x14ac:dyDescent="0.25">
      <c r="A93" s="285" t="s">
        <v>1203</v>
      </c>
      <c r="B93" s="285" t="s">
        <v>1200</v>
      </c>
      <c r="C93" s="286" t="s">
        <v>24</v>
      </c>
      <c r="D93" s="287" t="s">
        <v>25</v>
      </c>
      <c r="E93" s="285" t="s">
        <v>303</v>
      </c>
      <c r="F93" s="285" t="s">
        <v>27</v>
      </c>
      <c r="G93" s="287" t="s">
        <v>28</v>
      </c>
      <c r="H93" s="285" t="s">
        <v>29</v>
      </c>
      <c r="I93" s="285" t="s">
        <v>30</v>
      </c>
      <c r="J93" s="285" t="s">
        <v>378</v>
      </c>
      <c r="K93" s="288" t="s">
        <v>35</v>
      </c>
      <c r="L93" s="288" t="s">
        <v>33</v>
      </c>
      <c r="M93" s="285" t="s">
        <v>35</v>
      </c>
      <c r="N93" s="285" t="s">
        <v>1205</v>
      </c>
      <c r="O93" s="285" t="s">
        <v>1210</v>
      </c>
      <c r="P93" s="289">
        <v>0</v>
      </c>
      <c r="Q93" s="290">
        <v>1409.51</v>
      </c>
      <c r="R93" s="288">
        <v>2.6</v>
      </c>
      <c r="S93" s="291">
        <v>1560</v>
      </c>
      <c r="T93" s="334">
        <v>2969.51</v>
      </c>
    </row>
    <row r="94" spans="1:20" ht="45" x14ac:dyDescent="0.25">
      <c r="A94" s="285" t="s">
        <v>1168</v>
      </c>
      <c r="B94" s="285" t="s">
        <v>1200</v>
      </c>
      <c r="C94" s="286" t="s">
        <v>37</v>
      </c>
      <c r="D94" s="287" t="s">
        <v>25</v>
      </c>
      <c r="E94" s="285" t="s">
        <v>492</v>
      </c>
      <c r="F94" s="285" t="s">
        <v>27</v>
      </c>
      <c r="G94" s="287" t="s">
        <v>38</v>
      </c>
      <c r="H94" s="285" t="s">
        <v>29</v>
      </c>
      <c r="I94" s="285" t="s">
        <v>30</v>
      </c>
      <c r="J94" s="285" t="s">
        <v>373</v>
      </c>
      <c r="K94" s="288" t="s">
        <v>32</v>
      </c>
      <c r="L94" s="288" t="s">
        <v>263</v>
      </c>
      <c r="M94" s="285" t="s">
        <v>1206</v>
      </c>
      <c r="N94" s="285" t="s">
        <v>1206</v>
      </c>
      <c r="O94" s="285" t="s">
        <v>1208</v>
      </c>
      <c r="P94" s="289">
        <v>711.61500000000001</v>
      </c>
      <c r="Q94" s="290">
        <v>711.61500000000001</v>
      </c>
      <c r="R94" s="288">
        <v>0.6</v>
      </c>
      <c r="S94" s="291">
        <v>360</v>
      </c>
      <c r="T94" s="334">
        <v>1783.23</v>
      </c>
    </row>
    <row r="95" spans="1:20" ht="30" x14ac:dyDescent="0.25">
      <c r="A95" s="285" t="s">
        <v>1203</v>
      </c>
      <c r="B95" s="285" t="s">
        <v>1200</v>
      </c>
      <c r="C95" s="286" t="s">
        <v>24</v>
      </c>
      <c r="D95" s="287" t="s">
        <v>25</v>
      </c>
      <c r="E95" s="285" t="s">
        <v>492</v>
      </c>
      <c r="F95" s="285" t="s">
        <v>27</v>
      </c>
      <c r="G95" s="287" t="s">
        <v>28</v>
      </c>
      <c r="H95" s="285" t="s">
        <v>29</v>
      </c>
      <c r="I95" s="285" t="s">
        <v>30</v>
      </c>
      <c r="J95" s="285" t="s">
        <v>378</v>
      </c>
      <c r="K95" s="288" t="s">
        <v>263</v>
      </c>
      <c r="L95" s="288" t="s">
        <v>33</v>
      </c>
      <c r="M95" s="285" t="s">
        <v>1201</v>
      </c>
      <c r="N95" s="285" t="s">
        <v>1202</v>
      </c>
      <c r="O95" s="285" t="s">
        <v>1210</v>
      </c>
      <c r="P95" s="289">
        <v>1012.745</v>
      </c>
      <c r="Q95" s="290">
        <v>1012.745</v>
      </c>
      <c r="R95" s="288">
        <v>2.6</v>
      </c>
      <c r="S95" s="291">
        <v>1560</v>
      </c>
      <c r="T95" s="334">
        <v>3585.49</v>
      </c>
    </row>
    <row r="96" spans="1:20" ht="30" x14ac:dyDescent="0.25">
      <c r="A96" s="285" t="s">
        <v>1207</v>
      </c>
      <c r="B96" s="285" t="s">
        <v>1200</v>
      </c>
      <c r="C96" s="286" t="s">
        <v>37</v>
      </c>
      <c r="D96" s="287" t="s">
        <v>25</v>
      </c>
      <c r="E96" s="285" t="s">
        <v>492</v>
      </c>
      <c r="F96" s="285" t="s">
        <v>27</v>
      </c>
      <c r="G96" s="287" t="s">
        <v>38</v>
      </c>
      <c r="H96" s="285" t="s">
        <v>29</v>
      </c>
      <c r="I96" s="285" t="s">
        <v>30</v>
      </c>
      <c r="J96" s="285" t="s">
        <v>373</v>
      </c>
      <c r="K96" s="288" t="s">
        <v>32</v>
      </c>
      <c r="L96" s="288" t="s">
        <v>33</v>
      </c>
      <c r="M96" s="285" t="s">
        <v>1204</v>
      </c>
      <c r="N96" s="285" t="s">
        <v>1205</v>
      </c>
      <c r="O96" s="285" t="s">
        <v>1210</v>
      </c>
      <c r="P96" s="289">
        <v>1464.075</v>
      </c>
      <c r="Q96" s="290">
        <v>1464.075</v>
      </c>
      <c r="R96" s="288">
        <v>1.6</v>
      </c>
      <c r="S96" s="291">
        <v>960</v>
      </c>
      <c r="T96" s="334">
        <v>3888.1499999999996</v>
      </c>
    </row>
    <row r="97" spans="1:20" ht="30" x14ac:dyDescent="0.25">
      <c r="A97" s="337" t="s">
        <v>1211</v>
      </c>
      <c r="B97" s="337" t="s">
        <v>1196</v>
      </c>
      <c r="C97" s="355" t="s">
        <v>317</v>
      </c>
      <c r="D97" s="331" t="s">
        <v>25</v>
      </c>
      <c r="E97" s="337" t="s">
        <v>154</v>
      </c>
      <c r="F97" s="337" t="s">
        <v>27</v>
      </c>
      <c r="G97" s="331" t="s">
        <v>527</v>
      </c>
      <c r="H97" s="337" t="s">
        <v>29</v>
      </c>
      <c r="I97" s="337" t="s">
        <v>30</v>
      </c>
      <c r="J97" s="337" t="s">
        <v>31</v>
      </c>
      <c r="K97" s="339" t="s">
        <v>32</v>
      </c>
      <c r="L97" s="339" t="s">
        <v>33</v>
      </c>
      <c r="M97" s="337" t="s">
        <v>1201</v>
      </c>
      <c r="N97" s="337" t="s">
        <v>1202</v>
      </c>
      <c r="O97" s="337" t="s">
        <v>503</v>
      </c>
      <c r="P97" s="340">
        <v>1639.825</v>
      </c>
      <c r="Q97" s="356">
        <v>1639.825</v>
      </c>
      <c r="R97" s="339">
        <v>1.6</v>
      </c>
      <c r="S97" s="357">
        <v>960</v>
      </c>
      <c r="T97" s="358">
        <v>4239.6499999999996</v>
      </c>
    </row>
    <row r="98" spans="1:20" ht="30" x14ac:dyDescent="0.25">
      <c r="A98" s="337" t="s">
        <v>1211</v>
      </c>
      <c r="B98" s="285" t="s">
        <v>1212</v>
      </c>
      <c r="C98" s="359" t="s">
        <v>317</v>
      </c>
      <c r="D98" s="287" t="s">
        <v>25</v>
      </c>
      <c r="E98" s="285" t="s">
        <v>154</v>
      </c>
      <c r="F98" s="285" t="s">
        <v>27</v>
      </c>
      <c r="G98" s="331" t="s">
        <v>527</v>
      </c>
      <c r="H98" s="285" t="s">
        <v>29</v>
      </c>
      <c r="I98" s="285" t="s">
        <v>30</v>
      </c>
      <c r="J98" s="285" t="s">
        <v>373</v>
      </c>
      <c r="K98" s="288" t="s">
        <v>33</v>
      </c>
      <c r="L98" s="288" t="s">
        <v>631</v>
      </c>
      <c r="M98" s="285" t="s">
        <v>1213</v>
      </c>
      <c r="N98" s="285" t="s">
        <v>1213</v>
      </c>
      <c r="O98" s="285" t="s">
        <v>503</v>
      </c>
      <c r="P98" s="289">
        <v>1980.8</v>
      </c>
      <c r="Q98" s="290">
        <v>0</v>
      </c>
      <c r="R98" s="288">
        <v>1.6</v>
      </c>
      <c r="S98" s="291">
        <v>960</v>
      </c>
      <c r="T98" s="292">
        <v>2940.8</v>
      </c>
    </row>
    <row r="99" spans="1:20" ht="30.75" thickBot="1" x14ac:dyDescent="0.3">
      <c r="A99" s="360" t="s">
        <v>1214</v>
      </c>
      <c r="B99" s="360" t="s">
        <v>1215</v>
      </c>
      <c r="C99" s="361" t="s">
        <v>1173</v>
      </c>
      <c r="D99" s="362" t="s">
        <v>25</v>
      </c>
      <c r="E99" s="360" t="s">
        <v>154</v>
      </c>
      <c r="F99" s="360" t="s">
        <v>27</v>
      </c>
      <c r="G99" s="362" t="s">
        <v>396</v>
      </c>
      <c r="H99" s="360" t="s">
        <v>29</v>
      </c>
      <c r="I99" s="360" t="s">
        <v>30</v>
      </c>
      <c r="J99" s="360" t="s">
        <v>373</v>
      </c>
      <c r="K99" s="363" t="s">
        <v>32</v>
      </c>
      <c r="L99" s="363" t="s">
        <v>33</v>
      </c>
      <c r="M99" s="360" t="s">
        <v>1201</v>
      </c>
      <c r="N99" s="360" t="s">
        <v>1202</v>
      </c>
      <c r="O99" s="360" t="s">
        <v>503</v>
      </c>
      <c r="P99" s="364">
        <v>1010.76</v>
      </c>
      <c r="Q99" s="365">
        <v>1010.76</v>
      </c>
      <c r="R99" s="363">
        <v>1.6</v>
      </c>
      <c r="S99" s="366">
        <v>960</v>
      </c>
      <c r="T99" s="367">
        <v>2981.52</v>
      </c>
    </row>
  </sheetData>
  <mergeCells count="3">
    <mergeCell ref="A1:T1"/>
    <mergeCell ref="A2:T2"/>
    <mergeCell ref="A3:T3"/>
  </mergeCells>
  <phoneticPr fontId="17" type="noConversion"/>
  <pageMargins left="0.25" right="0.25" top="0.75" bottom="0.75" header="0.3" footer="0.3"/>
  <pageSetup paperSize="9" scale="10" fitToHeight="0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Plan2!$A$1:$A$13</xm:f>
          </x14:formula1>
          <x14:formula2>
            <xm:f>0</xm:f>
          </x14:formula2>
          <xm:sqref>D45:D58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"/>
  <sheetViews>
    <sheetView workbookViewId="0">
      <selection activeCell="J12" sqref="J12"/>
    </sheetView>
  </sheetViews>
  <sheetFormatPr defaultRowHeight="15" x14ac:dyDescent="0.25"/>
  <cols>
    <col min="1" max="1" width="20.42578125" customWidth="1"/>
    <col min="2" max="2" width="11.42578125" customWidth="1"/>
    <col min="3" max="3" width="18.85546875" customWidth="1"/>
    <col min="7" max="7" width="16" customWidth="1"/>
    <col min="9" max="9" width="12.85546875" customWidth="1"/>
    <col min="11" max="11" width="8.42578125" bestFit="1" customWidth="1"/>
    <col min="12" max="12" width="8.85546875" bestFit="1" customWidth="1"/>
    <col min="13" max="13" width="12.7109375" customWidth="1"/>
    <col min="14" max="14" width="12.28515625" customWidth="1"/>
    <col min="15" max="15" width="24.42578125" customWidth="1"/>
    <col min="17" max="17" width="12.140625" bestFit="1" customWidth="1"/>
    <col min="20" max="20" width="12.140625" bestFit="1" customWidth="1"/>
  </cols>
  <sheetData>
    <row r="1" spans="1:20" x14ac:dyDescent="0.25">
      <c r="A1" s="402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90"/>
    </row>
    <row r="2" spans="1:20" x14ac:dyDescent="0.25">
      <c r="A2" s="403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92"/>
    </row>
    <row r="3" spans="1:20" ht="15.75" thickBot="1" x14ac:dyDescent="0.3">
      <c r="A3" s="404" t="s">
        <v>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8"/>
    </row>
    <row r="4" spans="1:20" ht="45" x14ac:dyDescent="0.25">
      <c r="A4" s="6" t="s">
        <v>3</v>
      </c>
      <c r="B4" s="8" t="s">
        <v>4</v>
      </c>
      <c r="C4" s="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8" t="s">
        <v>15</v>
      </c>
      <c r="N4" s="8" t="s">
        <v>16</v>
      </c>
      <c r="O4" s="10" t="s">
        <v>17</v>
      </c>
      <c r="P4" s="13" t="s">
        <v>18</v>
      </c>
      <c r="Q4" s="13" t="s">
        <v>19</v>
      </c>
      <c r="R4" s="12" t="s">
        <v>20</v>
      </c>
      <c r="S4" s="13" t="s">
        <v>21</v>
      </c>
      <c r="T4" s="14" t="s">
        <v>22</v>
      </c>
    </row>
    <row r="5" spans="1:20" ht="45" x14ac:dyDescent="0.25">
      <c r="A5" s="126" t="s">
        <v>279</v>
      </c>
      <c r="B5" s="126" t="s">
        <v>213</v>
      </c>
      <c r="C5" s="126" t="s">
        <v>53</v>
      </c>
      <c r="D5" s="126" t="s">
        <v>47</v>
      </c>
      <c r="E5" s="126" t="s">
        <v>54</v>
      </c>
      <c r="F5" s="126" t="s">
        <v>55</v>
      </c>
      <c r="G5" s="126" t="s">
        <v>280</v>
      </c>
      <c r="H5" s="126" t="s">
        <v>29</v>
      </c>
      <c r="I5" s="126" t="s">
        <v>30</v>
      </c>
      <c r="J5" s="126" t="s">
        <v>81</v>
      </c>
      <c r="K5" s="126" t="s">
        <v>189</v>
      </c>
      <c r="L5" s="126" t="s">
        <v>32</v>
      </c>
      <c r="M5" s="126" t="s">
        <v>259</v>
      </c>
      <c r="N5" s="126" t="s">
        <v>259</v>
      </c>
      <c r="O5" s="126" t="s">
        <v>281</v>
      </c>
      <c r="P5" s="133"/>
      <c r="Q5" s="133">
        <v>2181.41</v>
      </c>
      <c r="R5" s="126"/>
      <c r="S5" s="127">
        <f t="shared" ref="S5" si="0">IF(D5="ASSESSOR",480*R5,IF(D5="COLABORADOR EVENTUAL",480*R5,IF(D5="GUARDA PORTUÁRIO",240*R5,IF(D5="CONSELHEIRO",600*R5,IF(D5="DIRETOR",600*R5,IF(D5="FIEL",360*R5,IF(D5="FIEL AJUDANTE",360*R5,IF(D5="GERENTE",480*R5,IF(D5="SECRETÁRIA",360*R5,IF(D5="SUPERINTENDENTE",480*R5,IF(D5="SUPERVISOR",360*R5,IF(D5="ESPECIALISTA PORTUÁRIO",360*R5,IF(D5="TÉC. SERV. PORTUÁRIOS",240*R5,0)))))))))))))</f>
        <v>0</v>
      </c>
      <c r="T5" s="128">
        <f t="shared" ref="T5" si="1">SUM(P5:Q5,S5)</f>
        <v>2181.41</v>
      </c>
    </row>
  </sheetData>
  <mergeCells count="3">
    <mergeCell ref="A1:T1"/>
    <mergeCell ref="A2:T2"/>
    <mergeCell ref="A3:T3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Plan2!$A$1:$A$13</xm:f>
          </x14:formula1>
          <x14:formula2>
            <xm:f>0</xm:f>
          </x14:formula2>
          <xm:sqref>D5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3"/>
  <sheetViews>
    <sheetView zoomScaleNormal="100" workbookViewId="0">
      <selection activeCell="A10" sqref="A10"/>
    </sheetView>
  </sheetViews>
  <sheetFormatPr defaultRowHeight="15" x14ac:dyDescent="0.25"/>
  <cols>
    <col min="1" max="1025" width="8.7109375" customWidth="1"/>
  </cols>
  <sheetData>
    <row r="1" spans="1:1" x14ac:dyDescent="0.25">
      <c r="A1" t="s">
        <v>121</v>
      </c>
    </row>
    <row r="2" spans="1:1" x14ac:dyDescent="0.25">
      <c r="A2" t="s">
        <v>248</v>
      </c>
    </row>
    <row r="3" spans="1:1" x14ac:dyDescent="0.25">
      <c r="A3" t="s">
        <v>25</v>
      </c>
    </row>
    <row r="4" spans="1:1" x14ac:dyDescent="0.25">
      <c r="A4" t="s">
        <v>47</v>
      </c>
    </row>
    <row r="5" spans="1:1" x14ac:dyDescent="0.25">
      <c r="A5" t="s">
        <v>160</v>
      </c>
    </row>
    <row r="6" spans="1:1" x14ac:dyDescent="0.25">
      <c r="A6" t="s">
        <v>1178</v>
      </c>
    </row>
    <row r="7" spans="1:1" x14ac:dyDescent="0.25">
      <c r="A7" t="s">
        <v>1179</v>
      </c>
    </row>
    <row r="8" spans="1:1" x14ac:dyDescent="0.25">
      <c r="A8" t="s">
        <v>63</v>
      </c>
    </row>
    <row r="9" spans="1:1" x14ac:dyDescent="0.25">
      <c r="A9" t="s">
        <v>1180</v>
      </c>
    </row>
    <row r="10" spans="1:1" x14ac:dyDescent="0.25">
      <c r="A10" t="s">
        <v>1181</v>
      </c>
    </row>
    <row r="11" spans="1:1" x14ac:dyDescent="0.25">
      <c r="A11" t="s">
        <v>91</v>
      </c>
    </row>
    <row r="12" spans="1:1" x14ac:dyDescent="0.25">
      <c r="A12" t="s">
        <v>99</v>
      </c>
    </row>
    <row r="13" spans="1:1" x14ac:dyDescent="0.25">
      <c r="A13" t="s">
        <v>215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b9253d-f0f1-4ad4-8352-487b04edcff2">
      <Terms xmlns="http://schemas.microsoft.com/office/infopath/2007/PartnerControls"/>
    </lcf76f155ced4ddcb4097134ff3c332f>
    <TaxCatchAll xmlns="a5074eaa-960a-4ba2-969b-5ac5df90a8b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ar um novo documento." ma:contentTypeScope="" ma:versionID="8dbb78684b5a51438a880b28020bbad0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da457a92a0ca3e072f1111c35cd04f33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30C1A-0D2A-437F-A848-D5BB04C4610A}">
  <ds:schemaRefs>
    <ds:schemaRef ds:uri="http://schemas.microsoft.com/office/2006/metadata/properties"/>
    <ds:schemaRef ds:uri="http://schemas.microsoft.com/office/infopath/2007/PartnerControls"/>
    <ds:schemaRef ds:uri="4fb9253d-f0f1-4ad4-8352-487b04edcff2"/>
    <ds:schemaRef ds:uri="a5074eaa-960a-4ba2-969b-5ac5df90a8b0"/>
  </ds:schemaRefs>
</ds:datastoreItem>
</file>

<file path=customXml/itemProps2.xml><?xml version="1.0" encoding="utf-8"?>
<ds:datastoreItem xmlns:ds="http://schemas.openxmlformats.org/officeDocument/2006/customXml" ds:itemID="{F460351E-3B0D-4771-995E-E9D664146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4eaa-960a-4ba2-969b-5ac5df90a8b0"/>
    <ds:schemaRef ds:uri="4fb9253d-f0f1-4ad4-8352-487b04edc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849F0E-7205-452B-BBCD-4656A8FA37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22</vt:i4>
      </vt:variant>
    </vt:vector>
  </HeadingPairs>
  <TitlesOfParts>
    <vt:vector size="30" baseType="lpstr">
      <vt:lpstr>Nacional 2022</vt:lpstr>
      <vt:lpstr>Nacional 2021</vt:lpstr>
      <vt:lpstr>Internacional</vt:lpstr>
      <vt:lpstr>Gráfico1</vt:lpstr>
      <vt:lpstr>PRAZOS</vt:lpstr>
      <vt:lpstr>CONSELHEIROS</vt:lpstr>
      <vt:lpstr>Cancelamentos</vt:lpstr>
      <vt:lpstr>Plan2</vt:lpstr>
      <vt:lpstr>Internacional!Area_de_impressao</vt:lpstr>
      <vt:lpstr>'Nacional 2021'!Area_de_impressao</vt:lpstr>
      <vt:lpstr>'Nacional 2021'!e</vt:lpstr>
      <vt:lpstr>'Nacional 2021'!ef</vt:lpstr>
      <vt:lpstr>'Nacional 2021'!gedr</vt:lpstr>
      <vt:lpstr>'Nacional 2021'!grg</vt:lpstr>
      <vt:lpstr>'Nacional 2021'!jm</vt:lpstr>
      <vt:lpstr>'Nacional 2021'!kl</vt:lpstr>
      <vt:lpstr>'Nacional 2021'!o</vt:lpstr>
      <vt:lpstr>'Nacional 2021'!Print_Titles_0</vt:lpstr>
      <vt:lpstr>'Nacional 2021'!Print_Titles_0_0</vt:lpstr>
      <vt:lpstr>'Nacional 2021'!Print_Titles_0_0_0</vt:lpstr>
      <vt:lpstr>'Nacional 2021'!Print_Titles_0_0_0_0</vt:lpstr>
      <vt:lpstr>'Nacional 2021'!Print_Titles_0_0_0_0_0</vt:lpstr>
      <vt:lpstr>'Nacional 2021'!Print_Titles_0_0_0_0_0_0</vt:lpstr>
      <vt:lpstr>'Nacional 2021'!Print_Titles_0_0_0_0_0_0_0</vt:lpstr>
      <vt:lpstr>'Nacional 2021'!Print_Titles_0_0_0_0_0_0_0_0</vt:lpstr>
      <vt:lpstr>'Nacional 2021'!rfggr</vt:lpstr>
      <vt:lpstr>'Nacional 2021'!rg</vt:lpstr>
      <vt:lpstr>'Nacional 2021'!Titulos_de_impressao</vt:lpstr>
      <vt:lpstr>'Nacional 2021'!w</vt:lpstr>
      <vt:lpstr>'Nacional 2021'!y</vt:lpstr>
    </vt:vector>
  </TitlesOfParts>
  <Manager/>
  <Company>CDRJ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Duarte Janeiro</dc:creator>
  <cp:keywords/>
  <dc:description/>
  <cp:lastModifiedBy>Davi Lopes de Souza</cp:lastModifiedBy>
  <cp:revision>23</cp:revision>
  <cp:lastPrinted>2022-12-20T17:26:20Z</cp:lastPrinted>
  <dcterms:created xsi:type="dcterms:W3CDTF">2018-03-13T17:47:56Z</dcterms:created>
  <dcterms:modified xsi:type="dcterms:W3CDTF">2022-12-20T17:26:23Z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CDRJ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  <property fmtid="{D5CDD505-2E9C-101B-9397-08002B2CF9AE}" pid="10" name="ContentTypeId">
    <vt:lpwstr>0x0101000F4FC0F825396146AE1CF83D92E7C0CD</vt:lpwstr>
  </property>
</Properties>
</file>