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12"/>
  <workbookPr/>
  <mc:AlternateContent xmlns:mc="http://schemas.openxmlformats.org/markup-compatibility/2006">
    <mc:Choice Requires="x15">
      <x15ac:absPath xmlns:x15ac="http://schemas.microsoft.com/office/spreadsheetml/2010/11/ac" url="C:\Users\davi.souza\Downloads\"/>
    </mc:Choice>
  </mc:AlternateContent>
  <xr:revisionPtr revIDLastSave="16" documentId="13_ncr:1_{23AB6CD5-1F26-4384-BF00-5B0D999CFD5F}" xr6:coauthVersionLast="47" xr6:coauthVersionMax="47" xr10:uidLastSave="{3B6B6194-E634-4D68-9A71-83C44A5E2881}"/>
  <bookViews>
    <workbookView xWindow="-120" yWindow="-120" windowWidth="29040" windowHeight="15840" tabRatio="500" firstSheet="5" activeTab="5" xr2:uid="{00000000-000D-0000-FFFF-FFFF00000000}"/>
  </bookViews>
  <sheets>
    <sheet name="Nacional 2022" sheetId="6" state="hidden" r:id="rId1"/>
    <sheet name="Nacional 2021" sheetId="2" state="hidden" r:id="rId2"/>
    <sheet name="Internacional" sheetId="4" state="hidden" r:id="rId3"/>
    <sheet name="Gráfico1" sheetId="1" state="hidden" r:id="rId4"/>
    <sheet name="PRAZOS" sheetId="7" state="hidden" r:id="rId5"/>
    <sheet name="CONSELHEIROS" sheetId="8" r:id="rId6"/>
    <sheet name="Cancelamentos" sheetId="9" state="hidden" r:id="rId7"/>
    <sheet name="Plan2" sheetId="3" state="hidden" r:id="rId8"/>
  </sheets>
  <externalReferences>
    <externalReference r:id="rId9"/>
    <externalReference r:id="rId10"/>
  </externalReferences>
  <definedNames>
    <definedName name="_xlnm._FilterDatabase" localSheetId="1" hidden="1">'Nacional 2021'!$A$4:$W$188</definedName>
    <definedName name="_xlnm._FilterDatabase" localSheetId="0" hidden="1">'Nacional 2022'!$A$4:$T$218</definedName>
    <definedName name="_xlnm.Print_Area" localSheetId="2">Internacional!$A$12:$X$16</definedName>
    <definedName name="_xlnm.Print_Area" localSheetId="1">'Nacional 2021'!$A$1:$V$87</definedName>
    <definedName name="e" localSheetId="1">'Nacional 2021'!$1:$4</definedName>
    <definedName name="ef" localSheetId="1">'Nacional 2021'!$1:$4</definedName>
    <definedName name="gedr" localSheetId="1">'Nacional 2021'!$1:$4</definedName>
    <definedName name="grg" localSheetId="1">'Nacional 2021'!$1:$4</definedName>
    <definedName name="jm" localSheetId="1">'Nacional 2021'!$1:$4</definedName>
    <definedName name="kl" localSheetId="1">'Nacional 2021'!$1:$4</definedName>
    <definedName name="o" localSheetId="1">'Nacional 2021'!$1:$4</definedName>
    <definedName name="Print_Titles_0" localSheetId="1">'Nacional 2021'!$1:$4</definedName>
    <definedName name="Print_Titles_0_0" localSheetId="1">'Nacional 2021'!$1:$4</definedName>
    <definedName name="Print_Titles_0_0_0" localSheetId="1">'Nacional 2021'!$1:$4</definedName>
    <definedName name="Print_Titles_0_0_0_0" localSheetId="1">'Nacional 2021'!$1:$4</definedName>
    <definedName name="Print_Titles_0_0_0_0_0" localSheetId="1">'Nacional 2021'!$1:$4</definedName>
    <definedName name="Print_Titles_0_0_0_0_0_0" localSheetId="1">'Nacional 2021'!$1:$4</definedName>
    <definedName name="Print_Titles_0_0_0_0_0_0_0" localSheetId="1">'Nacional 2021'!$1:$4</definedName>
    <definedName name="Print_Titles_0_0_0_0_0_0_0_0" localSheetId="1">'Nacional 2021'!$1:$4</definedName>
    <definedName name="rfggr" localSheetId="1">'Nacional 2021'!$1:$4</definedName>
    <definedName name="rg" localSheetId="1">'Nacional 2021'!$1:$4</definedName>
    <definedName name="_xlnm.Print_Titles" localSheetId="1">'Nacional 2021'!$1:$4</definedName>
    <definedName name="w" localSheetId="1">'Nacional 2021'!$1:$4</definedName>
    <definedName name="y" localSheetId="1">'Nacional 2021'!$1:$4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3" i="8" l="1"/>
  <c r="T33" i="8" s="1"/>
  <c r="S32" i="8"/>
  <c r="T32" i="8" s="1"/>
  <c r="S31" i="8"/>
  <c r="T31" i="8" s="1"/>
  <c r="S30" i="8"/>
  <c r="T30" i="8" s="1"/>
  <c r="S29" i="8"/>
  <c r="T29" i="8" s="1"/>
  <c r="S28" i="8"/>
  <c r="T28" i="8" s="1"/>
  <c r="S27" i="8"/>
  <c r="T27" i="8" s="1"/>
  <c r="S26" i="8"/>
  <c r="T26" i="8" s="1"/>
  <c r="S25" i="8"/>
  <c r="T25" i="8" s="1"/>
  <c r="S24" i="8"/>
  <c r="T24" i="8" s="1"/>
  <c r="S23" i="8"/>
  <c r="T23" i="8" s="1"/>
  <c r="S22" i="8"/>
  <c r="T22" i="8" s="1"/>
  <c r="S21" i="8"/>
  <c r="T21" i="8" s="1"/>
  <c r="S20" i="8"/>
  <c r="T20" i="8" s="1"/>
  <c r="S19" i="8"/>
  <c r="T19" i="8" s="1"/>
  <c r="S12" i="8"/>
  <c r="T12" i="8" s="1"/>
  <c r="S11" i="8"/>
  <c r="T11" i="8" s="1"/>
  <c r="S10" i="8"/>
  <c r="T10" i="8" s="1"/>
  <c r="S9" i="8"/>
  <c r="T9" i="8" s="1"/>
  <c r="S8" i="8"/>
  <c r="T8" i="8" s="1"/>
  <c r="S7" i="8"/>
  <c r="T7" i="8" s="1"/>
  <c r="S6" i="8"/>
  <c r="T6" i="8" s="1"/>
  <c r="S5" i="8"/>
  <c r="T5" i="8" s="1"/>
  <c r="V212" i="6"/>
  <c r="V204" i="6"/>
  <c r="S204" i="6"/>
  <c r="T204" i="6" s="1"/>
  <c r="S205" i="6"/>
  <c r="T205" i="6" s="1"/>
  <c r="S206" i="6"/>
  <c r="T206" i="6" s="1"/>
  <c r="S207" i="6"/>
  <c r="T207" i="6" s="1"/>
  <c r="S208" i="6"/>
  <c r="T208" i="6" s="1"/>
  <c r="S209" i="6"/>
  <c r="T209" i="6" s="1"/>
  <c r="S210" i="6"/>
  <c r="T210" i="6" s="1"/>
  <c r="S211" i="6"/>
  <c r="T211" i="6" s="1"/>
  <c r="S212" i="6"/>
  <c r="T212" i="6" s="1"/>
  <c r="S213" i="6"/>
  <c r="T213" i="6" s="1"/>
  <c r="S214" i="6"/>
  <c r="T214" i="6" s="1"/>
  <c r="S215" i="6"/>
  <c r="T215" i="6" s="1"/>
  <c r="S216" i="6"/>
  <c r="T216" i="6" s="1"/>
  <c r="S217" i="6"/>
  <c r="T217" i="6" s="1"/>
  <c r="S218" i="6"/>
  <c r="T218" i="6" s="1"/>
  <c r="S203" i="6"/>
  <c r="T203" i="6" s="1"/>
  <c r="V201" i="6"/>
  <c r="V192" i="6"/>
  <c r="V187" i="6"/>
  <c r="S184" i="6"/>
  <c r="T184" i="6" s="1"/>
  <c r="S185" i="6"/>
  <c r="T185" i="6" s="1"/>
  <c r="S186" i="6"/>
  <c r="T186" i="6" s="1"/>
  <c r="S187" i="6"/>
  <c r="T187" i="6" s="1"/>
  <c r="S188" i="6"/>
  <c r="T188" i="6" s="1"/>
  <c r="S189" i="6"/>
  <c r="T189" i="6" s="1"/>
  <c r="S190" i="6"/>
  <c r="T190" i="6" s="1"/>
  <c r="S191" i="6"/>
  <c r="T191" i="6" s="1"/>
  <c r="S192" i="6"/>
  <c r="T192" i="6" s="1"/>
  <c r="S193" i="6"/>
  <c r="T193" i="6" s="1"/>
  <c r="S194" i="6"/>
  <c r="T194" i="6" s="1"/>
  <c r="S195" i="6"/>
  <c r="T195" i="6" s="1"/>
  <c r="S196" i="6"/>
  <c r="T196" i="6" s="1"/>
  <c r="S197" i="6"/>
  <c r="T197" i="6" s="1"/>
  <c r="S198" i="6"/>
  <c r="T198" i="6" s="1"/>
  <c r="S199" i="6"/>
  <c r="T199" i="6" s="1"/>
  <c r="S200" i="6"/>
  <c r="T200" i="6" s="1"/>
  <c r="S201" i="6"/>
  <c r="T201" i="6" s="1"/>
  <c r="S202" i="6"/>
  <c r="T202" i="6" s="1"/>
  <c r="S183" i="6"/>
  <c r="T183" i="6" s="1"/>
  <c r="S179" i="6"/>
  <c r="T179" i="6" s="1"/>
  <c r="S180" i="6"/>
  <c r="T180" i="6" s="1"/>
  <c r="S181" i="6"/>
  <c r="S182" i="6"/>
  <c r="T182" i="6" s="1"/>
  <c r="S177" i="6"/>
  <c r="T177" i="6" s="1"/>
  <c r="S178" i="6"/>
  <c r="T178" i="6" s="1"/>
  <c r="T181" i="6"/>
  <c r="V174" i="6"/>
  <c r="V173" i="6"/>
  <c r="S167" i="6"/>
  <c r="T167" i="6" s="1"/>
  <c r="S168" i="6"/>
  <c r="T168" i="6" s="1"/>
  <c r="S169" i="6"/>
  <c r="T169" i="6" s="1"/>
  <c r="S170" i="6"/>
  <c r="T170" i="6" s="1"/>
  <c r="S171" i="6"/>
  <c r="T171" i="6" s="1"/>
  <c r="S172" i="6"/>
  <c r="T172" i="6" s="1"/>
  <c r="S173" i="6"/>
  <c r="T173" i="6" s="1"/>
  <c r="S174" i="6"/>
  <c r="T174" i="6" s="1"/>
  <c r="S175" i="6"/>
  <c r="T175" i="6" s="1"/>
  <c r="S176" i="6"/>
  <c r="T176" i="6" s="1"/>
  <c r="Q223" i="6"/>
  <c r="S162" i="6"/>
  <c r="T162" i="6" s="1"/>
  <c r="S152" i="6"/>
  <c r="T152" i="6" s="1"/>
  <c r="S153" i="6"/>
  <c r="T153" i="6" s="1"/>
  <c r="S154" i="6"/>
  <c r="T154" i="6" s="1"/>
  <c r="S155" i="6"/>
  <c r="T155" i="6" s="1"/>
  <c r="S156" i="6"/>
  <c r="T156" i="6" s="1"/>
  <c r="S157" i="6"/>
  <c r="T157" i="6" s="1"/>
  <c r="S158" i="6"/>
  <c r="T158" i="6" s="1"/>
  <c r="S159" i="6"/>
  <c r="T159" i="6" s="1"/>
  <c r="S160" i="6"/>
  <c r="T160" i="6" s="1"/>
  <c r="S161" i="6"/>
  <c r="T161" i="6" s="1"/>
  <c r="S163" i="6"/>
  <c r="T163" i="6" s="1"/>
  <c r="S164" i="6"/>
  <c r="T164" i="6" s="1"/>
  <c r="S165" i="6"/>
  <c r="T165" i="6" s="1"/>
  <c r="S166" i="6"/>
  <c r="T166" i="6" s="1"/>
  <c r="S146" i="6"/>
  <c r="T146" i="6" s="1"/>
  <c r="S147" i="6"/>
  <c r="T147" i="6" s="1"/>
  <c r="S148" i="6"/>
  <c r="T148" i="6" s="1"/>
  <c r="S149" i="6"/>
  <c r="T149" i="6" s="1"/>
  <c r="S150" i="6"/>
  <c r="T150" i="6" s="1"/>
  <c r="S151" i="6"/>
  <c r="T151" i="6" s="1"/>
  <c r="S134" i="6"/>
  <c r="T134" i="6" s="1"/>
  <c r="S135" i="6"/>
  <c r="T135" i="6" s="1"/>
  <c r="S136" i="6"/>
  <c r="T136" i="6" s="1"/>
  <c r="S137" i="6"/>
  <c r="T137" i="6" s="1"/>
  <c r="S138" i="6"/>
  <c r="T138" i="6" s="1"/>
  <c r="S139" i="6"/>
  <c r="T139" i="6" s="1"/>
  <c r="S140" i="6"/>
  <c r="T140" i="6" s="1"/>
  <c r="S141" i="6"/>
  <c r="T141" i="6" s="1"/>
  <c r="S142" i="6"/>
  <c r="T142" i="6" s="1"/>
  <c r="S143" i="6"/>
  <c r="T143" i="6" s="1"/>
  <c r="S144" i="6"/>
  <c r="T144" i="6" s="1"/>
  <c r="S145" i="6"/>
  <c r="T145" i="6" s="1"/>
  <c r="S132" i="6"/>
  <c r="T132" i="6" s="1"/>
  <c r="S133" i="6"/>
  <c r="T133" i="6" s="1"/>
  <c r="S131" i="6"/>
  <c r="T131" i="6" s="1"/>
  <c r="S127" i="6"/>
  <c r="T127" i="6" s="1"/>
  <c r="S126" i="6"/>
  <c r="T126" i="6" s="1"/>
  <c r="S125" i="6"/>
  <c r="T125" i="6" s="1"/>
  <c r="S129" i="6"/>
  <c r="T129" i="6" s="1"/>
  <c r="S130" i="6"/>
  <c r="S116" i="6"/>
  <c r="T116" i="6" s="1"/>
  <c r="S117" i="6"/>
  <c r="T117" i="6" s="1"/>
  <c r="S118" i="6"/>
  <c r="T118" i="6" s="1"/>
  <c r="S119" i="6"/>
  <c r="T119" i="6" s="1"/>
  <c r="S120" i="6"/>
  <c r="T120" i="6" s="1"/>
  <c r="S112" i="6"/>
  <c r="T112" i="6" s="1"/>
  <c r="S108" i="6"/>
  <c r="T108" i="6" s="1"/>
  <c r="S109" i="6"/>
  <c r="T109" i="6" s="1"/>
  <c r="S110" i="6"/>
  <c r="T110" i="6" s="1"/>
  <c r="S111" i="6"/>
  <c r="T111" i="6" s="1"/>
  <c r="S113" i="6"/>
  <c r="T113" i="6" s="1"/>
  <c r="S114" i="6"/>
  <c r="T114" i="6" s="1"/>
  <c r="S115" i="6"/>
  <c r="T115" i="6" s="1"/>
  <c r="S121" i="6"/>
  <c r="T121" i="6" s="1"/>
  <c r="S122" i="6"/>
  <c r="T122" i="6" s="1"/>
  <c r="S123" i="6"/>
  <c r="T123" i="6" s="1"/>
  <c r="S124" i="6"/>
  <c r="T124" i="6" s="1"/>
  <c r="S128" i="6"/>
  <c r="T128" i="6" s="1"/>
  <c r="S106" i="6"/>
  <c r="T106" i="6" s="1"/>
  <c r="S102" i="6"/>
  <c r="T102" i="6" s="1"/>
  <c r="S103" i="6"/>
  <c r="T103" i="6" s="1"/>
  <c r="S104" i="6"/>
  <c r="T104" i="6" s="1"/>
  <c r="S105" i="6"/>
  <c r="T105" i="6" s="1"/>
  <c r="S107" i="6"/>
  <c r="T107" i="6" s="1"/>
  <c r="S100" i="6"/>
  <c r="T100" i="6" s="1"/>
  <c r="S101" i="6"/>
  <c r="T101" i="6" s="1"/>
  <c r="S99" i="6"/>
  <c r="T99" i="6" s="1"/>
  <c r="S98" i="6"/>
  <c r="T98" i="6" s="1"/>
  <c r="S97" i="6"/>
  <c r="T97" i="6" s="1"/>
  <c r="S96" i="6"/>
  <c r="T96" i="6" s="1"/>
  <c r="S95" i="6"/>
  <c r="T95" i="6" s="1"/>
  <c r="S94" i="6"/>
  <c r="T94" i="6" s="1"/>
  <c r="S93" i="6"/>
  <c r="T93" i="6" s="1"/>
  <c r="S92" i="6"/>
  <c r="T92" i="6" s="1"/>
  <c r="S91" i="6"/>
  <c r="T91" i="6" s="1"/>
  <c r="S90" i="6"/>
  <c r="T90" i="6" s="1"/>
  <c r="S89" i="6"/>
  <c r="T89" i="6" s="1"/>
  <c r="S88" i="6"/>
  <c r="T88" i="6" s="1"/>
  <c r="S87" i="6"/>
  <c r="T87" i="6" s="1"/>
  <c r="S84" i="6"/>
  <c r="T84" i="6" s="1"/>
  <c r="S83" i="6"/>
  <c r="T83" i="6" s="1"/>
  <c r="S82" i="6"/>
  <c r="T82" i="6" s="1"/>
  <c r="S5" i="9"/>
  <c r="T5" i="9" s="1"/>
  <c r="S81" i="6"/>
  <c r="T81" i="6" s="1"/>
  <c r="S51" i="6"/>
  <c r="T78" i="6"/>
  <c r="V78" i="6"/>
  <c r="S72" i="6"/>
  <c r="T72" i="6" s="1"/>
  <c r="T74" i="6"/>
  <c r="T73" i="6"/>
  <c r="S80" i="6"/>
  <c r="T80" i="6" s="1"/>
  <c r="S79" i="6"/>
  <c r="T79" i="6" s="1"/>
  <c r="S77" i="6"/>
  <c r="T77" i="6" s="1"/>
  <c r="S76" i="6"/>
  <c r="T76" i="6" s="1"/>
  <c r="S75" i="6"/>
  <c r="T75" i="6" s="1"/>
  <c r="S71" i="6"/>
  <c r="T71" i="6" s="1"/>
  <c r="S70" i="6"/>
  <c r="T70" i="6" s="1"/>
  <c r="S69" i="6"/>
  <c r="T69" i="6" s="1"/>
  <c r="S68" i="6"/>
  <c r="T68" i="6" s="1"/>
  <c r="S67" i="6"/>
  <c r="T67" i="6" s="1"/>
  <c r="S66" i="6"/>
  <c r="T66" i="6" s="1"/>
  <c r="S65" i="6"/>
  <c r="T65" i="6" s="1"/>
  <c r="S64" i="6"/>
  <c r="T64" i="6" s="1"/>
  <c r="T63" i="6"/>
  <c r="S62" i="6"/>
  <c r="T62" i="6" s="1"/>
  <c r="S61" i="6"/>
  <c r="T61" i="6" s="1"/>
  <c r="S60" i="6"/>
  <c r="T60" i="6" s="1"/>
  <c r="S59" i="6"/>
  <c r="T59" i="6" s="1"/>
  <c r="S58" i="6"/>
  <c r="T58" i="6" s="1"/>
  <c r="S57" i="6"/>
  <c r="T57" i="6" s="1"/>
  <c r="S56" i="6"/>
  <c r="T56" i="6" s="1"/>
  <c r="S55" i="6"/>
  <c r="T55" i="6" s="1"/>
  <c r="S54" i="6"/>
  <c r="T54" i="6" s="1"/>
  <c r="S53" i="6"/>
  <c r="T53" i="6" s="1"/>
  <c r="S52" i="6"/>
  <c r="T52" i="6" s="1"/>
  <c r="T130" i="6" l="1"/>
  <c r="S42" i="6"/>
  <c r="T42" i="6" s="1"/>
  <c r="T51" i="6"/>
  <c r="S44" i="6" l="1"/>
  <c r="T44" i="6" s="1"/>
  <c r="S43" i="6" l="1"/>
  <c r="T43" i="6" s="1"/>
  <c r="S50" i="6"/>
  <c r="T50" i="6" s="1"/>
  <c r="S49" i="6"/>
  <c r="T49" i="6" s="1"/>
  <c r="S48" i="6"/>
  <c r="T48" i="6" s="1"/>
  <c r="S46" i="6"/>
  <c r="T46" i="6" s="1"/>
  <c r="S47" i="6"/>
  <c r="T47" i="6" s="1"/>
  <c r="S45" i="6"/>
  <c r="T45" i="6" s="1"/>
  <c r="S40" i="6"/>
  <c r="T40" i="6" s="1"/>
  <c r="S41" i="6"/>
  <c r="T41" i="6" s="1"/>
  <c r="S39" i="6"/>
  <c r="T39" i="6" s="1"/>
  <c r="S38" i="6"/>
  <c r="T38" i="6" s="1"/>
  <c r="S36" i="6"/>
  <c r="T36" i="6" s="1"/>
  <c r="S26" i="6"/>
  <c r="S33" i="6" l="1"/>
  <c r="T33" i="6" s="1"/>
  <c r="S29" i="6"/>
  <c r="T29" i="6" s="1"/>
  <c r="S31" i="6"/>
  <c r="T31" i="6" s="1"/>
  <c r="S32" i="6"/>
  <c r="T32" i="6" s="1"/>
  <c r="S28" i="6"/>
  <c r="T28" i="6" s="1"/>
  <c r="S35" i="6"/>
  <c r="T35" i="6" s="1"/>
  <c r="S27" i="6"/>
  <c r="T27" i="6" s="1"/>
  <c r="T26" i="6"/>
  <c r="S21" i="6"/>
  <c r="T21" i="6" s="1"/>
  <c r="S20" i="6"/>
  <c r="T20" i="6" s="1"/>
  <c r="S23" i="6"/>
  <c r="T23" i="6" s="1"/>
  <c r="S34" i="6"/>
  <c r="T34" i="6" s="1"/>
  <c r="S19" i="6"/>
  <c r="T19" i="6" s="1"/>
  <c r="S37" i="6" l="1"/>
  <c r="T37" i="6" s="1"/>
  <c r="S30" i="6"/>
  <c r="T30" i="6" s="1"/>
  <c r="S22" i="6"/>
  <c r="T22" i="6" s="1"/>
  <c r="S25" i="6"/>
  <c r="T25" i="6" s="1"/>
  <c r="S24" i="6"/>
  <c r="T24" i="6" s="1"/>
  <c r="T18" i="6"/>
  <c r="S17" i="6" l="1"/>
  <c r="T17" i="6" s="1"/>
  <c r="S16" i="6"/>
  <c r="T16" i="6" s="1"/>
  <c r="S15" i="6"/>
  <c r="T15" i="6" s="1"/>
  <c r="S14" i="6"/>
  <c r="T14" i="6" s="1"/>
  <c r="S13" i="6"/>
  <c r="T13" i="6" s="1"/>
  <c r="S12" i="6"/>
  <c r="T12" i="6" s="1"/>
  <c r="Y33" i="2" l="1"/>
  <c r="Y34" i="2" s="1"/>
  <c r="S11" i="6" l="1"/>
  <c r="T11" i="6" s="1"/>
  <c r="S10" i="6" l="1"/>
  <c r="T10" i="6" s="1"/>
  <c r="S9" i="6"/>
  <c r="T9" i="6" s="1"/>
  <c r="S8" i="6"/>
  <c r="T8" i="6" s="1"/>
  <c r="S7" i="6" l="1"/>
  <c r="T7" i="6" s="1"/>
  <c r="S6" i="6"/>
  <c r="T6" i="6" s="1"/>
  <c r="S5" i="6"/>
  <c r="T5" i="6" s="1"/>
  <c r="U123" i="2"/>
  <c r="V123" i="2" s="1"/>
  <c r="U122" i="2"/>
  <c r="V122" i="2" s="1"/>
  <c r="U121" i="2"/>
  <c r="V121" i="2" s="1"/>
  <c r="T223" i="6" l="1"/>
  <c r="U93" i="2"/>
  <c r="W115" i="2" l="1"/>
  <c r="U105" i="2" l="1"/>
  <c r="V105" i="2" s="1"/>
  <c r="W108" i="2"/>
  <c r="W107" i="2"/>
  <c r="W106" i="2"/>
  <c r="W105" i="2"/>
  <c r="W104" i="2"/>
  <c r="W103" i="2"/>
  <c r="W102" i="2"/>
  <c r="W101" i="2"/>
  <c r="W100" i="2"/>
  <c r="U104" i="2"/>
  <c r="V104" i="2" s="1"/>
  <c r="U103" i="2"/>
  <c r="V103" i="2" s="1"/>
  <c r="U102" i="2"/>
  <c r="V102" i="2" s="1"/>
  <c r="U94" i="2"/>
  <c r="V94" i="2" s="1"/>
  <c r="U101" i="2"/>
  <c r="V101" i="2" s="1"/>
  <c r="U100" i="2"/>
  <c r="V100" i="2" s="1"/>
  <c r="U99" i="2" l="1"/>
  <c r="V99" i="2" s="1"/>
  <c r="W99" i="2"/>
  <c r="V90" i="2"/>
  <c r="W91" i="2"/>
  <c r="V91" i="2"/>
  <c r="V97" i="2" l="1"/>
  <c r="V96" i="2"/>
  <c r="W88" i="2"/>
  <c r="W114" i="2"/>
  <c r="W113" i="2"/>
  <c r="W112" i="2"/>
  <c r="W111" i="2"/>
  <c r="W109" i="2"/>
  <c r="W110" i="2"/>
  <c r="V108" i="2"/>
  <c r="U107" i="2"/>
  <c r="V107" i="2" s="1"/>
  <c r="U106" i="2"/>
  <c r="V106" i="2" s="1"/>
  <c r="W89" i="2" l="1"/>
  <c r="W90" i="2"/>
  <c r="W92" i="2"/>
  <c r="W93" i="2"/>
  <c r="W94" i="2"/>
  <c r="W95" i="2"/>
  <c r="W96" i="2"/>
  <c r="W97" i="2"/>
  <c r="W98" i="2"/>
  <c r="V93" i="2"/>
  <c r="U92" i="2"/>
  <c r="V92" i="2" s="1"/>
  <c r="U111" i="2" l="1"/>
  <c r="V111" i="2" s="1"/>
  <c r="U114" i="2"/>
  <c r="V114" i="2" s="1"/>
  <c r="U113" i="2"/>
  <c r="V113" i="2" s="1"/>
  <c r="U112" i="2"/>
  <c r="V112" i="2" s="1"/>
  <c r="U109" i="2"/>
  <c r="V109" i="2" s="1"/>
  <c r="U110" i="2"/>
  <c r="V110" i="2" s="1"/>
  <c r="V98" i="2"/>
  <c r="U95" i="2"/>
  <c r="V95" i="2" s="1"/>
  <c r="W87" i="2"/>
  <c r="W85" i="2"/>
  <c r="W84" i="2"/>
  <c r="W83" i="2"/>
  <c r="W82" i="2"/>
  <c r="W81" i="2"/>
  <c r="W80" i="2"/>
  <c r="W79" i="2"/>
  <c r="W78" i="2"/>
  <c r="W77" i="2"/>
  <c r="W76" i="2"/>
  <c r="W75" i="2"/>
  <c r="W74" i="2"/>
  <c r="W73" i="2"/>
  <c r="W72" i="2"/>
  <c r="W71" i="2"/>
  <c r="W70" i="2"/>
  <c r="W69" i="2"/>
  <c r="W68" i="2"/>
  <c r="W67" i="2"/>
  <c r="W66" i="2"/>
  <c r="W65" i="2"/>
  <c r="W64" i="2"/>
  <c r="W63" i="2"/>
  <c r="W62" i="2"/>
  <c r="W61" i="2"/>
  <c r="W60" i="2"/>
  <c r="W59" i="2"/>
  <c r="W58" i="2"/>
  <c r="W57" i="2"/>
  <c r="W56" i="2"/>
  <c r="W55" i="2"/>
  <c r="W54" i="2"/>
  <c r="W53" i="2"/>
  <c r="W52" i="2"/>
  <c r="W51" i="2"/>
  <c r="W50" i="2"/>
  <c r="W49" i="2"/>
  <c r="W48" i="2"/>
  <c r="W47" i="2"/>
  <c r="W46" i="2"/>
  <c r="W45" i="2"/>
  <c r="W44" i="2"/>
  <c r="W43" i="2"/>
  <c r="W42" i="2"/>
  <c r="W41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W5" i="2"/>
  <c r="U84" i="2" l="1"/>
  <c r="V84" i="2" s="1"/>
  <c r="U58" i="2"/>
  <c r="V58" i="2" s="1"/>
  <c r="U57" i="2"/>
  <c r="V57" i="2" s="1"/>
  <c r="U87" i="2"/>
  <c r="V87" i="2" s="1"/>
  <c r="U86" i="2" l="1"/>
  <c r="V86" i="2" s="1"/>
  <c r="U85" i="2"/>
  <c r="V85" i="2" s="1"/>
  <c r="U83" i="2"/>
  <c r="V83" i="2" s="1"/>
  <c r="U82" i="2"/>
  <c r="V82" i="2" s="1"/>
  <c r="U56" i="2"/>
  <c r="V56" i="2" s="1"/>
  <c r="U81" i="2" l="1"/>
  <c r="V81" i="2" s="1"/>
  <c r="U80" i="2"/>
  <c r="V80" i="2" s="1"/>
  <c r="U78" i="2"/>
  <c r="V78" i="2" s="1"/>
  <c r="U79" i="2"/>
  <c r="V79" i="2" s="1"/>
  <c r="U53" i="2" l="1"/>
  <c r="V53" i="2" s="1"/>
  <c r="X73" i="2" l="1"/>
  <c r="U72" i="2"/>
  <c r="V72" i="2" s="1"/>
  <c r="U71" i="2"/>
  <c r="V71" i="2" s="1"/>
  <c r="U70" i="2"/>
  <c r="V70" i="2" s="1"/>
  <c r="U69" i="2"/>
  <c r="V69" i="2" s="1"/>
  <c r="U68" i="2"/>
  <c r="V68" i="2" s="1"/>
  <c r="U67" i="2"/>
  <c r="V67" i="2" s="1"/>
  <c r="U66" i="2"/>
  <c r="V66" i="2" s="1"/>
  <c r="U65" i="2"/>
  <c r="V65" i="2" s="1"/>
  <c r="U64" i="2"/>
  <c r="V64" i="2" s="1"/>
  <c r="U63" i="2"/>
  <c r="V63" i="2" s="1"/>
  <c r="U62" i="2"/>
  <c r="V62" i="2" s="1"/>
  <c r="U61" i="2"/>
  <c r="V61" i="2" s="1"/>
  <c r="U77" i="2"/>
  <c r="V77" i="2" s="1"/>
  <c r="U76" i="2"/>
  <c r="V76" i="2" s="1"/>
  <c r="U75" i="2"/>
  <c r="V75" i="2" s="1"/>
  <c r="U74" i="2"/>
  <c r="V74" i="2" s="1"/>
  <c r="U73" i="2"/>
  <c r="V73" i="2" s="1"/>
  <c r="U60" i="2" l="1"/>
  <c r="V60" i="2" s="1"/>
  <c r="U59" i="2"/>
  <c r="V59" i="2" s="1"/>
  <c r="U55" i="2" l="1"/>
  <c r="V55" i="2" s="1"/>
  <c r="U54" i="2"/>
  <c r="V54" i="2" s="1"/>
  <c r="U52" i="2"/>
  <c r="V52" i="2" s="1"/>
  <c r="U51" i="2"/>
  <c r="V51" i="2" s="1"/>
  <c r="U50" i="2" l="1"/>
  <c r="V50" i="2" s="1"/>
  <c r="U49" i="2"/>
  <c r="V49" i="2" s="1"/>
  <c r="U48" i="2" l="1"/>
  <c r="V48" i="2" s="1"/>
  <c r="U47" i="2"/>
  <c r="V47" i="2" s="1"/>
  <c r="U46" i="2" l="1"/>
  <c r="V46" i="2" s="1"/>
  <c r="U45" i="2"/>
  <c r="V45" i="2" s="1"/>
  <c r="U44" i="2"/>
  <c r="V44" i="2" s="1"/>
  <c r="U43" i="2"/>
  <c r="V43" i="2" s="1"/>
  <c r="U42" i="2"/>
  <c r="V42" i="2" s="1"/>
  <c r="V41" i="2"/>
  <c r="V40" i="2"/>
  <c r="U32" i="2" l="1"/>
  <c r="V32" i="2" s="1"/>
  <c r="U31" i="2"/>
  <c r="V31" i="2" s="1"/>
  <c r="U30" i="2"/>
  <c r="V30" i="2" s="1"/>
  <c r="U26" i="2"/>
  <c r="V26" i="2" s="1"/>
  <c r="V39" i="2"/>
  <c r="U38" i="2"/>
  <c r="V38" i="2" s="1"/>
  <c r="U37" i="2" l="1"/>
  <c r="V37" i="2" s="1"/>
  <c r="U36" i="2"/>
  <c r="V36" i="2" s="1"/>
  <c r="U35" i="2"/>
  <c r="V35" i="2" s="1"/>
  <c r="U34" i="2"/>
  <c r="V34" i="2" s="1"/>
  <c r="U33" i="2"/>
  <c r="V33" i="2" s="1"/>
  <c r="U29" i="2"/>
  <c r="V29" i="2" s="1"/>
  <c r="U28" i="2"/>
  <c r="V28" i="2" s="1"/>
  <c r="U27" i="2"/>
  <c r="V27" i="2" s="1"/>
  <c r="U25" i="2"/>
  <c r="V25" i="2" s="1"/>
  <c r="U24" i="2"/>
  <c r="V24" i="2" s="1"/>
  <c r="U23" i="2"/>
  <c r="V23" i="2" s="1"/>
  <c r="U22" i="2"/>
  <c r="V22" i="2" s="1"/>
  <c r="U21" i="2"/>
  <c r="V21" i="2" s="1"/>
  <c r="U20" i="2"/>
  <c r="V20" i="2" s="1"/>
  <c r="U19" i="2"/>
  <c r="V19" i="2" s="1"/>
  <c r="U18" i="2"/>
  <c r="V18" i="2" s="1"/>
  <c r="Y35" i="2" l="1"/>
  <c r="U13" i="2"/>
  <c r="V13" i="2" s="1"/>
  <c r="U15" i="2"/>
  <c r="V15" i="2" s="1"/>
  <c r="U14" i="2"/>
  <c r="V14" i="2" s="1"/>
  <c r="U17" i="2"/>
  <c r="V17" i="2" s="1"/>
  <c r="U16" i="2"/>
  <c r="V16" i="2" s="1"/>
  <c r="X17" i="2" l="1"/>
  <c r="S7" i="2"/>
  <c r="R7" i="2"/>
  <c r="V10" i="2" l="1"/>
  <c r="V7" i="2" l="1"/>
  <c r="T5" i="2"/>
  <c r="U5" i="2" s="1"/>
  <c r="V5" i="2" s="1"/>
  <c r="T9" i="2"/>
  <c r="U9" i="2" s="1"/>
  <c r="V9" i="2" s="1"/>
  <c r="U6" i="2"/>
  <c r="V6" i="2" s="1"/>
  <c r="U8" i="2"/>
  <c r="V8" i="2" s="1"/>
  <c r="T12" i="2"/>
  <c r="R12" i="2"/>
  <c r="S12" i="2"/>
  <c r="T11" i="2"/>
  <c r="S11" i="2"/>
  <c r="R11" i="2"/>
  <c r="V12" i="2" l="1"/>
  <c r="V11" i="2"/>
  <c r="T138" i="2" l="1"/>
  <c r="U138" i="2" s="1"/>
  <c r="S138" i="2"/>
  <c r="R138" i="2"/>
  <c r="V138" i="2" l="1"/>
  <c r="X16" i="4" l="1"/>
  <c r="R188" i="2" l="1"/>
  <c r="S188" i="2" s="1"/>
  <c r="W188" i="2"/>
  <c r="W187" i="2"/>
  <c r="R187" i="2"/>
  <c r="S187" i="2" s="1"/>
  <c r="S186" i="2" l="1"/>
  <c r="R186" i="2"/>
  <c r="S185" i="2" l="1"/>
  <c r="R185" i="2"/>
  <c r="S184" i="2" l="1"/>
  <c r="R184" i="2"/>
  <c r="S183" i="2" l="1"/>
  <c r="R183" i="2"/>
  <c r="W183" i="2"/>
  <c r="U183" i="2"/>
  <c r="V183" i="2" l="1"/>
  <c r="S182" i="2"/>
  <c r="R182" i="2"/>
  <c r="W182" i="2"/>
  <c r="U182" i="2"/>
  <c r="V182" i="2" l="1"/>
  <c r="S181" i="2"/>
  <c r="R181" i="2"/>
  <c r="W181" i="2"/>
  <c r="U181" i="2"/>
  <c r="V181" i="2" l="1"/>
  <c r="S180" i="2"/>
  <c r="R180" i="2"/>
  <c r="W180" i="2"/>
  <c r="U180" i="2"/>
  <c r="V180" i="2" l="1"/>
  <c r="S179" i="2" l="1"/>
  <c r="R179" i="2"/>
  <c r="U179" i="2"/>
  <c r="S178" i="2"/>
  <c r="R178" i="2"/>
  <c r="W178" i="2"/>
  <c r="U178" i="2"/>
  <c r="V178" i="2" l="1"/>
  <c r="V179" i="2"/>
  <c r="S177" i="2" l="1"/>
  <c r="R177" i="2"/>
  <c r="S176" i="2" l="1"/>
  <c r="R176" i="2"/>
  <c r="W176" i="2"/>
  <c r="U176" i="2"/>
  <c r="V176" i="2" l="1"/>
  <c r="S166" i="2"/>
  <c r="R166" i="2"/>
  <c r="S165" i="2"/>
  <c r="R165" i="2"/>
  <c r="R146" i="2"/>
  <c r="S146" i="2"/>
  <c r="S163" i="2"/>
  <c r="R163" i="2"/>
  <c r="W163" i="2"/>
  <c r="U163" i="2"/>
  <c r="W174" i="2"/>
  <c r="U174" i="2"/>
  <c r="S174" i="2"/>
  <c r="R174" i="2"/>
  <c r="W173" i="2"/>
  <c r="U173" i="2"/>
  <c r="S173" i="2"/>
  <c r="R173" i="2"/>
  <c r="W172" i="2"/>
  <c r="U172" i="2"/>
  <c r="S172" i="2"/>
  <c r="R172" i="2"/>
  <c r="S171" i="2"/>
  <c r="R171" i="2"/>
  <c r="S155" i="2"/>
  <c r="R155" i="2"/>
  <c r="S157" i="2"/>
  <c r="R157" i="2"/>
  <c r="T164" i="2"/>
  <c r="U164" i="2" s="1"/>
  <c r="T160" i="2"/>
  <c r="U160" i="2" s="1"/>
  <c r="V160" i="2" s="1"/>
  <c r="T162" i="2"/>
  <c r="U162" i="2" s="1"/>
  <c r="V162" i="2" s="1"/>
  <c r="T168" i="2"/>
  <c r="T167" i="2"/>
  <c r="U167" i="2" s="1"/>
  <c r="V167" i="2" s="1"/>
  <c r="T166" i="2"/>
  <c r="U166" i="2" s="1"/>
  <c r="T165" i="2"/>
  <c r="U165" i="2" s="1"/>
  <c r="T146" i="2"/>
  <c r="U146" i="2" s="1"/>
  <c r="T153" i="2"/>
  <c r="U153" i="2" s="1"/>
  <c r="V153" i="2" s="1"/>
  <c r="T155" i="2"/>
  <c r="U155" i="2" s="1"/>
  <c r="T158" i="2"/>
  <c r="U158" i="2" s="1"/>
  <c r="V158" i="2" s="1"/>
  <c r="T157" i="2"/>
  <c r="U157" i="2" s="1"/>
  <c r="T159" i="2"/>
  <c r="U159" i="2" s="1"/>
  <c r="V159" i="2" s="1"/>
  <c r="T156" i="2"/>
  <c r="U156" i="2" s="1"/>
  <c r="V156" i="2" s="1"/>
  <c r="W160" i="2"/>
  <c r="W162" i="2"/>
  <c r="W168" i="2"/>
  <c r="W167" i="2"/>
  <c r="W166" i="2"/>
  <c r="W165" i="2"/>
  <c r="W146" i="2"/>
  <c r="W153" i="2"/>
  <c r="W155" i="2"/>
  <c r="W158" i="2"/>
  <c r="W157" i="2"/>
  <c r="W159" i="2"/>
  <c r="W156" i="2"/>
  <c r="W164" i="2"/>
  <c r="S164" i="2"/>
  <c r="R164" i="2"/>
  <c r="W148" i="2"/>
  <c r="S148" i="2"/>
  <c r="R148" i="2"/>
  <c r="U148" i="2"/>
  <c r="V164" i="2" l="1"/>
  <c r="V148" i="2"/>
  <c r="V155" i="2"/>
  <c r="V165" i="2"/>
  <c r="V146" i="2"/>
  <c r="V173" i="2"/>
  <c r="V157" i="2"/>
  <c r="V172" i="2"/>
  <c r="V174" i="2"/>
  <c r="U168" i="2"/>
  <c r="V168" i="2" s="1"/>
  <c r="V166" i="2"/>
  <c r="V163" i="2"/>
  <c r="R170" i="2" l="1"/>
  <c r="S170" i="2"/>
  <c r="S169" i="2"/>
  <c r="R169" i="2"/>
  <c r="W170" i="2"/>
  <c r="U170" i="2"/>
  <c r="V170" i="2" l="1"/>
  <c r="W171" i="2" l="1"/>
  <c r="U171" i="2"/>
  <c r="V171" i="2" s="1"/>
  <c r="S161" i="2"/>
  <c r="R161" i="2"/>
  <c r="S152" i="2" l="1"/>
  <c r="R152" i="2"/>
  <c r="S147" i="2"/>
  <c r="R147" i="2"/>
  <c r="S151" i="2" l="1"/>
  <c r="R151" i="2"/>
  <c r="S150" i="2"/>
  <c r="R150" i="2"/>
  <c r="S145" i="2" l="1"/>
  <c r="R145" i="2"/>
  <c r="S149" i="2" l="1"/>
  <c r="R149" i="2"/>
  <c r="S143" i="2"/>
  <c r="R143" i="2"/>
  <c r="S142" i="2"/>
  <c r="R142" i="2"/>
  <c r="R139" i="2"/>
  <c r="S139" i="2"/>
  <c r="S144" i="2" l="1"/>
  <c r="R144" i="2"/>
  <c r="U188" i="2" l="1"/>
  <c r="U187" i="2"/>
  <c r="W169" i="2"/>
  <c r="W152" i="2" l="1"/>
  <c r="T152" i="2"/>
  <c r="U152" i="2" s="1"/>
  <c r="V152" i="2" l="1"/>
  <c r="W177" i="2" l="1"/>
  <c r="U177" i="2"/>
  <c r="W175" i="2"/>
  <c r="U175" i="2"/>
  <c r="V175" i="2" s="1"/>
  <c r="U169" i="2"/>
  <c r="V169" i="2" s="1"/>
  <c r="W141" i="2"/>
  <c r="U141" i="2"/>
  <c r="W154" i="2"/>
  <c r="T154" i="2"/>
  <c r="U154" i="2" s="1"/>
  <c r="W161" i="2"/>
  <c r="T161" i="2"/>
  <c r="U161" i="2" s="1"/>
  <c r="W147" i="2"/>
  <c r="U147" i="2"/>
  <c r="V147" i="2" s="1"/>
  <c r="W151" i="2"/>
  <c r="T151" i="2"/>
  <c r="U151" i="2" s="1"/>
  <c r="V151" i="2" s="1"/>
  <c r="W150" i="2"/>
  <c r="T150" i="2"/>
  <c r="U150" i="2" s="1"/>
  <c r="W140" i="2"/>
  <c r="T140" i="2"/>
  <c r="U140" i="2" s="1"/>
  <c r="V140" i="2" s="1"/>
  <c r="W145" i="2"/>
  <c r="W149" i="2"/>
  <c r="T149" i="2"/>
  <c r="U149" i="2" s="1"/>
  <c r="W143" i="2"/>
  <c r="T143" i="2"/>
  <c r="U143" i="2" s="1"/>
  <c r="W142" i="2"/>
  <c r="T142" i="2"/>
  <c r="U142" i="2" s="1"/>
  <c r="W139" i="2"/>
  <c r="T139" i="2"/>
  <c r="U139" i="2" s="1"/>
  <c r="W144" i="2"/>
  <c r="T144" i="2"/>
  <c r="U144" i="2" s="1"/>
  <c r="V144" i="2" s="1"/>
  <c r="V143" i="2" l="1"/>
  <c r="V150" i="2"/>
  <c r="V177" i="2"/>
  <c r="V145" i="2"/>
  <c r="V142" i="2"/>
  <c r="V141" i="2"/>
  <c r="V139" i="2"/>
  <c r="V154" i="2"/>
  <c r="V188" i="2"/>
  <c r="V187" i="2"/>
  <c r="V161" i="2"/>
  <c r="V14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colaborador</author>
    <author>Herculano Costa Carneiro</author>
    <author>Monique de Souza Ferreira</author>
    <author>Brandow Marques de Medeiros</author>
    <author>Davi Lopes de Souza</author>
  </authors>
  <commentList>
    <comment ref="K5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BSB/SDU/BSB</t>
        </r>
      </text>
    </comment>
    <comment ref="K6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BSB/SDU/BSB</t>
        </r>
      </text>
    </comment>
    <comment ref="P6" authorId="1" shapeId="0" xr:uid="{00000000-0006-0000-0000-000003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passagem emitida, a reserva foi cancelada junto à agência de passagens, ficando o crédito do bilhete para remarcação posterior, conforme SEI 5229091</t>
        </r>
      </text>
    </comment>
    <comment ref="K7" authorId="1" shapeId="0" xr:uid="{00000000-0006-0000-0000-000004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CGH/SDU/CGH</t>
        </r>
      </text>
    </comment>
    <comment ref="E8" authorId="0" shapeId="0" xr:uid="{00000000-0006-0000-0000-000005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 Zahara Araujo</t>
        </r>
      </text>
    </comment>
    <comment ref="K8" authorId="1" shapeId="0" xr:uid="{00000000-0006-0000-0000-000006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SDU/BSB</t>
        </r>
      </text>
    </comment>
    <comment ref="E9" authorId="0" shapeId="0" xr:uid="{00000000-0006-0000-0000-000007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 Zahara Araujo</t>
        </r>
      </text>
    </comment>
    <comment ref="K9" authorId="1" shapeId="0" xr:uid="{00000000-0006-0000-0000-000008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BSB/CGH</t>
        </r>
      </text>
    </comment>
    <comment ref="K10" authorId="0" shapeId="0" xr:uid="{00000000-0006-0000-0000-000009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SDU/BSB</t>
        </r>
      </text>
    </comment>
    <comment ref="K11" authorId="0" shapeId="0" xr:uid="{00000000-0006-0000-0000-00000A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BSB/SDU</t>
        </r>
      </text>
    </comment>
    <comment ref="M11" authorId="1" shapeId="0" xr:uid="{00000000-0006-0000-0000-00000B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Obs1: A pedido do Diretor Jean Paulo Castro e Silva, sua passagem de volta ficará em aberto e a emissão será realizada posteriormente. 5232747</t>
        </r>
      </text>
    </comment>
    <comment ref="N11" authorId="1" shapeId="0" xr:uid="{00000000-0006-0000-0000-00000C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NOTA INFORMATIVA: (5268805) "de ordem particular, o Diretor Jean Paulo Castro e Silva solicitou que a passagem do seu voo de volta fosse emitida no dia 02/03/2022 (quarta-feira)" 5268805</t>
        </r>
      </text>
    </comment>
    <comment ref="O11" authorId="1" shapeId="0" xr:uid="{00000000-0006-0000-0000-00000D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Obs1: A pedido do Diretor Jean Paulo Castro e Silva, sua passagem de volta ficará em aberto e a emissão será realizada posteriormente. 5232747</t>
        </r>
      </text>
    </comment>
    <comment ref="Q11" authorId="1" shapeId="0" xr:uid="{00000000-0006-0000-0000-00000E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"Diretor Jean se comprometeu em ressarcir a diferença no valor de R$ 193,00" </t>
        </r>
      </text>
    </comment>
    <comment ref="C12" authorId="1" shapeId="0" xr:uid="{00000000-0006-0000-0000-00000F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Presidente do COAUD/CDRJ</t>
        </r>
      </text>
    </comment>
    <comment ref="K12" authorId="0" shapeId="0" xr:uid="{00000000-0006-0000-0000-000010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CGH/SDU</t>
        </r>
      </text>
    </comment>
    <comment ref="K13" authorId="0" shapeId="0" xr:uid="{00000000-0006-0000-0000-000011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SDU/BSB</t>
        </r>
      </text>
    </comment>
    <comment ref="C14" authorId="1" shapeId="0" xr:uid="{00000000-0006-0000-0000-000012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14" authorId="1" shapeId="0" xr:uid="{00000000-0006-0000-0000-000013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GRU/SDU/CGH</t>
        </r>
      </text>
    </comment>
    <comment ref="K15" authorId="0" shapeId="0" xr:uid="{00000000-0006-0000-0000-000014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BSB/SDU</t>
        </r>
      </text>
    </comment>
    <comment ref="J16" authorId="1" shapeId="0" xr:uid="{00000000-0006-0000-0000-000015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"Utilizar na próxima para ver se o valor fica mais próximo, se conseguirmos incluir ida e volta pela GOL."</t>
        </r>
      </text>
    </comment>
    <comment ref="K16" authorId="0" shapeId="0" xr:uid="{00000000-0006-0000-0000-000016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SDU/BSB</t>
        </r>
      </text>
    </comment>
    <comment ref="Q16" authorId="1" shapeId="0" xr:uid="{00000000-0006-0000-0000-000017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No documento (5291394) a agência informou que para utilizar o bilhete de crédito (reserva da reunião do mês de fevereiro que não foi utilizada), deverá ser feita uma nova reserva com </t>
        </r>
        <r>
          <rPr>
            <b/>
            <sz val="9"/>
            <color indexed="81"/>
            <rFont val="Segoe UI"/>
            <family val="2"/>
          </rPr>
          <t>valores iguais ou maiores</t>
        </r>
        <r>
          <rPr>
            <sz val="9"/>
            <color indexed="81"/>
            <rFont val="Segoe UI"/>
            <family val="2"/>
          </rPr>
          <t xml:space="preserve"> do que o crédito (</t>
        </r>
        <r>
          <rPr>
            <b/>
            <sz val="9"/>
            <color indexed="81"/>
            <rFont val="Segoe UI"/>
            <family val="2"/>
          </rPr>
          <t>R$2.147,06</t>
        </r>
        <r>
          <rPr>
            <sz val="9"/>
            <color indexed="81"/>
            <rFont val="Segoe UI"/>
            <family val="2"/>
          </rPr>
          <t xml:space="preserve">), não tendo sido o caso.
</t>
        </r>
      </text>
    </comment>
    <comment ref="K17" authorId="0" shapeId="0" xr:uid="{00000000-0006-0000-0000-000018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BSB/SDU/BSB</t>
        </r>
      </text>
    </comment>
    <comment ref="B18" authorId="1" shapeId="0" xr:uid="{00000000-0006-0000-0000-000019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DT. Emissão da APV</t>
        </r>
      </text>
    </comment>
    <comment ref="K18" authorId="1" shapeId="0" xr:uid="{00000000-0006-0000-0000-00001A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Passagens aéreas emitidas pela empresa organizadora do evento (Sei nº 5280129).</t>
        </r>
      </text>
    </comment>
    <comment ref="L18" authorId="1" shapeId="0" xr:uid="{00000000-0006-0000-0000-00001B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Passagens aéreas emitidas pela empresa organizadora do evento (Sei nº 5280129).</t>
        </r>
      </text>
    </comment>
    <comment ref="R18" authorId="1" shapeId="0" xr:uid="{00000000-0006-0000-0000-00001C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5 (meias diárias) x 210 Dólar norte-americano
Valor total em US$:
1050 Dólar americano
Valor total em R$ 5.385,14 (Sei nº 5349528)</t>
        </r>
      </text>
    </comment>
    <comment ref="E19" authorId="0" shapeId="0" xr:uid="{00000000-0006-0000-0000-00001D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 Zahara Araujo</t>
        </r>
      </text>
    </comment>
    <comment ref="K19" authorId="0" shapeId="0" xr:uid="{00000000-0006-0000-0000-00001E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SDU/CGH
</t>
        </r>
      </text>
    </comment>
    <comment ref="K20" authorId="0" shapeId="0" xr:uid="{00000000-0006-0000-0000-00001F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SDU/CGH/SDU</t>
        </r>
      </text>
    </comment>
    <comment ref="K21" authorId="0" shapeId="0" xr:uid="{00000000-0006-0000-0000-000020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SDU/CGH/SDU</t>
        </r>
      </text>
    </comment>
    <comment ref="P21" authorId="1" shapeId="0" xr:uid="{00000000-0006-0000-0000-000021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R$2.177,79 / 2</t>
        </r>
      </text>
    </comment>
    <comment ref="A22" authorId="1" shapeId="0" xr:uid="{00000000-0006-0000-0000-000022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SEM ENCAMINHAMENTO À GERSEG</t>
        </r>
        <r>
          <rPr>
            <sz val="9"/>
            <color indexed="81"/>
            <rFont val="Segoe UI"/>
            <family val="2"/>
          </rPr>
          <t xml:space="preserve"> PARA ANÁLISE DA FISCALIZAÇÃO.</t>
        </r>
      </text>
    </comment>
    <comment ref="C22" authorId="1" shapeId="0" xr:uid="{00000000-0006-0000-0000-000023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SEM ENCAMINHAMENTO À GERSEG</t>
        </r>
        <r>
          <rPr>
            <sz val="9"/>
            <color indexed="81"/>
            <rFont val="Segoe UI"/>
            <family val="2"/>
          </rPr>
          <t xml:space="preserve"> PARA ANÁLISE DA FISCALIZAÇÃO.</t>
        </r>
      </text>
    </comment>
    <comment ref="E22" authorId="1" shapeId="0" xr:uid="{00000000-0006-0000-0000-000024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Superintendente de Planejamento e Desenvolvimento de Negócios</t>
        </r>
      </text>
    </comment>
    <comment ref="K22" authorId="1" shapeId="0" xr:uid="{00000000-0006-0000-0000-000025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FLN/BSB/GRU/BSB/FLN</t>
        </r>
      </text>
    </comment>
    <comment ref="K23" authorId="0" shapeId="0" xr:uid="{00000000-0006-0000-0000-000026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SDU/CGH/SDU</t>
        </r>
      </text>
    </comment>
    <comment ref="K24" authorId="0" shapeId="0" xr:uid="{00000000-0006-0000-0000-000027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SDU/CGH/SDU</t>
        </r>
      </text>
    </comment>
    <comment ref="K25" authorId="0" shapeId="0" xr:uid="{00000000-0006-0000-0000-000028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SDU/CGH/SDU</t>
        </r>
      </text>
    </comment>
    <comment ref="K26" authorId="0" shapeId="0" xr:uid="{00000000-0006-0000-0000-000029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SDU/CGH/SDU</t>
        </r>
      </text>
    </comment>
    <comment ref="K27" authorId="0" shapeId="0" xr:uid="{00000000-0006-0000-0000-00002A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SDU/CGH/SDU</t>
        </r>
      </text>
    </comment>
    <comment ref="A28" authorId="2" shapeId="0" xr:uid="{00000000-0006-0000-0000-00002B000000}">
      <text>
        <r>
          <rPr>
            <b/>
            <sz val="9"/>
            <color indexed="81"/>
            <rFont val="Segoe UI"/>
            <family val="2"/>
          </rPr>
          <t>Monique de Souza Ferreira:</t>
        </r>
        <r>
          <rPr>
            <sz val="9"/>
            <color indexed="81"/>
            <rFont val="Segoe UI"/>
            <family val="2"/>
          </rPr>
          <t xml:space="preserve">
Com PCV, falta encaminhar para GERSEG</t>
        </r>
      </text>
    </comment>
    <comment ref="K28" authorId="0" shapeId="0" xr:uid="{00000000-0006-0000-0000-00002C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SDU/CGH/SDU</t>
        </r>
      </text>
    </comment>
    <comment ref="A29" authorId="1" shapeId="0" xr:uid="{00000000-0006-0000-0000-00002D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FALTA TUDO.
E-MAIL COBRANÇA EM 14/04/2022 para Fernanda.</t>
        </r>
      </text>
    </comment>
    <comment ref="K29" authorId="0" shapeId="0" xr:uid="{00000000-0006-0000-0000-00002E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SDU/CGH/SDU</t>
        </r>
      </text>
    </comment>
    <comment ref="K30" authorId="0" shapeId="0" xr:uid="{00000000-0006-0000-0000-00002F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SDU/CGH/SDU</t>
        </r>
      </text>
    </comment>
    <comment ref="C31" authorId="1" shapeId="0" xr:uid="{00000000-0006-0000-0000-000030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"Utilizar </t>
        </r>
        <r>
          <rPr>
            <b/>
            <sz val="9"/>
            <color indexed="81"/>
            <rFont val="Segoe UI"/>
            <family val="2"/>
          </rPr>
          <t>crédito</t>
        </r>
        <r>
          <rPr>
            <sz val="9"/>
            <color indexed="81"/>
            <rFont val="Segoe UI"/>
            <family val="2"/>
          </rPr>
          <t xml:space="preserve"> de </t>
        </r>
        <r>
          <rPr>
            <b/>
            <sz val="9"/>
            <color indexed="81"/>
            <rFont val="Segoe UI"/>
            <family val="2"/>
          </rPr>
          <t>fevereiro</t>
        </r>
        <r>
          <rPr>
            <sz val="9"/>
            <color indexed="81"/>
            <rFont val="Segoe UI"/>
            <family val="2"/>
          </rPr>
          <t xml:space="preserve"> (</t>
        </r>
        <r>
          <rPr>
            <b/>
            <sz val="9"/>
            <color indexed="81"/>
            <rFont val="Segoe UI"/>
            <family val="2"/>
          </rPr>
          <t>R$2.147,06</t>
        </r>
        <r>
          <rPr>
            <sz val="9"/>
            <color indexed="81"/>
            <rFont val="Segoe UI"/>
            <family val="2"/>
          </rPr>
          <t xml:space="preserve">) na próxima para ver se o valor fica mais próximo, se conseguirmos incluir ida e volta pela </t>
        </r>
        <r>
          <rPr>
            <b/>
            <sz val="9"/>
            <color indexed="81"/>
            <rFont val="Segoe UI"/>
            <family val="2"/>
          </rPr>
          <t>GOL</t>
        </r>
        <r>
          <rPr>
            <sz val="9"/>
            <color indexed="81"/>
            <rFont val="Segoe UI"/>
            <family val="2"/>
          </rPr>
          <t>."</t>
        </r>
      </text>
    </comment>
    <comment ref="K31" authorId="0" shapeId="0" xr:uid="{00000000-0006-0000-0000-000031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BSB/SDU/BSB</t>
        </r>
      </text>
    </comment>
    <comment ref="K32" authorId="0" shapeId="0" xr:uid="{00000000-0006-0000-0000-000032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CGH/SDU/CGH
</t>
        </r>
      </text>
    </comment>
    <comment ref="K33" authorId="0" shapeId="0" xr:uid="{00000000-0006-0000-0000-000033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BSB/SDU/BSB</t>
        </r>
      </text>
    </comment>
    <comment ref="K34" authorId="0" shapeId="0" xr:uid="{00000000-0006-0000-0000-000034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BSB/SDU/BSB</t>
        </r>
      </text>
    </comment>
    <comment ref="K35" authorId="1" shapeId="0" xr:uid="{00000000-0006-0000-0000-000035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SDU/BSB/SDU</t>
        </r>
      </text>
    </comment>
    <comment ref="A36" authorId="2" shapeId="0" xr:uid="{00000000-0006-0000-0000-000036000000}">
      <text>
        <r>
          <rPr>
            <b/>
            <sz val="9"/>
            <color indexed="81"/>
            <rFont val="Segoe UI"/>
            <family val="2"/>
          </rPr>
          <t>Monique de Souza Ferreira:</t>
        </r>
        <r>
          <rPr>
            <sz val="9"/>
            <color indexed="81"/>
            <rFont val="Segoe UI"/>
            <family val="2"/>
          </rPr>
          <t xml:space="preserve">
Sem PCV</t>
        </r>
      </text>
    </comment>
    <comment ref="K36" authorId="0" shapeId="0" xr:uid="{00000000-0006-0000-0000-000037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SDU/CGH/SDU</t>
        </r>
      </text>
    </comment>
    <comment ref="K37" authorId="2" shapeId="0" xr:uid="{00000000-0006-0000-0000-000038000000}">
      <text>
        <r>
          <rPr>
            <b/>
            <sz val="9"/>
            <color indexed="81"/>
            <rFont val="Segoe UI"/>
            <family val="2"/>
          </rPr>
          <t>Monique de Souza Ferreira:</t>
        </r>
        <r>
          <rPr>
            <sz val="9"/>
            <color indexed="81"/>
            <rFont val="Segoe UI"/>
            <family val="2"/>
          </rPr>
          <t xml:space="preserve">
SDU/BSB/SDU</t>
        </r>
      </text>
    </comment>
    <comment ref="A38" authorId="2" shapeId="0" xr:uid="{00000000-0006-0000-0000-000039000000}">
      <text>
        <r>
          <rPr>
            <b/>
            <sz val="9"/>
            <color indexed="81"/>
            <rFont val="Segoe UI"/>
            <family val="2"/>
          </rPr>
          <t>Monique de Souza Ferreira:</t>
        </r>
        <r>
          <rPr>
            <sz val="9"/>
            <color indexed="81"/>
            <rFont val="Segoe UI"/>
            <family val="2"/>
          </rPr>
          <t xml:space="preserve">
Sem PCV</t>
        </r>
      </text>
    </comment>
    <comment ref="K38" authorId="2" shapeId="0" xr:uid="{00000000-0006-0000-0000-00003A000000}">
      <text>
        <r>
          <rPr>
            <b/>
            <sz val="9"/>
            <color indexed="81"/>
            <rFont val="Segoe UI"/>
            <family val="2"/>
          </rPr>
          <t>Monique de Souza Ferreira:</t>
        </r>
        <r>
          <rPr>
            <sz val="9"/>
            <color indexed="81"/>
            <rFont val="Segoe UI"/>
            <family val="2"/>
          </rPr>
          <t xml:space="preserve">
SDU/BSB</t>
        </r>
      </text>
    </comment>
    <comment ref="A39" authorId="2" shapeId="0" xr:uid="{00000000-0006-0000-0000-00003B000000}">
      <text>
        <r>
          <rPr>
            <b/>
            <sz val="9"/>
            <color indexed="81"/>
            <rFont val="Segoe UI"/>
            <family val="2"/>
          </rPr>
          <t>Monique de Souza Ferreira:</t>
        </r>
        <r>
          <rPr>
            <sz val="9"/>
            <color indexed="81"/>
            <rFont val="Segoe UI"/>
            <family val="2"/>
          </rPr>
          <t xml:space="preserve">
Sem PCV</t>
        </r>
      </text>
    </comment>
    <comment ref="K39" authorId="2" shapeId="0" xr:uid="{00000000-0006-0000-0000-00003C000000}">
      <text>
        <r>
          <rPr>
            <b/>
            <sz val="9"/>
            <color indexed="81"/>
            <rFont val="Segoe UI"/>
            <family val="2"/>
          </rPr>
          <t>Monique de Souza Ferreira:</t>
        </r>
        <r>
          <rPr>
            <sz val="9"/>
            <color indexed="81"/>
            <rFont val="Segoe UI"/>
            <family val="2"/>
          </rPr>
          <t xml:space="preserve">
BSB/SDU</t>
        </r>
      </text>
    </comment>
    <comment ref="Q39" authorId="1" shapeId="0" xr:uid="{00000000-0006-0000-0000-00003D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R$3.033,33 
NOVO BILHETE POR
R$2.709,23</t>
        </r>
      </text>
    </comment>
    <comment ref="A40" authorId="1" shapeId="0" xr:uid="{00000000-0006-0000-0000-00003E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AZUL IDA E VOLTA R$1517,19
</t>
        </r>
        <r>
          <rPr>
            <b/>
            <sz val="9"/>
            <color indexed="81"/>
            <rFont val="Segoe UI"/>
            <family val="2"/>
          </rPr>
          <t>ERRO NA DATA</t>
        </r>
        <r>
          <rPr>
            <sz val="9"/>
            <color indexed="81"/>
            <rFont val="Segoe UI"/>
            <family val="2"/>
          </rPr>
          <t xml:space="preserve"> DA VOLTA - </t>
        </r>
        <r>
          <rPr>
            <b/>
            <sz val="9"/>
            <color indexed="81"/>
            <rFont val="Segoe UI"/>
            <family val="2"/>
          </rPr>
          <t>REMARCAÇÃO/
DIFERENÇA DE TARÍFA</t>
        </r>
        <r>
          <rPr>
            <sz val="9"/>
            <color indexed="81"/>
            <rFont val="Segoe UI"/>
            <family val="2"/>
          </rPr>
          <t xml:space="preserve"> R$413,00
</t>
        </r>
        <r>
          <rPr>
            <b/>
            <sz val="9"/>
            <color indexed="81"/>
            <rFont val="Segoe UI"/>
            <family val="2"/>
          </rPr>
          <t>TOTAL</t>
        </r>
        <r>
          <rPr>
            <sz val="9"/>
            <color indexed="81"/>
            <rFont val="Segoe UI"/>
            <family val="2"/>
          </rPr>
          <t xml:space="preserve"> R$1.930,19
</t>
        </r>
      </text>
    </comment>
    <comment ref="K40" authorId="2" shapeId="0" xr:uid="{00000000-0006-0000-0000-00003F000000}">
      <text>
        <r>
          <rPr>
            <b/>
            <sz val="9"/>
            <color indexed="81"/>
            <rFont val="Segoe UI"/>
            <family val="2"/>
          </rPr>
          <t>Monique de Souza Ferreira:</t>
        </r>
        <r>
          <rPr>
            <sz val="9"/>
            <color indexed="81"/>
            <rFont val="Segoe UI"/>
            <family val="2"/>
          </rPr>
          <t xml:space="preserve">
BSB/SDU/BSB</t>
        </r>
      </text>
    </comment>
    <comment ref="A41" authorId="1" shapeId="0" xr:uid="{00000000-0006-0000-0000-000040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AZUL IDA E VOLTA R$1517,19
</t>
        </r>
        <r>
          <rPr>
            <b/>
            <sz val="9"/>
            <color indexed="81"/>
            <rFont val="Segoe UI"/>
            <family val="2"/>
          </rPr>
          <t>ERRO NA DATA</t>
        </r>
        <r>
          <rPr>
            <sz val="9"/>
            <color indexed="81"/>
            <rFont val="Segoe UI"/>
            <family val="2"/>
          </rPr>
          <t xml:space="preserve"> DA VOLTA - REMARCAÇÃO/
</t>
        </r>
        <r>
          <rPr>
            <b/>
            <sz val="9"/>
            <color indexed="81"/>
            <rFont val="Segoe UI"/>
            <family val="2"/>
          </rPr>
          <t>DIFERENÇA DE TARÍFA</t>
        </r>
        <r>
          <rPr>
            <sz val="9"/>
            <color indexed="81"/>
            <rFont val="Segoe UI"/>
            <family val="2"/>
          </rPr>
          <t xml:space="preserve"> R$413,00
TOTAL R$1.930,19
</t>
        </r>
      </text>
    </comment>
    <comment ref="K41" authorId="0" shapeId="0" xr:uid="{00000000-0006-0000-0000-000041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BSB/SDU/BSB</t>
        </r>
      </text>
    </comment>
    <comment ref="K42" authorId="2" shapeId="0" xr:uid="{00000000-0006-0000-0000-000042000000}">
      <text>
        <r>
          <rPr>
            <b/>
            <sz val="9"/>
            <color indexed="81"/>
            <rFont val="Segoe UI"/>
            <family val="2"/>
          </rPr>
          <t>Monique de Souza Ferreira:</t>
        </r>
        <r>
          <rPr>
            <sz val="9"/>
            <color indexed="81"/>
            <rFont val="Segoe UI"/>
            <family val="2"/>
          </rPr>
          <t xml:space="preserve">
SDU/BSB/SDU</t>
        </r>
      </text>
    </comment>
    <comment ref="R42" authorId="1" shapeId="0" xr:uid="{00000000-0006-0000-0000-000043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DIREXE 2422, deliberou que a Companhia custeará as passagens aéreas para a </t>
        </r>
        <r>
          <rPr>
            <b/>
            <sz val="9"/>
            <color indexed="81"/>
            <rFont val="Segoe UI"/>
            <family val="2"/>
          </rPr>
          <t>Espanha e Brasília</t>
        </r>
        <r>
          <rPr>
            <sz val="9"/>
            <color indexed="81"/>
            <rFont val="Segoe UI"/>
            <family val="2"/>
          </rPr>
          <t xml:space="preserve"> e as</t>
        </r>
        <r>
          <rPr>
            <b/>
            <sz val="9"/>
            <color indexed="81"/>
            <rFont val="Segoe UI"/>
            <family val="2"/>
          </rPr>
          <t xml:space="preserve"> diárias a cargo dos empregados</t>
        </r>
        <r>
          <rPr>
            <sz val="9"/>
            <color indexed="81"/>
            <rFont val="Segoe UI"/>
            <family val="2"/>
          </rPr>
          <t>.</t>
        </r>
      </text>
    </comment>
    <comment ref="K43" authorId="2" shapeId="0" xr:uid="{00000000-0006-0000-0000-000044000000}">
      <text>
        <r>
          <rPr>
            <b/>
            <sz val="9"/>
            <color indexed="81"/>
            <rFont val="Segoe UI"/>
            <family val="2"/>
          </rPr>
          <t>Monique de Souza Ferreira:</t>
        </r>
        <r>
          <rPr>
            <sz val="9"/>
            <color indexed="81"/>
            <rFont val="Segoe UI"/>
            <family val="2"/>
          </rPr>
          <t xml:space="preserve">
SDU/BSB</t>
        </r>
      </text>
    </comment>
    <comment ref="A44" authorId="2" shapeId="0" xr:uid="{00000000-0006-0000-0000-000045000000}">
      <text>
        <r>
          <rPr>
            <b/>
            <sz val="9"/>
            <color indexed="81"/>
            <rFont val="Segoe UI"/>
            <family val="2"/>
          </rPr>
          <t>Monique de Souza Ferreira:
Sem PCV</t>
        </r>
      </text>
    </comment>
    <comment ref="K44" authorId="2" shapeId="0" xr:uid="{00000000-0006-0000-0000-000046000000}">
      <text>
        <r>
          <rPr>
            <b/>
            <sz val="9"/>
            <color indexed="81"/>
            <rFont val="Segoe UI"/>
            <family val="2"/>
          </rPr>
          <t>Monique de Souza Ferreira:</t>
        </r>
        <r>
          <rPr>
            <sz val="9"/>
            <color indexed="81"/>
            <rFont val="Segoe UI"/>
            <family val="2"/>
          </rPr>
          <t xml:space="preserve">
BSB/SDU</t>
        </r>
      </text>
    </comment>
    <comment ref="N44" authorId="1" shapeId="0" xr:uid="{00000000-0006-0000-0000-000047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 A pedido do Diretor Jean, sua passagem de volta foi emitida para o dia 28/03/2022, conforme Nota Informativa (Sei nº 5367348)</t>
        </r>
      </text>
    </comment>
    <comment ref="K45" authorId="2" shapeId="0" xr:uid="{00000000-0006-0000-0000-000048000000}">
      <text>
        <r>
          <rPr>
            <b/>
            <sz val="9"/>
            <color indexed="81"/>
            <rFont val="Segoe UI"/>
            <family val="2"/>
          </rPr>
          <t>Monique de Souza Ferreira:</t>
        </r>
        <r>
          <rPr>
            <sz val="9"/>
            <color indexed="81"/>
            <rFont val="Segoe UI"/>
            <family val="2"/>
          </rPr>
          <t xml:space="preserve">
CGH/SDU/CGH</t>
        </r>
      </text>
    </comment>
    <comment ref="A46" authorId="2" shapeId="0" xr:uid="{00000000-0006-0000-0000-000049000000}">
      <text>
        <r>
          <rPr>
            <b/>
            <sz val="9"/>
            <color indexed="81"/>
            <rFont val="Segoe UI"/>
            <family val="2"/>
          </rPr>
          <t>Monique de Souza Ferreira:</t>
        </r>
        <r>
          <rPr>
            <sz val="9"/>
            <color indexed="81"/>
            <rFont val="Segoe UI"/>
            <family val="2"/>
          </rPr>
          <t xml:space="preserve">
Sem PCV</t>
        </r>
      </text>
    </comment>
    <comment ref="K46" authorId="2" shapeId="0" xr:uid="{00000000-0006-0000-0000-00004A000000}">
      <text>
        <r>
          <rPr>
            <b/>
            <sz val="9"/>
            <color indexed="81"/>
            <rFont val="Segoe UI"/>
            <family val="2"/>
          </rPr>
          <t>Monique de Souza Ferreira:</t>
        </r>
        <r>
          <rPr>
            <sz val="9"/>
            <color indexed="81"/>
            <rFont val="Segoe UI"/>
            <family val="2"/>
          </rPr>
          <t xml:space="preserve">
SDU/BSB</t>
        </r>
      </text>
    </comment>
    <comment ref="A47" authorId="2" shapeId="0" xr:uid="{00000000-0006-0000-0000-00004B000000}">
      <text>
        <r>
          <rPr>
            <b/>
            <sz val="9"/>
            <color indexed="81"/>
            <rFont val="Segoe UI"/>
            <family val="2"/>
          </rPr>
          <t>Monique de Souza Ferreira:</t>
        </r>
        <r>
          <rPr>
            <sz val="9"/>
            <color indexed="81"/>
            <rFont val="Segoe UI"/>
            <family val="2"/>
          </rPr>
          <t xml:space="preserve">
Sem PCV</t>
        </r>
      </text>
    </comment>
    <comment ref="K47" authorId="2" shapeId="0" xr:uid="{00000000-0006-0000-0000-00004C000000}">
      <text>
        <r>
          <rPr>
            <b/>
            <sz val="9"/>
            <color indexed="81"/>
            <rFont val="Segoe UI"/>
            <family val="2"/>
          </rPr>
          <t>Monique de Souza Ferreira:</t>
        </r>
        <r>
          <rPr>
            <sz val="9"/>
            <color indexed="81"/>
            <rFont val="Segoe UI"/>
            <family val="2"/>
          </rPr>
          <t xml:space="preserve">
BSB/SDU</t>
        </r>
      </text>
    </comment>
    <comment ref="K48" authorId="2" shapeId="0" xr:uid="{00000000-0006-0000-0000-00004D000000}">
      <text>
        <r>
          <rPr>
            <b/>
            <sz val="9"/>
            <color indexed="81"/>
            <rFont val="Segoe UI"/>
            <family val="2"/>
          </rPr>
          <t>Monique de Souza Ferreira:</t>
        </r>
        <r>
          <rPr>
            <sz val="9"/>
            <color indexed="81"/>
            <rFont val="Segoe UI"/>
            <family val="2"/>
          </rPr>
          <t xml:space="preserve">
BSB/VIX</t>
        </r>
      </text>
    </comment>
    <comment ref="K49" authorId="2" shapeId="0" xr:uid="{00000000-0006-0000-0000-00004E000000}">
      <text>
        <r>
          <rPr>
            <b/>
            <sz val="9"/>
            <color indexed="81"/>
            <rFont val="Segoe UI"/>
            <family val="2"/>
          </rPr>
          <t>Monique de Souza Ferreira:</t>
        </r>
        <r>
          <rPr>
            <sz val="9"/>
            <color indexed="81"/>
            <rFont val="Segoe UI"/>
            <family val="2"/>
          </rPr>
          <t xml:space="preserve">
VIX/SDU</t>
        </r>
      </text>
    </comment>
    <comment ref="A50" authorId="2" shapeId="0" xr:uid="{00000000-0006-0000-0000-00004F000000}">
      <text>
        <r>
          <rPr>
            <b/>
            <sz val="9"/>
            <color indexed="81"/>
            <rFont val="Segoe UI"/>
            <family val="2"/>
          </rPr>
          <t>Monique de Souza Ferreira:</t>
        </r>
        <r>
          <rPr>
            <sz val="9"/>
            <color indexed="81"/>
            <rFont val="Segoe UI"/>
            <family val="2"/>
          </rPr>
          <t xml:space="preserve">
Sem PVC</t>
        </r>
      </text>
    </comment>
    <comment ref="K50" authorId="2" shapeId="0" xr:uid="{00000000-0006-0000-0000-000050000000}">
      <text>
        <r>
          <rPr>
            <b/>
            <sz val="9"/>
            <color indexed="81"/>
            <rFont val="Segoe UI"/>
            <family val="2"/>
          </rPr>
          <t>Monique de Souza Ferreira:</t>
        </r>
        <r>
          <rPr>
            <sz val="9"/>
            <color indexed="81"/>
            <rFont val="Segoe UI"/>
            <family val="2"/>
          </rPr>
          <t xml:space="preserve">
SDU/BSB</t>
        </r>
      </text>
    </comment>
    <comment ref="K51" authorId="0" shapeId="0" xr:uid="{00000000-0006-0000-0000-000051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VIX/SDU/VIX</t>
        </r>
      </text>
    </comment>
    <comment ref="O51" authorId="3" shapeId="0" xr:uid="{00000000-0006-0000-0000-000052000000}">
      <text>
        <r>
          <rPr>
            <b/>
            <sz val="9"/>
            <color indexed="81"/>
            <rFont val="Segoe UI"/>
            <charset val="1"/>
          </rPr>
          <t>Brandow Marques de Medeiros:</t>
        </r>
        <r>
          <rPr>
            <sz val="9"/>
            <color indexed="81"/>
            <rFont val="Segoe UI"/>
            <charset val="1"/>
          </rPr>
          <t xml:space="preserve">
Desistiu da viagem no mesmo dia da emissão, SEM ÔNUS.</t>
        </r>
      </text>
    </comment>
    <comment ref="K52" authorId="1" shapeId="0" xr:uid="{00000000-0006-0000-0000-000053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CGH/SSA</t>
        </r>
      </text>
    </comment>
    <comment ref="A53" authorId="3" shapeId="0" xr:uid="{00000000-0006-0000-0000-000054000000}">
      <text>
        <r>
          <rPr>
            <b/>
            <sz val="9"/>
            <color indexed="81"/>
            <rFont val="Segoe UI"/>
            <charset val="1"/>
          </rPr>
          <t>Brandow Marques de Medeiros:</t>
        </r>
        <r>
          <rPr>
            <sz val="9"/>
            <color indexed="81"/>
            <rFont val="Segoe UI"/>
            <charset val="1"/>
          </rPr>
          <t xml:space="preserve">
PCV em 28/04/2022</t>
        </r>
      </text>
    </comment>
    <comment ref="A54" authorId="3" shapeId="0" xr:uid="{00000000-0006-0000-0000-000055000000}">
      <text>
        <r>
          <rPr>
            <b/>
            <sz val="9"/>
            <color indexed="81"/>
            <rFont val="Segoe UI"/>
            <charset val="1"/>
          </rPr>
          <t>Brandow Marques de Medeiros:</t>
        </r>
        <r>
          <rPr>
            <sz val="9"/>
            <color indexed="81"/>
            <rFont val="Segoe UI"/>
            <charset val="1"/>
          </rPr>
          <t xml:space="preserve">
PCV em 27/04/2022
3º dia útil após.</t>
        </r>
      </text>
    </comment>
    <comment ref="A55" authorId="3" shapeId="0" xr:uid="{00000000-0006-0000-0000-000056000000}">
      <text>
        <r>
          <rPr>
            <b/>
            <sz val="9"/>
            <color indexed="81"/>
            <rFont val="Segoe UI"/>
            <charset val="1"/>
          </rPr>
          <t>Brandow Marques de Medeiros:</t>
        </r>
        <r>
          <rPr>
            <sz val="9"/>
            <color indexed="81"/>
            <rFont val="Segoe UI"/>
            <charset val="1"/>
          </rPr>
          <t xml:space="preserve">
PCV em 27/04/2022
3º dia útil após.</t>
        </r>
      </text>
    </comment>
    <comment ref="A56" authorId="3" shapeId="0" xr:uid="{00000000-0006-0000-0000-000057000000}">
      <text>
        <r>
          <rPr>
            <b/>
            <sz val="9"/>
            <color indexed="81"/>
            <rFont val="Segoe UI"/>
            <charset val="1"/>
          </rPr>
          <t>Brandow Marques de Medeiros:</t>
        </r>
        <r>
          <rPr>
            <sz val="9"/>
            <color indexed="81"/>
            <rFont val="Segoe UI"/>
            <charset val="1"/>
          </rPr>
          <t xml:space="preserve">
PCV em 27/04/2022
3º dia útil após.
</t>
        </r>
      </text>
    </comment>
    <comment ref="A57" authorId="3" shapeId="0" xr:uid="{00000000-0006-0000-0000-000058000000}">
      <text>
        <r>
          <rPr>
            <b/>
            <sz val="9"/>
            <color indexed="81"/>
            <rFont val="Segoe UI"/>
            <charset val="1"/>
          </rPr>
          <t>Brandow Marques de Medeiros:</t>
        </r>
        <r>
          <rPr>
            <sz val="9"/>
            <color indexed="81"/>
            <rFont val="Segoe UI"/>
            <charset val="1"/>
          </rPr>
          <t xml:space="preserve">
PCV em 27/04/2022
3º dia útil após.
</t>
        </r>
      </text>
    </comment>
    <comment ref="A58" authorId="3" shapeId="0" xr:uid="{00000000-0006-0000-0000-000059000000}">
      <text>
        <r>
          <rPr>
            <b/>
            <sz val="9"/>
            <color indexed="81"/>
            <rFont val="Segoe UI"/>
            <charset val="1"/>
          </rPr>
          <t>Brandow Marques de Medeiros:</t>
        </r>
        <r>
          <rPr>
            <sz val="9"/>
            <color indexed="81"/>
            <rFont val="Segoe UI"/>
            <charset val="1"/>
          </rPr>
          <t xml:space="preserve">
PCV em 27/04/2022
3º dia útil após.
</t>
        </r>
      </text>
    </comment>
    <comment ref="A59" authorId="3" shapeId="0" xr:uid="{00000000-0006-0000-0000-00005A000000}">
      <text>
        <r>
          <rPr>
            <b/>
            <sz val="9"/>
            <color indexed="81"/>
            <rFont val="Segoe UI"/>
            <charset val="1"/>
          </rPr>
          <t>Brandow Marques de Medeiros:</t>
        </r>
        <r>
          <rPr>
            <sz val="9"/>
            <color indexed="81"/>
            <rFont val="Segoe UI"/>
            <charset val="1"/>
          </rPr>
          <t xml:space="preserve">
pcv no mesmo dia 
21/04/2022
</t>
        </r>
      </text>
    </comment>
    <comment ref="A60" authorId="3" shapeId="0" xr:uid="{00000000-0006-0000-0000-00005B000000}">
      <text>
        <r>
          <rPr>
            <b/>
            <sz val="9"/>
            <color indexed="81"/>
            <rFont val="Segoe UI"/>
            <charset val="1"/>
          </rPr>
          <t>Brandow Marques de Medeiros:</t>
        </r>
        <r>
          <rPr>
            <sz val="9"/>
            <color indexed="81"/>
            <rFont val="Segoe UI"/>
            <charset val="1"/>
          </rPr>
          <t xml:space="preserve">
SEM PCV
</t>
        </r>
      </text>
    </comment>
    <comment ref="C60" authorId="3" shapeId="0" xr:uid="{00000000-0006-0000-0000-00005C000000}">
      <text>
        <r>
          <rPr>
            <b/>
            <sz val="9"/>
            <color indexed="81"/>
            <rFont val="Segoe UI"/>
            <family val="2"/>
          </rPr>
          <t>Brandow Marques de Medeiros:</t>
        </r>
        <r>
          <rPr>
            <sz val="9"/>
            <color indexed="81"/>
            <rFont val="Segoe UI"/>
            <family val="2"/>
          </rPr>
          <t xml:space="preserve">
Usuário Externo,</t>
        </r>
      </text>
    </comment>
    <comment ref="D60" authorId="3" shapeId="0" xr:uid="{00000000-0006-0000-0000-00005D000000}">
      <text>
        <r>
          <rPr>
            <b/>
            <sz val="9"/>
            <color indexed="81"/>
            <rFont val="Segoe UI"/>
            <family val="2"/>
          </rPr>
          <t>Brandow Marques de Medeiros:</t>
        </r>
        <r>
          <rPr>
            <sz val="9"/>
            <color indexed="81"/>
            <rFont val="Segoe UI"/>
            <family val="2"/>
          </rPr>
          <t xml:space="preserve">
PROCURADOR DA REPÚBLICA</t>
        </r>
      </text>
    </comment>
    <comment ref="E60" authorId="3" shapeId="0" xr:uid="{00000000-0006-0000-0000-00005E000000}">
      <text>
        <r>
          <rPr>
            <b/>
            <sz val="9"/>
            <color indexed="81"/>
            <rFont val="Segoe UI"/>
            <charset val="1"/>
          </rPr>
          <t>Brandow Marques de Medeiros:</t>
        </r>
        <r>
          <rPr>
            <sz val="9"/>
            <color indexed="81"/>
            <rFont val="Segoe UI"/>
            <charset val="1"/>
          </rPr>
          <t xml:space="preserve">
PROCURADOR DA REPÚBLICA
</t>
        </r>
      </text>
    </comment>
    <comment ref="A61" authorId="3" shapeId="0" xr:uid="{00000000-0006-0000-0000-00005F000000}">
      <text>
        <r>
          <rPr>
            <b/>
            <sz val="9"/>
            <color indexed="81"/>
            <rFont val="Segoe UI"/>
            <charset val="1"/>
          </rPr>
          <t>Brandow Marques de Medeiros:</t>
        </r>
        <r>
          <rPr>
            <sz val="9"/>
            <color indexed="81"/>
            <rFont val="Segoe UI"/>
            <charset val="1"/>
          </rPr>
          <t xml:space="preserve">
SEM PCV</t>
        </r>
      </text>
    </comment>
    <comment ref="A63" authorId="3" shapeId="0" xr:uid="{00000000-0006-0000-0000-000060000000}">
      <text>
        <r>
          <rPr>
            <b/>
            <sz val="9"/>
            <color indexed="81"/>
            <rFont val="Segoe UI"/>
            <charset val="1"/>
          </rPr>
          <t>Brandow Marques de Medeiros:</t>
        </r>
        <r>
          <rPr>
            <sz val="9"/>
            <color indexed="81"/>
            <rFont val="Segoe UI"/>
            <charset val="1"/>
          </rPr>
          <t xml:space="preserve">
PCV 10 dias úteis depois 
29/04/2022
</t>
        </r>
      </text>
    </comment>
    <comment ref="A64" authorId="3" shapeId="0" xr:uid="{00000000-0006-0000-0000-000061000000}">
      <text>
        <r>
          <rPr>
            <b/>
            <sz val="9"/>
            <color indexed="81"/>
            <rFont val="Segoe UI"/>
            <charset val="1"/>
          </rPr>
          <t>Brandow Marques de Medeiros:</t>
        </r>
        <r>
          <rPr>
            <sz val="9"/>
            <color indexed="81"/>
            <rFont val="Segoe UI"/>
            <charset val="1"/>
          </rPr>
          <t xml:space="preserve">
PCV feita no mesmo dia 
04/05/2022</t>
        </r>
      </text>
    </comment>
    <comment ref="A65" authorId="3" shapeId="0" xr:uid="{00000000-0006-0000-0000-000062000000}">
      <text>
        <r>
          <rPr>
            <b/>
            <sz val="9"/>
            <color indexed="81"/>
            <rFont val="Segoe UI"/>
            <charset val="1"/>
          </rPr>
          <t>Brandow Marques de Medeiros:</t>
        </r>
        <r>
          <rPr>
            <sz val="9"/>
            <color indexed="81"/>
            <rFont val="Segoe UI"/>
            <charset val="1"/>
          </rPr>
          <t xml:space="preserve">
PCV feita no mesmo dia 
04/05/2022</t>
        </r>
      </text>
    </comment>
    <comment ref="A66" authorId="3" shapeId="0" xr:uid="{00000000-0006-0000-0000-000063000000}">
      <text>
        <r>
          <rPr>
            <b/>
            <sz val="9"/>
            <color indexed="81"/>
            <rFont val="Segoe UI"/>
            <charset val="1"/>
          </rPr>
          <t>Brandow Marques de Medeiros:</t>
        </r>
        <r>
          <rPr>
            <sz val="9"/>
            <color indexed="81"/>
            <rFont val="Segoe UI"/>
            <charset val="1"/>
          </rPr>
          <t xml:space="preserve">
PCV feita 2 dias depois 
29/04/2022</t>
        </r>
      </text>
    </comment>
    <comment ref="A67" authorId="3" shapeId="0" xr:uid="{00000000-0006-0000-0000-000064000000}">
      <text>
        <r>
          <rPr>
            <b/>
            <sz val="9"/>
            <color indexed="81"/>
            <rFont val="Segoe UI"/>
            <charset val="1"/>
          </rPr>
          <t>Brandow Marques de Medeiros:</t>
        </r>
        <r>
          <rPr>
            <sz val="9"/>
            <color indexed="81"/>
            <rFont val="Segoe UI"/>
            <charset val="1"/>
          </rPr>
          <t xml:space="preserve">
pcv feita 8 dias depois 
27/04/2022</t>
        </r>
      </text>
    </comment>
    <comment ref="A68" authorId="3" shapeId="0" xr:uid="{00000000-0006-0000-0000-000065000000}">
      <text>
        <r>
          <rPr>
            <b/>
            <sz val="9"/>
            <color indexed="81"/>
            <rFont val="Segoe UI"/>
            <charset val="1"/>
          </rPr>
          <t>Brandow Marques de Medeiros:</t>
        </r>
        <r>
          <rPr>
            <sz val="9"/>
            <color indexed="81"/>
            <rFont val="Segoe UI"/>
            <charset val="1"/>
          </rPr>
          <t xml:space="preserve">
pcv feita 8 dias depois 
27/04/2022</t>
        </r>
      </text>
    </comment>
    <comment ref="A71" authorId="3" shapeId="0" xr:uid="{00000000-0006-0000-0000-000066000000}">
      <text>
        <r>
          <rPr>
            <b/>
            <sz val="9"/>
            <color indexed="81"/>
            <rFont val="Segoe UI"/>
            <charset val="1"/>
          </rPr>
          <t xml:space="preserve">Brandow Marques de Medeiros
</t>
        </r>
        <r>
          <rPr>
            <sz val="9"/>
            <color indexed="81"/>
            <rFont val="Segoe UI"/>
            <family val="2"/>
          </rPr>
          <t>Pcv Realizda 4 dias depois 19/04/2022</t>
        </r>
      </text>
    </comment>
    <comment ref="A72" authorId="3" shapeId="0" xr:uid="{00000000-0006-0000-0000-000067000000}">
      <text>
        <r>
          <rPr>
            <b/>
            <sz val="9"/>
            <color indexed="81"/>
            <rFont val="Segoe UI"/>
            <family val="2"/>
          </rPr>
          <t>Brandow Marques de Medeiros:</t>
        </r>
        <r>
          <rPr>
            <sz val="9"/>
            <color indexed="81"/>
            <rFont val="Segoe UI"/>
            <family val="2"/>
          </rPr>
          <t xml:space="preserve">
SEM  PCV</t>
        </r>
      </text>
    </comment>
    <comment ref="K72" authorId="3" shapeId="0" xr:uid="{00000000-0006-0000-0000-000068000000}">
      <text>
        <r>
          <rPr>
            <b/>
            <sz val="9"/>
            <color indexed="81"/>
            <rFont val="Segoe UI"/>
            <family val="2"/>
          </rPr>
          <t>Brandow Marques de Medeiros:</t>
        </r>
        <r>
          <rPr>
            <sz val="9"/>
            <color indexed="81"/>
            <rFont val="Segoe UI"/>
            <family val="2"/>
          </rPr>
          <t xml:space="preserve">
APV em 11/04/2022, dois dias antes da viagem apenas;
Há 24 dias sem PCV;
Sem comprovantes de bilhetes;
Recebeu 2,2 DIÁRIAS;
</t>
        </r>
      </text>
    </comment>
    <comment ref="O72" authorId="3" shapeId="0" xr:uid="{00000000-0006-0000-0000-000069000000}">
      <text>
        <r>
          <rPr>
            <b/>
            <sz val="9"/>
            <color indexed="81"/>
            <rFont val="Segoe UI"/>
            <family val="2"/>
          </rPr>
          <t>Brandow Marques de Medeiros:</t>
        </r>
        <r>
          <rPr>
            <sz val="9"/>
            <color indexed="81"/>
            <rFont val="Segoe UI"/>
            <family val="2"/>
          </rPr>
          <t xml:space="preserve">
13/04 - ANTAQ;
14/04 - EPL e SNPTA;
18/04 - SAP/MAPA e SNPTA.
Dias 13/04/2022, 14/04/2022 e 18/04/2022.
</t>
        </r>
      </text>
    </comment>
    <comment ref="A73" authorId="3" shapeId="0" xr:uid="{00000000-0006-0000-0000-00006A000000}">
      <text>
        <r>
          <rPr>
            <b/>
            <sz val="9"/>
            <color indexed="81"/>
            <rFont val="Segoe UI"/>
            <family val="2"/>
          </rPr>
          <t>Brandow Marques de Medeiros:</t>
        </r>
        <r>
          <rPr>
            <sz val="9"/>
            <color indexed="81"/>
            <rFont val="Segoe UI"/>
            <family val="2"/>
          </rPr>
          <t xml:space="preserve">
SEM  PCV</t>
        </r>
      </text>
    </comment>
    <comment ref="K73" authorId="3" shapeId="0" xr:uid="{00000000-0006-0000-0000-00006B000000}">
      <text>
        <r>
          <rPr>
            <b/>
            <sz val="9"/>
            <color indexed="81"/>
            <rFont val="Segoe UI"/>
            <family val="2"/>
          </rPr>
          <t>Brandow Marques de Medeiros:</t>
        </r>
        <r>
          <rPr>
            <sz val="9"/>
            <color indexed="81"/>
            <rFont val="Segoe UI"/>
            <family val="2"/>
          </rPr>
          <t xml:space="preserve">
GRU/IAH/MIA/EWR/GRU 
Guarulhos
HOUSTON
MIAMI
NEWARK
Guarulhos</t>
        </r>
      </text>
    </comment>
    <comment ref="L73" authorId="3" shapeId="0" xr:uid="{00000000-0006-0000-0000-00006C000000}">
      <text>
        <r>
          <rPr>
            <b/>
            <sz val="9"/>
            <color indexed="81"/>
            <rFont val="Segoe UI"/>
            <family val="2"/>
          </rPr>
          <t>Brandow Marques de Medeiros:</t>
        </r>
        <r>
          <rPr>
            <sz val="9"/>
            <color indexed="81"/>
            <rFont val="Segoe UI"/>
            <family val="2"/>
          </rPr>
          <t xml:space="preserve">
GRU/IAH/MIA/EWR/GRU</t>
        </r>
      </text>
    </comment>
    <comment ref="A74" authorId="3" shapeId="0" xr:uid="{00000000-0006-0000-0000-00006D000000}">
      <text>
        <r>
          <rPr>
            <b/>
            <sz val="9"/>
            <color indexed="81"/>
            <rFont val="Segoe UI"/>
            <family val="2"/>
          </rPr>
          <t>Brandow Marques de Medeiros:</t>
        </r>
        <r>
          <rPr>
            <sz val="9"/>
            <color indexed="81"/>
            <rFont val="Segoe UI"/>
            <family val="2"/>
          </rPr>
          <t xml:space="preserve">
SEM  PCV</t>
        </r>
      </text>
    </comment>
    <comment ref="J74" authorId="3" shapeId="0" xr:uid="{00000000-0006-0000-0000-00006E000000}">
      <text>
        <r>
          <rPr>
            <b/>
            <sz val="9"/>
            <color indexed="81"/>
            <rFont val="Segoe UI"/>
            <charset val="1"/>
          </rPr>
          <t>Brandow Marques de Medeiros:</t>
        </r>
        <r>
          <rPr>
            <sz val="9"/>
            <color indexed="81"/>
            <rFont val="Segoe UI"/>
            <charset val="1"/>
          </rPr>
          <t xml:space="preserve">
CORIS BRASIL TURISMO VIAGENS E ASSISTENCIA INTERNACIONAL EIRELI</t>
        </r>
      </text>
    </comment>
    <comment ref="A75" authorId="3" shapeId="0" xr:uid="{00000000-0006-0000-0000-00006F000000}">
      <text>
        <r>
          <rPr>
            <b/>
            <sz val="9"/>
            <color indexed="81"/>
            <rFont val="Segoe UI"/>
            <family val="2"/>
          </rPr>
          <t>Brandow Marques de Medeiros:</t>
        </r>
        <r>
          <rPr>
            <sz val="9"/>
            <color indexed="81"/>
            <rFont val="Segoe UI"/>
            <family val="2"/>
          </rPr>
          <t xml:space="preserve">
PCV realizada no mesmo dia
27/04/2022
27/04/2022</t>
        </r>
      </text>
    </comment>
    <comment ref="K75" authorId="3" shapeId="0" xr:uid="{00000000-0006-0000-0000-000070000000}">
      <text>
        <r>
          <rPr>
            <b/>
            <sz val="9"/>
            <color indexed="81"/>
            <rFont val="Segoe UI"/>
            <family val="2"/>
          </rPr>
          <t>Brandow Marques de Medeiros:</t>
        </r>
        <r>
          <rPr>
            <sz val="9"/>
            <color indexed="81"/>
            <rFont val="Segoe UI"/>
            <family val="2"/>
          </rPr>
          <t xml:space="preserve">
SDU/SSA/SDU 
</t>
        </r>
      </text>
    </comment>
    <comment ref="L75" authorId="3" shapeId="0" xr:uid="{00000000-0006-0000-0000-000071000000}">
      <text>
        <r>
          <rPr>
            <b/>
            <sz val="9"/>
            <color indexed="81"/>
            <rFont val="Segoe UI"/>
            <family val="2"/>
          </rPr>
          <t>Brandow Marques de Medeiros:</t>
        </r>
        <r>
          <rPr>
            <sz val="9"/>
            <color indexed="81"/>
            <rFont val="Segoe UI"/>
            <family val="2"/>
          </rPr>
          <t xml:space="preserve">
SDU/SSA/SDU 
</t>
        </r>
      </text>
    </comment>
    <comment ref="A76" authorId="3" shapeId="0" xr:uid="{00000000-0006-0000-0000-000072000000}">
      <text>
        <r>
          <rPr>
            <b/>
            <sz val="9"/>
            <color indexed="81"/>
            <rFont val="Segoe UI"/>
            <charset val="1"/>
          </rPr>
          <t>Brandow Marques de Medeiros:</t>
        </r>
        <r>
          <rPr>
            <sz val="9"/>
            <color indexed="81"/>
            <rFont val="Segoe UI"/>
            <charset val="1"/>
          </rPr>
          <t xml:space="preserve">
PROCESSO DE JANEIRO/2022
</t>
        </r>
        <r>
          <rPr>
            <b/>
            <sz val="9"/>
            <color indexed="81"/>
            <rFont val="Segoe UI"/>
            <family val="2"/>
          </rPr>
          <t>NÃO</t>
        </r>
        <r>
          <rPr>
            <sz val="9"/>
            <color indexed="81"/>
            <rFont val="Segoe UI"/>
            <charset val="1"/>
          </rPr>
          <t xml:space="preserve"> REFERE A ESTAS EMISSÕES DE </t>
        </r>
        <r>
          <rPr>
            <b/>
            <sz val="9"/>
            <color indexed="81"/>
            <rFont val="Segoe UI"/>
            <family val="2"/>
          </rPr>
          <t>MAIO.</t>
        </r>
      </text>
    </comment>
    <comment ref="K76" authorId="2" shapeId="0" xr:uid="{00000000-0006-0000-0000-000073000000}">
      <text>
        <r>
          <rPr>
            <b/>
            <sz val="9"/>
            <color indexed="81"/>
            <rFont val="Segoe UI"/>
            <family val="2"/>
          </rPr>
          <t>Monique de Souza Ferreira:</t>
        </r>
        <r>
          <rPr>
            <sz val="9"/>
            <color indexed="81"/>
            <rFont val="Segoe UI"/>
            <family val="2"/>
          </rPr>
          <t xml:space="preserve">
BSB/SDU/BSB</t>
        </r>
      </text>
    </comment>
    <comment ref="A77" authorId="3" shapeId="0" xr:uid="{00000000-0006-0000-0000-000074000000}">
      <text>
        <r>
          <rPr>
            <b/>
            <sz val="9"/>
            <color indexed="81"/>
            <rFont val="Segoe UI"/>
            <family val="2"/>
          </rPr>
          <t>Brandow Marques de Medeiros:</t>
        </r>
        <r>
          <rPr>
            <sz val="9"/>
            <color indexed="81"/>
            <rFont val="Segoe UI"/>
            <family val="2"/>
          </rPr>
          <t xml:space="preserve">
SEM PCV
</t>
        </r>
      </text>
    </comment>
    <comment ref="A78" authorId="3" shapeId="0" xr:uid="{00000000-0006-0000-0000-000075000000}">
      <text>
        <r>
          <rPr>
            <b/>
            <sz val="9"/>
            <color indexed="81"/>
            <rFont val="Segoe UI"/>
            <family val="2"/>
          </rPr>
          <t>Brandow Marques de Medeiros:</t>
        </r>
        <r>
          <rPr>
            <sz val="9"/>
            <color indexed="81"/>
            <rFont val="Segoe UI"/>
            <family val="2"/>
          </rPr>
          <t xml:space="preserve">
A APV ESTA INDISPONIVEL (COR CARMIM).
AINDA ESTÁ EM VIAGEM</t>
        </r>
      </text>
    </comment>
    <comment ref="K78" authorId="2" shapeId="0" xr:uid="{00000000-0006-0000-0000-000076000000}">
      <text>
        <r>
          <rPr>
            <b/>
            <sz val="9"/>
            <color indexed="81"/>
            <rFont val="Segoe UI"/>
            <family val="2"/>
          </rPr>
          <t>Monique de Souza Ferreira:</t>
        </r>
        <r>
          <rPr>
            <sz val="9"/>
            <color indexed="81"/>
            <rFont val="Segoe UI"/>
            <family val="2"/>
          </rPr>
          <t xml:space="preserve">
BSB/SDU/BSB</t>
        </r>
      </text>
    </comment>
    <comment ref="O78" authorId="3" shapeId="0" xr:uid="{00000000-0006-0000-0000-000077000000}">
      <text>
        <r>
          <rPr>
            <b/>
            <sz val="9"/>
            <color indexed="81"/>
            <rFont val="Segoe UI"/>
            <family val="2"/>
          </rPr>
          <t>Brandow Marques de Medeiros:</t>
        </r>
        <r>
          <rPr>
            <sz val="9"/>
            <color indexed="81"/>
            <rFont val="Segoe UI"/>
            <family val="2"/>
          </rPr>
          <t xml:space="preserve">
presidente
</t>
        </r>
      </text>
    </comment>
    <comment ref="A79" authorId="3" shapeId="0" xr:uid="{00000000-0006-0000-0000-000078000000}">
      <text>
        <r>
          <rPr>
            <b/>
            <sz val="9"/>
            <color indexed="81"/>
            <rFont val="Segoe UI"/>
            <family val="2"/>
          </rPr>
          <t>Brandow Marques de Medeiros:</t>
        </r>
        <r>
          <rPr>
            <sz val="9"/>
            <color indexed="81"/>
            <rFont val="Segoe UI"/>
            <family val="2"/>
          </rPr>
          <t xml:space="preserve">
SEM PCV</t>
        </r>
      </text>
    </comment>
    <comment ref="K79" authorId="2" shapeId="0" xr:uid="{00000000-0006-0000-0000-000079000000}">
      <text>
        <r>
          <rPr>
            <b/>
            <sz val="9"/>
            <color indexed="81"/>
            <rFont val="Segoe UI"/>
            <family val="2"/>
          </rPr>
          <t>Monique de Souza Ferreira:</t>
        </r>
        <r>
          <rPr>
            <sz val="9"/>
            <color indexed="81"/>
            <rFont val="Segoe UI"/>
            <family val="2"/>
          </rPr>
          <t xml:space="preserve">
BSB/SDU/BSB</t>
        </r>
      </text>
    </comment>
    <comment ref="A80" authorId="3" shapeId="0" xr:uid="{00000000-0006-0000-0000-00007A000000}">
      <text>
        <r>
          <rPr>
            <b/>
            <sz val="9"/>
            <color indexed="81"/>
            <rFont val="Segoe UI"/>
            <family val="2"/>
          </rPr>
          <t>Brandow Marques de Medeiros:</t>
        </r>
        <r>
          <rPr>
            <sz val="9"/>
            <color indexed="81"/>
            <rFont val="Segoe UI"/>
            <family val="2"/>
          </rPr>
          <t xml:space="preserve">
SEM PCV
</t>
        </r>
      </text>
    </comment>
    <comment ref="K80" authorId="2" shapeId="0" xr:uid="{00000000-0006-0000-0000-00007B000000}">
      <text>
        <r>
          <rPr>
            <b/>
            <sz val="9"/>
            <color indexed="81"/>
            <rFont val="Segoe UI"/>
            <family val="2"/>
          </rPr>
          <t>Monique de Souza Ferreira:</t>
        </r>
        <r>
          <rPr>
            <sz val="9"/>
            <color indexed="81"/>
            <rFont val="Segoe UI"/>
            <family val="2"/>
          </rPr>
          <t xml:space="preserve">
BSB/SDU/BSB</t>
        </r>
      </text>
    </comment>
    <comment ref="K92" authorId="3" shapeId="0" xr:uid="{00000000-0006-0000-0000-00007C000000}">
      <text>
        <r>
          <rPr>
            <b/>
            <sz val="9"/>
            <color indexed="81"/>
            <rFont val="Segoe UI"/>
            <charset val="1"/>
          </rPr>
          <t>Brandow Marques de Medeiros:</t>
        </r>
        <r>
          <rPr>
            <sz val="9"/>
            <color indexed="81"/>
            <rFont val="Segoe UI"/>
            <charset val="1"/>
          </rPr>
          <t xml:space="preserve">
GIG/BSB/SDU</t>
        </r>
      </text>
    </comment>
    <comment ref="S92" authorId="4" shapeId="0" xr:uid="{00000000-0006-0000-0000-00007D000000}">
      <text>
        <r>
          <rPr>
            <b/>
            <sz val="9"/>
            <color indexed="81"/>
            <rFont val="Segoe UI"/>
            <charset val="1"/>
          </rPr>
          <t>Davi Lopes de Souza:</t>
        </r>
        <r>
          <rPr>
            <sz val="9"/>
            <color indexed="81"/>
            <rFont val="Segoe UI"/>
            <charset val="1"/>
          </rPr>
          <t xml:space="preserve">
Diária paga a maior, como se fosse cargp equiparado a gerente de R$768,00
</t>
        </r>
      </text>
    </comment>
    <comment ref="K93" authorId="3" shapeId="0" xr:uid="{00000000-0006-0000-0000-00007E000000}">
      <text>
        <r>
          <rPr>
            <b/>
            <sz val="9"/>
            <color indexed="81"/>
            <rFont val="Segoe UI"/>
            <charset val="1"/>
          </rPr>
          <t>Brandow Marques de Medeiros:</t>
        </r>
        <r>
          <rPr>
            <sz val="9"/>
            <color indexed="81"/>
            <rFont val="Segoe UI"/>
            <charset val="1"/>
          </rPr>
          <t xml:space="preserve">
CGH/SDU/CGH</t>
        </r>
      </text>
    </comment>
    <comment ref="K94" authorId="3" shapeId="0" xr:uid="{00000000-0006-0000-0000-00007F000000}">
      <text>
        <r>
          <rPr>
            <b/>
            <sz val="9"/>
            <color indexed="81"/>
            <rFont val="Segoe UI"/>
            <charset val="1"/>
          </rPr>
          <t>Brandow Marques de Medeiros:</t>
        </r>
        <r>
          <rPr>
            <sz val="9"/>
            <color indexed="81"/>
            <rFont val="Segoe UI"/>
            <charset val="1"/>
          </rPr>
          <t xml:space="preserve">
BSB/SDU/BSB</t>
        </r>
      </text>
    </comment>
    <comment ref="K95" authorId="3" shapeId="0" xr:uid="{00000000-0006-0000-0000-000080000000}">
      <text>
        <r>
          <rPr>
            <b/>
            <sz val="9"/>
            <color indexed="81"/>
            <rFont val="Segoe UI"/>
            <charset val="1"/>
          </rPr>
          <t>Brandow Marques de Medeiros:</t>
        </r>
        <r>
          <rPr>
            <sz val="9"/>
            <color indexed="81"/>
            <rFont val="Segoe UI"/>
            <charset val="1"/>
          </rPr>
          <t xml:space="preserve">
BSB/SDU/BSB</t>
        </r>
      </text>
    </comment>
    <comment ref="K96" authorId="3" shapeId="0" xr:uid="{00000000-0006-0000-0000-000081000000}">
      <text>
        <r>
          <rPr>
            <b/>
            <sz val="9"/>
            <color indexed="81"/>
            <rFont val="Segoe UI"/>
            <charset val="1"/>
          </rPr>
          <t>Brandow Marques de Medeiros:</t>
        </r>
        <r>
          <rPr>
            <sz val="9"/>
            <color indexed="81"/>
            <rFont val="Segoe UI"/>
            <charset val="1"/>
          </rPr>
          <t xml:space="preserve">
SDU/BSB/SDU</t>
        </r>
      </text>
    </comment>
    <comment ref="K99" authorId="3" shapeId="0" xr:uid="{00000000-0006-0000-0000-000082000000}">
      <text>
        <r>
          <rPr>
            <b/>
            <sz val="9"/>
            <color indexed="81"/>
            <rFont val="Segoe UI"/>
            <family val="2"/>
          </rPr>
          <t>Brandow Marques de Medeiros:</t>
        </r>
        <r>
          <rPr>
            <sz val="9"/>
            <color indexed="81"/>
            <rFont val="Segoe UI"/>
            <family val="2"/>
          </rPr>
          <t xml:space="preserve">
BSB/SDU/BSB</t>
        </r>
      </text>
    </comment>
    <comment ref="D186" authorId="4" shapeId="0" xr:uid="{00000000-0006-0000-0000-000083000000}">
      <text>
        <r>
          <rPr>
            <b/>
            <sz val="9"/>
            <color indexed="81"/>
            <rFont val="Segoe UI"/>
            <charset val="1"/>
          </rPr>
          <t>Davi Lopes de Souza:</t>
        </r>
        <r>
          <rPr>
            <sz val="9"/>
            <color indexed="81"/>
            <rFont val="Segoe UI"/>
            <charset val="1"/>
          </rPr>
          <t xml:space="preserve">
ASSISTENTE PLENO DE QSMS
</t>
        </r>
      </text>
    </comment>
    <comment ref="Q223" authorId="1" shapeId="0" xr:uid="{00000000-0006-0000-0000-000084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CONSELHEIROS</t>
        </r>
      </text>
    </comment>
    <comment ref="T223" authorId="1" shapeId="0" xr:uid="{00000000-0006-0000-0000-000085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CONSELHEIROS</t>
        </r>
      </text>
    </comment>
    <comment ref="A226" authorId="2" shapeId="0" xr:uid="{00000000-0006-0000-0000-000086000000}">
      <text>
        <r>
          <rPr>
            <b/>
            <sz val="9"/>
            <color indexed="81"/>
            <rFont val="Segoe UI"/>
            <family val="2"/>
          </rPr>
          <t>Monique de Souza Ferreira:</t>
        </r>
        <r>
          <rPr>
            <sz val="9"/>
            <color indexed="81"/>
            <rFont val="Segoe UI"/>
            <family val="2"/>
          </rPr>
          <t xml:space="preserve">
Sem PCV</t>
        </r>
      </text>
    </comment>
    <comment ref="A227" authorId="2" shapeId="0" xr:uid="{00000000-0006-0000-0000-000087000000}">
      <text>
        <r>
          <rPr>
            <b/>
            <sz val="9"/>
            <color indexed="81"/>
            <rFont val="Segoe UI"/>
            <family val="2"/>
          </rPr>
          <t>Monique de Souza Ferreira:</t>
        </r>
        <r>
          <rPr>
            <sz val="9"/>
            <color indexed="81"/>
            <rFont val="Segoe UI"/>
            <family val="2"/>
          </rPr>
          <t xml:space="preserve">
Sem PVC</t>
        </r>
      </text>
    </comment>
    <comment ref="A228" authorId="3" shapeId="0" xr:uid="{00000000-0006-0000-0000-000088000000}">
      <text>
        <r>
          <rPr>
            <b/>
            <sz val="9"/>
            <color indexed="81"/>
            <rFont val="Segoe UI"/>
            <charset val="1"/>
          </rPr>
          <t>Brandow Marques de Medeiros:</t>
        </r>
        <r>
          <rPr>
            <sz val="9"/>
            <color indexed="81"/>
            <rFont val="Segoe UI"/>
            <charset val="1"/>
          </rPr>
          <t xml:space="preserve">
SEM PCV
</t>
        </r>
      </text>
    </comment>
    <comment ref="E228" authorId="3" shapeId="0" xr:uid="{00000000-0006-0000-0000-000089000000}">
      <text>
        <r>
          <rPr>
            <b/>
            <sz val="9"/>
            <color indexed="81"/>
            <rFont val="Segoe UI"/>
            <charset val="1"/>
          </rPr>
          <t>Brandow Marques de Medeiros:</t>
        </r>
        <r>
          <rPr>
            <sz val="9"/>
            <color indexed="81"/>
            <rFont val="Segoe UI"/>
            <charset val="1"/>
          </rPr>
          <t xml:space="preserve">
PROCURADOR DA REPÚBLICA
</t>
        </r>
      </text>
    </comment>
    <comment ref="A229" authorId="3" shapeId="0" xr:uid="{00000000-0006-0000-0000-00008A000000}">
      <text>
        <r>
          <rPr>
            <b/>
            <sz val="9"/>
            <color indexed="81"/>
            <rFont val="Segoe UI"/>
            <charset val="1"/>
          </rPr>
          <t>Brandow Marques de Medeiros:</t>
        </r>
        <r>
          <rPr>
            <sz val="9"/>
            <color indexed="81"/>
            <rFont val="Segoe UI"/>
            <charset val="1"/>
          </rPr>
          <t xml:space="preserve">
PCV 10 dias úteis depois 
29/04/2022
</t>
        </r>
      </text>
    </comment>
    <comment ref="A230" authorId="3" shapeId="0" xr:uid="{00000000-0006-0000-0000-00008B000000}">
      <text>
        <r>
          <rPr>
            <b/>
            <sz val="9"/>
            <color indexed="81"/>
            <rFont val="Segoe UI"/>
            <family val="2"/>
          </rPr>
          <t>Brandow Marques de Medeiros:</t>
        </r>
        <r>
          <rPr>
            <sz val="9"/>
            <color indexed="81"/>
            <rFont val="Segoe UI"/>
            <family val="2"/>
          </rPr>
          <t xml:space="preserve">
SEM  PCV</t>
        </r>
      </text>
    </comment>
    <comment ref="A231" authorId="3" shapeId="0" xr:uid="{00000000-0006-0000-0000-00008C000000}">
      <text>
        <r>
          <rPr>
            <b/>
            <sz val="9"/>
            <color indexed="81"/>
            <rFont val="Segoe UI"/>
            <family val="2"/>
          </rPr>
          <t>Brandow Marques de Medeiros:</t>
        </r>
        <r>
          <rPr>
            <sz val="9"/>
            <color indexed="81"/>
            <rFont val="Segoe UI"/>
            <family val="2"/>
          </rPr>
          <t xml:space="preserve">
SEM  PCV</t>
        </r>
      </text>
    </comment>
    <comment ref="A232" authorId="3" shapeId="0" xr:uid="{00000000-0006-0000-0000-00008D000000}">
      <text>
        <r>
          <rPr>
            <b/>
            <sz val="9"/>
            <color indexed="81"/>
            <rFont val="Segoe UI"/>
            <family val="2"/>
          </rPr>
          <t>Brandow Marques de Medeiros:</t>
        </r>
        <r>
          <rPr>
            <sz val="9"/>
            <color indexed="81"/>
            <rFont val="Segoe UI"/>
            <family val="2"/>
          </rPr>
          <t xml:space="preserve">
SEM PCV
</t>
        </r>
      </text>
    </comment>
    <comment ref="A233" authorId="3" shapeId="0" xr:uid="{00000000-0006-0000-0000-00008E000000}">
      <text>
        <r>
          <rPr>
            <b/>
            <sz val="9"/>
            <color indexed="81"/>
            <rFont val="Segoe UI"/>
            <family val="2"/>
          </rPr>
          <t>Brandow Marques de Medeiros:</t>
        </r>
        <r>
          <rPr>
            <sz val="9"/>
            <color indexed="81"/>
            <rFont val="Segoe UI"/>
            <family val="2"/>
          </rPr>
          <t xml:space="preserve">
SEM PCV</t>
        </r>
      </text>
    </comment>
    <comment ref="A234" authorId="3" shapeId="0" xr:uid="{00000000-0006-0000-0000-00008F000000}">
      <text>
        <r>
          <rPr>
            <b/>
            <sz val="9"/>
            <color indexed="81"/>
            <rFont val="Segoe UI"/>
            <family val="2"/>
          </rPr>
          <t>Brandow Marques de Medeiros:</t>
        </r>
        <r>
          <rPr>
            <sz val="9"/>
            <color indexed="81"/>
            <rFont val="Segoe UI"/>
            <family val="2"/>
          </rPr>
          <t xml:space="preserve">
SEM PCV
</t>
        </r>
      </text>
    </comment>
    <comment ref="A235" authorId="1" shapeId="0" xr:uid="{00000000-0006-0000-0000-000090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SEM ENCAMINHAMENTO À GERSEG</t>
        </r>
        <r>
          <rPr>
            <sz val="9"/>
            <color indexed="81"/>
            <rFont val="Segoe UI"/>
            <family val="2"/>
          </rPr>
          <t xml:space="preserve"> PARA ANÁLISE DA FISCALIZAÇÃO.</t>
        </r>
      </text>
    </comment>
    <comment ref="E235" authorId="1" shapeId="0" xr:uid="{00000000-0006-0000-0000-000091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Superintendente de Planejamento e Desenvolvimento de Negócios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colaborador</author>
    <author>Herculano Costa Carneiro</author>
  </authors>
  <commentList>
    <comment ref="G5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Solicitante:SILVANA ALVARES</t>
        </r>
      </text>
    </comment>
    <comment ref="G6" authorId="0" shapeId="0" xr:uid="{00000000-0006-0000-0100-000002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Solicitante:SILVANA ALVARES</t>
        </r>
      </text>
    </comment>
    <comment ref="E7" authorId="0" shapeId="0" xr:uid="{00000000-0006-0000-0100-000003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Manuela Sabóia Moura de Alencar é servidora da Anvisa, mas está cedida para o órgão chefiado pelo marido
</t>
        </r>
      </text>
    </comment>
    <comment ref="G8" authorId="0" shapeId="0" xr:uid="{00000000-0006-0000-0100-000004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 Zahara Araujo</t>
        </r>
      </text>
    </comment>
    <comment ref="Q8" authorId="0" shapeId="0" xr:uid="{00000000-0006-0000-0100-000005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- Reuniões na ANTAQ e SNPTA</t>
        </r>
      </text>
    </comment>
    <comment ref="V8" authorId="0" shapeId="0" xr:uid="{00000000-0006-0000-0100-000006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Valor R$1427,43 pago; sem uso.
CRÉDITO!!!</t>
        </r>
      </text>
    </comment>
    <comment ref="G9" authorId="0" shapeId="0" xr:uid="{00000000-0006-0000-0100-000007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Solicitante:SILVANA ALVARES</t>
        </r>
      </text>
    </comment>
    <comment ref="G10" authorId="0" shapeId="0" xr:uid="{00000000-0006-0000-0100-000008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Solicitante:SILVANA ALVARES</t>
        </r>
      </text>
    </comment>
    <comment ref="F11" authorId="0" shapeId="0" xr:uid="{00000000-0006-0000-0100-000009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Coordenador-Geral de Modelagem de Arrendamentos Portuários da Secretaria Nacional de Portos e Transportes Aquaviários - SNPTA</t>
        </r>
      </text>
    </comment>
    <comment ref="G11" authorId="0" shapeId="0" xr:uid="{00000000-0006-0000-0100-00000A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Solicitante:SILVANA ALVARES</t>
        </r>
      </text>
    </comment>
    <comment ref="F12" authorId="0" shapeId="0" xr:uid="{00000000-0006-0000-0100-00000B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Coordenador de Novos Negócios Portuários da Secretaria Nacional de Portos e Transportes Aquaviários - SNPTA</t>
        </r>
      </text>
    </comment>
    <comment ref="G12" authorId="0" shapeId="0" xr:uid="{00000000-0006-0000-0100-00000C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Solicitante:SILVANA ALVARES</t>
        </r>
      </text>
    </comment>
    <comment ref="D13" authorId="0" shapeId="0" xr:uid="{00000000-0006-0000-0100-00000D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FATURA: 0032101/21
Emissão: 06/05/2021
Vecto: 20/05/2021</t>
        </r>
      </text>
    </comment>
    <comment ref="G13" authorId="0" shapeId="0" xr:uid="{00000000-0006-0000-0100-00000E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Solicitante:GRAICE MAGALHAES DE OLIVEIRA</t>
        </r>
      </text>
    </comment>
    <comment ref="M13" authorId="0" shapeId="0" xr:uid="{00000000-0006-0000-0100-00000F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SDU/BSB</t>
        </r>
      </text>
    </comment>
    <comment ref="D14" authorId="0" shapeId="0" xr:uid="{00000000-0006-0000-0100-000010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FATURA: 0032101/21
Emissão: 06/05/2021
Vecto: 20/05/2021</t>
        </r>
      </text>
    </comment>
    <comment ref="G14" authorId="0" shapeId="0" xr:uid="{00000000-0006-0000-0100-000011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Solicitante:GRAICE MAGALHAES DE OLIVEIRA</t>
        </r>
      </text>
    </comment>
    <comment ref="M14" authorId="0" shapeId="0" xr:uid="{00000000-0006-0000-0100-000012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BSB/SDU</t>
        </r>
      </text>
    </comment>
    <comment ref="Q14" authorId="0" shapeId="0" xr:uid="{00000000-0006-0000-0100-000013000000}">
      <text>
        <r>
          <rPr>
            <b/>
            <sz val="9"/>
            <color indexed="81"/>
            <rFont val="Segoe UI"/>
            <family val="2"/>
          </rPr>
          <t>colaborador:
Reunião presencial da Direxe da CDRJ no MINFRA.</t>
        </r>
        <r>
          <rPr>
            <sz val="9"/>
            <color indexed="81"/>
            <rFont val="Segoe UI"/>
            <family val="2"/>
          </rPr>
          <t xml:space="preserve">
- Data: 26/04/2021
- Horário:  17h às 18h</t>
        </r>
      </text>
    </comment>
    <comment ref="D15" authorId="0" shapeId="0" xr:uid="{00000000-0006-0000-0100-000014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FATURA: 0032100/21
Emissão: 06/05/2021
Vecto: 20/05/2021</t>
        </r>
      </text>
    </comment>
    <comment ref="G15" authorId="0" shapeId="0" xr:uid="{00000000-0006-0000-0100-000015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Solicitante:SILVANA ALVARES</t>
        </r>
      </text>
    </comment>
    <comment ref="M15" authorId="0" shapeId="0" xr:uid="{00000000-0006-0000-0100-000016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SDU/BSB/SDU</t>
        </r>
      </text>
    </comment>
    <comment ref="Q15" authorId="0" shapeId="0" xr:uid="{00000000-0006-0000-0100-000017000000}">
      <text>
        <r>
          <rPr>
            <b/>
            <sz val="9"/>
            <color indexed="81"/>
            <rFont val="Segoe UI"/>
            <family val="2"/>
          </rPr>
          <t>colaborador:
Reunião presencial da Direxe da CDRJ no MINFRA.</t>
        </r>
        <r>
          <rPr>
            <sz val="9"/>
            <color indexed="81"/>
            <rFont val="Segoe UI"/>
            <family val="2"/>
          </rPr>
          <t xml:space="preserve">
- Data: 26/04/2021
- Horário:  17h às 18h</t>
        </r>
      </text>
    </comment>
    <comment ref="R15" authorId="0" shapeId="0" xr:uid="{00000000-0006-0000-0100-000018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GOL - R$1.118,00
IDA - VOLTA.
</t>
        </r>
      </text>
    </comment>
    <comment ref="S15" authorId="0" shapeId="0" xr:uid="{00000000-0006-0000-0100-000019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GOL - R$1.118,00
IDA - VOLTA.
</t>
        </r>
      </text>
    </comment>
    <comment ref="D16" authorId="0" shapeId="0" xr:uid="{00000000-0006-0000-0100-00001A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FATURA: 0032099/21
Emissão: 06/05/2021
Vecto: 20/05/2021</t>
        </r>
      </text>
    </comment>
    <comment ref="G16" authorId="0" shapeId="0" xr:uid="{00000000-0006-0000-0100-00001B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 Zahara Araujo</t>
        </r>
      </text>
    </comment>
    <comment ref="M16" authorId="0" shapeId="0" xr:uid="{00000000-0006-0000-0100-00001C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SDU/BSB </t>
        </r>
      </text>
    </comment>
    <comment ref="V16" authorId="0" shapeId="0" xr:uid="{00000000-0006-0000-0100-00001D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Valor R$951,40 pago; sem uso.
CRÉDITO SOLICITADO!</t>
        </r>
      </text>
    </comment>
    <comment ref="D17" authorId="0" shapeId="0" xr:uid="{00000000-0006-0000-0100-00001E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FATURA: 0032099/21
Emissão: 06/05/2021
Vecto: 20/05/2021</t>
        </r>
      </text>
    </comment>
    <comment ref="G17" authorId="0" shapeId="0" xr:uid="{00000000-0006-0000-0100-00001F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 Zahara Araujo</t>
        </r>
      </text>
    </comment>
    <comment ref="M17" authorId="0" shapeId="0" xr:uid="{00000000-0006-0000-0100-000020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BSB/CGH </t>
        </r>
      </text>
    </comment>
    <comment ref="V17" authorId="0" shapeId="0" xr:uid="{00000000-0006-0000-0100-000021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Valor R$1.090,72 pago; sem uso.
CRÉDITO SOLICITADO!</t>
        </r>
      </text>
    </comment>
    <comment ref="X17" authorId="0" shapeId="0" xr:uid="{00000000-0006-0000-0100-000022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CRÉDITO REGISTRADO!</t>
        </r>
      </text>
    </comment>
    <comment ref="Q18" authorId="0" shapeId="0" xr:uid="{00000000-0006-0000-0100-000023000000}">
      <text>
        <r>
          <rPr>
            <b/>
            <sz val="9"/>
            <color indexed="81"/>
            <rFont val="Segoe UI"/>
            <family val="2"/>
          </rPr>
          <t>colaborador:
Reunião presencial da Direxe da CDRJ no MINFRA.</t>
        </r>
        <r>
          <rPr>
            <sz val="9"/>
            <color indexed="81"/>
            <rFont val="Segoe UI"/>
            <family val="2"/>
          </rPr>
          <t xml:space="preserve">
- Data: 26/04/2021
- Horário:  17h às 18h</t>
        </r>
      </text>
    </comment>
    <comment ref="D19" authorId="0" shapeId="0" xr:uid="{00000000-0006-0000-0100-000024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FATURA: 0032101/21
Emissão: 06/05/2021
Vecto: 20/05/2021</t>
        </r>
      </text>
    </comment>
    <comment ref="G19" authorId="0" shapeId="0" xr:uid="{00000000-0006-0000-0100-000025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 Solicitante:LETICIA ARCELINO PEREIRA
</t>
        </r>
      </text>
    </comment>
    <comment ref="M19" authorId="0" shapeId="0" xr:uid="{00000000-0006-0000-0100-000026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SDU/BSB</t>
        </r>
      </text>
    </comment>
    <comment ref="Q19" authorId="0" shapeId="0" xr:uid="{00000000-0006-0000-0100-000027000000}">
      <text>
        <r>
          <rPr>
            <b/>
            <sz val="9"/>
            <color indexed="81"/>
            <rFont val="Segoe UI"/>
            <family val="2"/>
          </rPr>
          <t>colaborador:
Reunião presencial da Direxe da CDRJ no MINFRA.</t>
        </r>
        <r>
          <rPr>
            <sz val="9"/>
            <color indexed="81"/>
            <rFont val="Segoe UI"/>
            <family val="2"/>
          </rPr>
          <t xml:space="preserve">
- Data: 26/04/2021
- Horário:  17h às 18h</t>
        </r>
      </text>
    </comment>
    <comment ref="D20" authorId="0" shapeId="0" xr:uid="{00000000-0006-0000-0100-000028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FATURA: 0032101/21
Emissão: 06/05/2021
Vecto: 20/05/2021</t>
        </r>
      </text>
    </comment>
    <comment ref="G20" authorId="0" shapeId="0" xr:uid="{00000000-0006-0000-0100-000029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 Solicitante:LETICIA ARCELINO PEREIRA
</t>
        </r>
      </text>
    </comment>
    <comment ref="M20" authorId="0" shapeId="0" xr:uid="{00000000-0006-0000-0100-00002A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BSB/SDU</t>
        </r>
      </text>
    </comment>
    <comment ref="Q20" authorId="0" shapeId="0" xr:uid="{00000000-0006-0000-0100-00002B000000}">
      <text>
        <r>
          <rPr>
            <b/>
            <sz val="9"/>
            <color indexed="81"/>
            <rFont val="Segoe UI"/>
            <family val="2"/>
          </rPr>
          <t>colaborador:
Reunião presencial da Direxe da CDRJ no MINFRA.</t>
        </r>
        <r>
          <rPr>
            <sz val="9"/>
            <color indexed="81"/>
            <rFont val="Segoe UI"/>
            <family val="2"/>
          </rPr>
          <t xml:space="preserve">
- Data: 26/04/2021
- Horário:  17h às 18h</t>
        </r>
      </text>
    </comment>
    <comment ref="D21" authorId="0" shapeId="0" xr:uid="{00000000-0006-0000-0100-00002C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FATURA: 0032101/21
Emissão: 06/05/2021
Vecto: 20/05/2021</t>
        </r>
      </text>
    </comment>
    <comment ref="G21" authorId="0" shapeId="0" xr:uid="{00000000-0006-0000-0100-00002D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 Solicitante:LETICIA ARCELINO PEREIRA
</t>
        </r>
      </text>
    </comment>
    <comment ref="M21" authorId="0" shapeId="0" xr:uid="{00000000-0006-0000-0100-00002E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BSB/SDU</t>
        </r>
      </text>
    </comment>
    <comment ref="Q21" authorId="0" shapeId="0" xr:uid="{00000000-0006-0000-0100-00002F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GOL - FR8EWK (BILHETE EMITIDO, NÃO VOADO, ficando o CRÉDITO no valor de R$ 580,45</t>
        </r>
      </text>
    </comment>
    <comment ref="V21" authorId="0" shapeId="0" xr:uid="{00000000-0006-0000-0100-000030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GOL - FR8EWK (BILHETE EMITIDO, NÃO VOADO, ficando o CRÉDITO no valor de R$ 580,45</t>
        </r>
      </text>
    </comment>
    <comment ref="D22" authorId="0" shapeId="0" xr:uid="{00000000-0006-0000-0100-000031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FATURA: 0032099/21
Emissão: 06/05/2021
Vecto: 20/05/2021</t>
        </r>
      </text>
    </comment>
    <comment ref="G22" authorId="0" shapeId="0" xr:uid="{00000000-0006-0000-0100-000032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 Zahara Araujo</t>
        </r>
      </text>
    </comment>
    <comment ref="M22" authorId="0" shapeId="0" xr:uid="{00000000-0006-0000-0100-000033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SDU/CGH/SDU</t>
        </r>
      </text>
    </comment>
    <comment ref="Q22" authorId="0" shapeId="0" xr:uid="{00000000-0006-0000-0100-000034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Novo Loc: EU73NB
</t>
        </r>
      </text>
    </comment>
    <comment ref="V22" authorId="0" shapeId="0" xr:uid="{00000000-0006-0000-0100-000035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Valor R$200,12 pago; sem uso.
CRÉDITO SOLICITADO!</t>
        </r>
      </text>
    </comment>
    <comment ref="D23" authorId="0" shapeId="0" xr:uid="{00000000-0006-0000-0100-000036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FATURA: 0032099/21
Emissão: 06/05/2021
Vecto: 20/05/2021</t>
        </r>
      </text>
    </comment>
    <comment ref="G23" authorId="0" shapeId="0" xr:uid="{00000000-0006-0000-0100-000037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 Zahara Araujo</t>
        </r>
      </text>
    </comment>
    <comment ref="M23" authorId="0" shapeId="0" xr:uid="{00000000-0006-0000-0100-000038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SDU/CGH/SDU</t>
        </r>
      </text>
    </comment>
    <comment ref="G24" authorId="0" shapeId="0" xr:uid="{00000000-0006-0000-0100-000039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 Zahara Araujo</t>
        </r>
      </text>
    </comment>
    <comment ref="R24" authorId="0" shapeId="0" xr:uid="{00000000-0006-0000-0100-00003A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GOL - R$979,43
IDA - VOLTA.
</t>
        </r>
      </text>
    </comment>
    <comment ref="S24" authorId="0" shapeId="0" xr:uid="{00000000-0006-0000-0100-00003B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GOL - R$979,43
IDA - VOLTA.
</t>
        </r>
      </text>
    </comment>
    <comment ref="C25" authorId="1" shapeId="0" xr:uid="{00000000-0006-0000-0100-00003C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COMPLETO: APV e PCV, 16/9/21.
INCOMPLETO
Não há comprovantes de viagem, nem encaminhamento para a GERSEG. 22/6.</t>
        </r>
      </text>
    </comment>
    <comment ref="G25" authorId="0" shapeId="0" xr:uid="{00000000-0006-0000-0100-00003D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Solicitante:GRAICE MAGALHAES DE OLIVEIRA</t>
        </r>
      </text>
    </comment>
    <comment ref="M25" authorId="0" shapeId="0" xr:uid="{00000000-0006-0000-0100-00003E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GIG/BSB/SDU</t>
        </r>
      </text>
    </comment>
    <comment ref="N25" authorId="0" shapeId="0" xr:uid="{00000000-0006-0000-0100-00003F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GIG/BSB/SDU</t>
        </r>
      </text>
    </comment>
    <comment ref="R25" authorId="0" shapeId="0" xr:uid="{00000000-0006-0000-0100-000040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LATAM - R$2.717,21
IDA - VOLTA.</t>
        </r>
      </text>
    </comment>
    <comment ref="S25" authorId="0" shapeId="0" xr:uid="{00000000-0006-0000-0100-000041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LATAM - R$2.717,21
IDA - VOLTA.</t>
        </r>
      </text>
    </comment>
    <comment ref="C26" authorId="1" shapeId="0" xr:uid="{00000000-0006-0000-0100-000042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INCOMPLETO
Não há comprovantes dessa viagem, nem encaminhamento para a GERSEG. 22/6.</t>
        </r>
      </text>
    </comment>
    <comment ref="G26" authorId="0" shapeId="0" xr:uid="{00000000-0006-0000-0100-000043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Solicitante:GRAICE MAGALHAES DE OLIVEIRA</t>
        </r>
      </text>
    </comment>
    <comment ref="M26" authorId="0" shapeId="0" xr:uid="{00000000-0006-0000-0100-000044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SDU/BSB</t>
        </r>
      </text>
    </comment>
    <comment ref="G27" authorId="0" shapeId="0" xr:uid="{00000000-0006-0000-0100-000045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Solicitante:GRAICE MAGALHAES DE OLIVEIRA</t>
        </r>
      </text>
    </comment>
    <comment ref="M27" authorId="0" shapeId="0" xr:uid="{00000000-0006-0000-0100-000046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BSB/SDU</t>
        </r>
      </text>
    </comment>
    <comment ref="C28" authorId="1" shapeId="0" xr:uid="{00000000-0006-0000-0100-000047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Falta apenas o encaminhamento da PCV para a GERSEG (despacho). 22/6.</t>
        </r>
      </text>
    </comment>
    <comment ref="G28" authorId="0" shapeId="0" xr:uid="{00000000-0006-0000-0100-000048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Solicitante:SILVANA ALVARES
Diretoria de Negócios e Sustentabilidade - DIRNES
Gerência de Responsabilidade Socioambiental - GERSAM
Gerência de Gestão de Riscos e Conformidade Operacional - GERIQS</t>
        </r>
      </text>
    </comment>
    <comment ref="M28" authorId="0" shapeId="0" xr:uid="{00000000-0006-0000-0100-000049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SDU/BSB</t>
        </r>
      </text>
    </comment>
    <comment ref="G29" authorId="0" shapeId="0" xr:uid="{00000000-0006-0000-0100-00004A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Solicitante:SILVANA ALVARES
Diretoria de Negócios e Sustentabilidade - DIRNES
Gerência de Responsabilidade Socioambiental - GERSAM
Gerência de Gestão de Riscos e Conformidade Operacional - GERIQS</t>
        </r>
      </text>
    </comment>
    <comment ref="M29" authorId="0" shapeId="0" xr:uid="{00000000-0006-0000-0100-00004B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BSB/SDU</t>
        </r>
      </text>
    </comment>
    <comment ref="G30" authorId="0" shapeId="0" xr:uid="{00000000-0006-0000-0100-00004C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Solicitante:GRAICE MAGALHAES DE OLIVEIRA</t>
        </r>
      </text>
    </comment>
    <comment ref="M30" authorId="0" shapeId="0" xr:uid="{00000000-0006-0000-0100-00004D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SDU/BSB</t>
        </r>
      </text>
    </comment>
    <comment ref="Q30" authorId="0" shapeId="0" xr:uid="{00000000-0006-0000-0100-00004E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NO SHOW
REUNIÃO ERA 11H
ADIADA PARA 14H
reunião adiada pelo Gabinete do Ministro da Infraestrutura para o dia 04/06/2021 às 11h00. Passagens remarcadas em 28/05/2021, com diferença de tarifa de 450,00 para LATAM. ( Alteração acompanhada pela Graice Magalhães)</t>
        </r>
      </text>
    </comment>
    <comment ref="G31" authorId="0" shapeId="0" xr:uid="{00000000-0006-0000-0100-00004F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Solicitante:GRAICE MAGALHAES DE OLIVEIRA</t>
        </r>
      </text>
    </comment>
    <comment ref="M31" authorId="0" shapeId="0" xr:uid="{00000000-0006-0000-0100-000050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BSB/SDU</t>
        </r>
      </text>
    </comment>
    <comment ref="Q31" authorId="0" shapeId="0" xr:uid="{00000000-0006-0000-0100-000051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NO SHOW
REUNIÃO ERA 11H
ADIADA PARA 14H
reunião adiada pelo Gabinete do Ministro da Infraestrutura para o dia 04/06/2021 às 11h00. Passagens remarcadas em 28/05/2021, com diferença de tarifa de 450,00 para LATAM. ( Alteração acompanhada pela Graice Magalhães)</t>
        </r>
      </text>
    </comment>
    <comment ref="G32" authorId="0" shapeId="0" xr:uid="{00000000-0006-0000-0100-000052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Solicitante:GRAICE MAGALHAES DE OLIVEIRA</t>
        </r>
      </text>
    </comment>
    <comment ref="M32" authorId="0" shapeId="0" xr:uid="{00000000-0006-0000-0100-000053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BSB/SDU</t>
        </r>
      </text>
    </comment>
    <comment ref="Q32" authorId="0" shapeId="0" xr:uid="{00000000-0006-0000-0100-000054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NO SHOW
REUNIÃO ERA 11H
ADIADA PARA 14H
reunião adiada pelo Gabinete do Ministro da Infraestrutura para o dia 04/06/2021 às 11h00. Passagens remarcadas em 28/05/2021, com diferença de tarifa de 450,00 para LATAM. ( Alteração acompanhada pela Graice Magalhães)</t>
        </r>
      </text>
    </comment>
    <comment ref="C33" authorId="1" shapeId="0" xr:uid="{00000000-0006-0000-0100-000055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INCOMPLETO
Não há comprovantes dessa viagem, nem encaminhamento para a GERSEG. 22/6.</t>
        </r>
      </text>
    </comment>
    <comment ref="G33" authorId="0" shapeId="0" xr:uid="{00000000-0006-0000-0100-000056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Solicitante:SILVANA ALVARES
Diretoria de Negócios e Sustentabilidade - DIRNES
Gerência de Responsabilidade Socioambiental - GERSAM
Gerência de Gestão de Riscos e Conformidade Operacional - GERIQS</t>
        </r>
      </text>
    </comment>
    <comment ref="M33" authorId="0" shapeId="0" xr:uid="{00000000-0006-0000-0100-000057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SDU/BSB</t>
        </r>
      </text>
    </comment>
    <comment ref="Q33" authorId="0" shapeId="0" xr:uid="{00000000-0006-0000-0100-000058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NO SHOW</t>
        </r>
      </text>
    </comment>
    <comment ref="V33" authorId="0" shapeId="0" xr:uid="{00000000-0006-0000-0100-000059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Valor R$885,96 pago; sem uso.
CRÉDITO SOLICITADO!</t>
        </r>
      </text>
    </comment>
    <comment ref="G34" authorId="0" shapeId="0" xr:uid="{00000000-0006-0000-0100-00005A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Solicitante:SILVANA ALVARES
Diretoria de Negócios e Sustentabilidade - DIRNES
Gerência de Responsabilidade Socioambiental - GERSAM
Gerência de Gestão de Riscos e Conformidade Operacional - GERIQS</t>
        </r>
      </text>
    </comment>
    <comment ref="M34" authorId="0" shapeId="0" xr:uid="{00000000-0006-0000-0100-00005B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BSB/UDI</t>
        </r>
      </text>
    </comment>
    <comment ref="Q34" authorId="0" shapeId="0" xr:uid="{00000000-0006-0000-0100-00005C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NO SHOW
REUNIÃO ERA 11H
ADIADA PARA 14H</t>
        </r>
      </text>
    </comment>
    <comment ref="V34" authorId="0" shapeId="0" xr:uid="{00000000-0006-0000-0100-00005D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Valor R$781,47 pago; sem uso.
CRÉDITO SOLICITADO!</t>
        </r>
      </text>
    </comment>
    <comment ref="G35" authorId="0" shapeId="0" xr:uid="{00000000-0006-0000-0100-00005E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Solicitante:SILVANA ALVARES
Diretoria de Negócios e Sustentabilidade - DIRNES
Gerência de Responsabilidade Socioambiental - GERSAM
Gerência de Gestão de Riscos e Conformidade Operacional - GERIQS</t>
        </r>
      </text>
    </comment>
    <comment ref="M35" authorId="0" shapeId="0" xr:uid="{00000000-0006-0000-0100-00005F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UDI/SDU</t>
        </r>
      </text>
    </comment>
    <comment ref="Q35" authorId="0" shapeId="0" xr:uid="{00000000-0006-0000-0100-000060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NO SHOW</t>
        </r>
      </text>
    </comment>
    <comment ref="V35" authorId="0" shapeId="0" xr:uid="{00000000-0006-0000-0100-000061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Valor R$249,23 pago; sem uso.
CRÉDITO SOLICITADO!</t>
        </r>
      </text>
    </comment>
    <comment ref="Y35" authorId="1" shapeId="0" xr:uid="{00000000-0006-0000-0100-000062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TOTAL (Passagens + Diárias)</t>
        </r>
      </text>
    </comment>
    <comment ref="G36" authorId="0" shapeId="0" xr:uid="{00000000-0006-0000-0100-000063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 Zahara Araujo</t>
        </r>
      </text>
    </comment>
    <comment ref="M36" authorId="0" shapeId="0" xr:uid="{00000000-0006-0000-0100-000064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SDU/BSB</t>
        </r>
      </text>
    </comment>
    <comment ref="Q36" authorId="0" shapeId="0" xr:uid="{00000000-0006-0000-0100-000065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NO SHOW</t>
        </r>
      </text>
    </comment>
    <comment ref="G37" authorId="0" shapeId="0" xr:uid="{00000000-0006-0000-0100-000066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 Zahara Araujo</t>
        </r>
      </text>
    </comment>
    <comment ref="M37" authorId="0" shapeId="0" xr:uid="{00000000-0006-0000-0100-000067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BSB/SDU</t>
        </r>
      </text>
    </comment>
    <comment ref="Q37" authorId="0" shapeId="0" xr:uid="{00000000-0006-0000-0100-000068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NO SHOW</t>
        </r>
      </text>
    </comment>
    <comment ref="C38" authorId="1" shapeId="0" xr:uid="{00000000-0006-0000-0100-000069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COMPLETO
Há comprovantes de viagem, e PCV encaminhamento à GERSEG. 22/6.</t>
        </r>
      </text>
    </comment>
    <comment ref="G38" authorId="0" shapeId="0" xr:uid="{00000000-0006-0000-0100-00006A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 Zahara Araujo</t>
        </r>
      </text>
    </comment>
    <comment ref="M38" authorId="0" shapeId="0" xr:uid="{00000000-0006-0000-0100-00006B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SDU/BSB</t>
        </r>
      </text>
    </comment>
    <comment ref="G39" authorId="0" shapeId="0" xr:uid="{00000000-0006-0000-0100-00006C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 Zahara Araujo</t>
        </r>
      </text>
    </comment>
    <comment ref="M39" authorId="0" shapeId="0" xr:uid="{00000000-0006-0000-0100-00006D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BSB/SDU</t>
        </r>
      </text>
    </comment>
    <comment ref="G40" authorId="0" shapeId="0" xr:uid="{00000000-0006-0000-0100-00006E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Solicitante:GRAICE MAGALHAES DE OLIVEIRA</t>
        </r>
      </text>
    </comment>
    <comment ref="M40" authorId="0" shapeId="0" xr:uid="{00000000-0006-0000-0100-00006F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SDU/BSB</t>
        </r>
      </text>
    </comment>
    <comment ref="Q40" authorId="0" shapeId="0" xr:uid="{00000000-0006-0000-0100-000070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Em 31/05/2021, reunião adiada pelo Gabinete do Ministro da Infraestrutura para o dia 16/06/2021 às 11h00. Passagens canceladas em 02/07/2021, para serem utilizadas posteriormente
Em 09/06/2021, alterada passagem cancelada em 02/07/2021.  Passagem da Latam com diferença de tarifa e multa de 390,00. A passagem da GOL não pode ser utilizada, pois já havia sido remarcada em 28/05/2021, enviada assim para reembolso pela agência. Emitida nova passagem da GOL, no valor de 681,97.</t>
        </r>
      </text>
    </comment>
    <comment ref="G41" authorId="0" shapeId="0" xr:uid="{00000000-0006-0000-0100-000071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Solicitante:GRAICE MAGALHAES DE OLIVEIRA</t>
        </r>
      </text>
    </comment>
    <comment ref="M41" authorId="1" shapeId="0" xr:uid="{00000000-0006-0000-0100-000072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BSB/SDU</t>
        </r>
      </text>
    </comment>
    <comment ref="Q41" authorId="0" shapeId="0" xr:uid="{00000000-0006-0000-0100-000073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Em 15/06/2021 , reunião adiado pelo Gabinete do Ministro da Infraestrutura para o dia 16/06/2021 às 18h00. Considerando o horário, os horários precisaram ser alterados. O vôo da Latam da ida foi alterado para volta para conseguir utiliza-lo, diferença de 776,00, já o vôo da Gol que atenderia não estava com lugares disponíveis, ficou como crédito para uma nova viagem. E foi emitido vôo da GOL, com a reserva que já havia criado no valor de R$ 1.531,47. </t>
        </r>
      </text>
    </comment>
    <comment ref="G42" authorId="0" shapeId="0" xr:uid="{00000000-0006-0000-0100-000074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Solicitante:GRAICE MAGALHAES DE OLIVEIRA</t>
        </r>
      </text>
    </comment>
    <comment ref="M42" authorId="0" shapeId="0" xr:uid="{00000000-0006-0000-0100-000075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SDU/BSB</t>
        </r>
      </text>
    </comment>
    <comment ref="Q42" authorId="1" shapeId="0" xr:uid="{00000000-0006-0000-0100-000076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Considerando a excepcionalidade, que na data os diretores estavam em visita técnica e a necessidade de emissão urgente, foi solicitado a autorização pró-forma da GERSEG junto a agência.</t>
        </r>
      </text>
    </comment>
    <comment ref="G43" authorId="0" shapeId="0" xr:uid="{00000000-0006-0000-0100-000077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Solicitante:GRAICE MAGALHAES DE OLIVEIRA</t>
        </r>
      </text>
    </comment>
    <comment ref="M43" authorId="1" shapeId="0" xr:uid="{00000000-0006-0000-0100-000078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BSB/SDU</t>
        </r>
      </text>
    </comment>
    <comment ref="Q43" authorId="1" shapeId="0" xr:uid="{00000000-0006-0000-0100-000079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Considerando a excepcionalidade, que na data os diretores estavam em visita técnica e a necessidade de emissão urgente, foi solicitado a autorização pró-forma da GERSEG junto a agência.</t>
        </r>
      </text>
    </comment>
    <comment ref="G44" authorId="0" shapeId="0" xr:uid="{00000000-0006-0000-0100-00007A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Solicitante:SILVANA ALVARES</t>
        </r>
      </text>
    </comment>
    <comment ref="G45" authorId="0" shapeId="0" xr:uid="{00000000-0006-0000-0100-00007B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Solicitante:SILVANA ALVARES</t>
        </r>
      </text>
    </comment>
    <comment ref="G46" authorId="0" shapeId="0" xr:uid="{00000000-0006-0000-0100-00007C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Solicitante:SILVANA ALVARES</t>
        </r>
      </text>
    </comment>
    <comment ref="F47" authorId="0" shapeId="0" xr:uid="{00000000-0006-0000-0100-00007D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Coordenador-Geral de Modelagem de Arrendamentos Portuários da Secretaria Nacional de Portos e Transportes Aquaviários - SNPTA</t>
        </r>
      </text>
    </comment>
    <comment ref="G47" authorId="0" shapeId="0" xr:uid="{00000000-0006-0000-0100-00007E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Solicitante:SILVANA ALVARES</t>
        </r>
      </text>
    </comment>
    <comment ref="M47" authorId="0" shapeId="0" xr:uid="{00000000-0006-0000-0100-00007F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BSB/SDU/BSB</t>
        </r>
      </text>
    </comment>
    <comment ref="F48" authorId="0" shapeId="0" xr:uid="{00000000-0006-0000-0100-000080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Coordenador de Novos Negócios Portuários da Secretaria Nacional de Portos e Transportes Aquaviários - SNPTA</t>
        </r>
      </text>
    </comment>
    <comment ref="G48" authorId="0" shapeId="0" xr:uid="{00000000-0006-0000-0100-000081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Solicitante:SILVANA ALVARES</t>
        </r>
      </text>
    </comment>
    <comment ref="M48" authorId="0" shapeId="0" xr:uid="{00000000-0006-0000-0100-000082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BSB/SDU/BSB</t>
        </r>
      </text>
    </comment>
    <comment ref="G49" authorId="0" shapeId="0" xr:uid="{00000000-0006-0000-0100-000083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JULIANA RODRIGUES FONSECA
Supervisora de Órgãos Colegiados</t>
        </r>
      </text>
    </comment>
    <comment ref="M49" authorId="0" shapeId="0" xr:uid="{00000000-0006-0000-0100-000084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BSB/SDU/BSB</t>
        </r>
      </text>
    </comment>
    <comment ref="G50" authorId="0" shapeId="0" xr:uid="{00000000-0006-0000-0100-000085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 Zahara Araujo</t>
        </r>
      </text>
    </comment>
    <comment ref="M50" authorId="0" shapeId="0" xr:uid="{00000000-0006-0000-0100-000086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SDU/BSB/SDU</t>
        </r>
      </text>
    </comment>
    <comment ref="G51" authorId="0" shapeId="0" xr:uid="{00000000-0006-0000-0100-000087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 Zahara Araujo</t>
        </r>
      </text>
    </comment>
    <comment ref="M51" authorId="0" shapeId="0" xr:uid="{00000000-0006-0000-0100-000088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CGH/BSB/SLZ</t>
        </r>
      </text>
    </comment>
    <comment ref="M52" authorId="0" shapeId="0" xr:uid="{00000000-0006-0000-0100-000089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CGH/FLN/CGH</t>
        </r>
      </text>
    </comment>
    <comment ref="R52" authorId="0" shapeId="0" xr:uid="{00000000-0006-0000-0100-00008A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Trechos: 
CGH-FLN-CGH
Valor total: R$616,24</t>
        </r>
      </text>
    </comment>
    <comment ref="T52" authorId="0" shapeId="0" xr:uid="{00000000-0006-0000-0100-00008B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2x 60% Diária/ 1 Diária
R$1.320,00
A inscrição no evento e a hospedagem no período de 25 a 27/08/21 foram de responsabilidade da organização do evento
</t>
        </r>
      </text>
    </comment>
    <comment ref="M54" authorId="0" shapeId="0" xr:uid="{00000000-0006-0000-0100-00008C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CGH/POA</t>
        </r>
      </text>
    </comment>
    <comment ref="R54" authorId="0" shapeId="0" xr:uid="{00000000-0006-0000-0100-00008D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Pagamento de diferença de R$553,00. Tendo em vista que a referida passagem sairia
por R$1.168,95 se fosse emitida no sistema, optou-se pela emissão com o crédito </t>
        </r>
        <r>
          <rPr>
            <b/>
            <sz val="9"/>
            <color indexed="81"/>
            <rFont val="Segoe UI"/>
            <family val="2"/>
          </rPr>
          <t>ERUBVW</t>
        </r>
        <r>
          <rPr>
            <sz val="9"/>
            <color indexed="81"/>
            <rFont val="Segoe UI"/>
            <family val="2"/>
          </rPr>
          <t xml:space="preserve"> em nome do passageiro.</t>
        </r>
      </text>
    </comment>
    <comment ref="T54" authorId="0" shapeId="0" xr:uid="{00000000-0006-0000-0100-00008E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O voo da ida foi emitido com créditos da Latam em nome do passageiro, com cobrança da diferença de valor .
O voo que havia sido comprado foi cancelado e os créditos ficaram como crédito para utilização futura 
</t>
        </r>
        <r>
          <rPr>
            <b/>
            <sz val="9"/>
            <color indexed="81"/>
            <rFont val="Segoe UI"/>
            <family val="2"/>
          </rPr>
          <t xml:space="preserve"> 3D. + 60% Diária =  R$ 2.160,00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R55" authorId="0" shapeId="0" xr:uid="{00000000-0006-0000-0100-00008F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Pagamento de diferença de R$406,83. Tendo em vista que a referida passagem sairia
por R$1.182,79 se fosse emitida no sistema, optou-se pela emissão com o crédito </t>
        </r>
        <r>
          <rPr>
            <b/>
            <sz val="9"/>
            <color indexed="81"/>
            <rFont val="Segoe UI"/>
            <family val="2"/>
          </rPr>
          <t>NM41GH</t>
        </r>
        <r>
          <rPr>
            <sz val="9"/>
            <color indexed="81"/>
            <rFont val="Segoe UI"/>
            <family val="2"/>
          </rPr>
          <t xml:space="preserve"> em nome do passageiro.</t>
        </r>
      </text>
    </comment>
    <comment ref="M59" authorId="0" shapeId="0" xr:uid="{00000000-0006-0000-0100-000090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SDU/RAO</t>
        </r>
      </text>
    </comment>
    <comment ref="M61" authorId="0" shapeId="0" xr:uid="{00000000-0006-0000-0100-000091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SDU/RAO</t>
        </r>
      </text>
    </comment>
    <comment ref="T61" authorId="1" shapeId="0" xr:uid="{00000000-0006-0000-0100-000092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O voo foi cancelado e a Empregada foi realocada em companhia parceira no dia seguinte. 
Observo como fiscal técnico do contrato, que considerando o cancelamento do voo e consequentemente a reprogramação do plano de viagem de todos os empregados que viajaram no dia 14, e não pernoitaram na cidade de destino no dia 13, estes deverão efetuar o estorno no valor de 1 Diária Integral para o caixa da empresa.
</t>
        </r>
      </text>
    </comment>
    <comment ref="M63" authorId="0" shapeId="0" xr:uid="{00000000-0006-0000-0100-000093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SDU/RAO</t>
        </r>
      </text>
    </comment>
    <comment ref="T63" authorId="1" shapeId="0" xr:uid="{00000000-0006-0000-0100-000094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O voo original foi cancelado e a cia aérea conseguiu encaixar a Supervisora num voo no dia seguinte. 
O início do treinamento ficou comprometido por conta do problema com o voo, pois, o treinamento da Supervisora teve inicio somente no dia 15/09  e o inicio agendado seria no  dia 14/09/2021.</t>
        </r>
      </text>
    </comment>
    <comment ref="M65" authorId="0" shapeId="0" xr:uid="{00000000-0006-0000-0100-000095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SDU/RAO</t>
        </r>
      </text>
    </comment>
    <comment ref="T65" authorId="1" shapeId="0" xr:uid="{00000000-0006-0000-0100-000096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O voo original foi cancelado e a cia aérea conseguiu encaixar a Supervisora num voo no dia seguinte. 
O início do treinamento ficou comprometido por conta do problema com o voo, pois, o treinamento da Supervisora teve inicio somente no dia 15/09  e o inicio agendado seria no  dia 14/09/2021.</t>
        </r>
      </text>
    </comment>
    <comment ref="M67" authorId="0" shapeId="0" xr:uid="{00000000-0006-0000-0100-000097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SDU/RAO</t>
        </r>
      </text>
    </comment>
    <comment ref="T67" authorId="1" shapeId="0" xr:uid="{00000000-0006-0000-0100-000098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O voo foi cancelado e a Empregada foi realocada em companhia parceira no dia seguinte. 
Observo como fiscal técnico do contrato, que considerando o cancelamento do voo e consequentemente a reprogramação do plano de viagem de todos os empregados que viajaram no dia 14, e não pernoitaram na cidade de destino no dia 13, estes deverão efetuar o estorno no valor de 1 Diária Integral para o caixa da empresa.
</t>
        </r>
      </text>
    </comment>
    <comment ref="M69" authorId="0" shapeId="0" xr:uid="{00000000-0006-0000-0100-000099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SDU/RAO</t>
        </r>
      </text>
    </comment>
    <comment ref="T69" authorId="1" shapeId="0" xr:uid="{00000000-0006-0000-0100-00009A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Voo cancelado conforme documento anexo (4625811), somente sendo possível embarque no dia posterior.
O Empregado foi realocado em companhia parceira no dia seguinte. 
Observo como fiscal técnico do contrato, que considerando o cancelamento do voo e consequentemente a reprogramação do plano de viagem de todos os empregados que viajaram no dia 14, e não pernoitaram na cidade de destino no dia 13, estes deverão efetuar o estorno no valor de 1 Diária Integral para o caixa da empresa.
</t>
        </r>
      </text>
    </comment>
    <comment ref="M71" authorId="0" shapeId="0" xr:uid="{00000000-0006-0000-0100-00009B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SDU/RAO</t>
        </r>
      </text>
    </comment>
    <comment ref="T71" authorId="1" shapeId="0" xr:uid="{00000000-0006-0000-0100-00009C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Despacho decisório em favor do empregado e manutenção da diária.
Voo cancelado conforme documento anexo (4625811), somente sendo possível embarque no dia posterior.
O Empregado foi realocado em companhia parceira no dia seguinte. 
Observo como fiscal técnico do contrato, que considerando o cancelamento do voo e consequentemente a reprogramação do plano de viagem de todos os empregados que viajaram no dia 14, e não pernoitaram na cidade de destino no dia 13, estes deverão efetuar o estorno no valor de 1 Diária Integral para o caixa da empresa.
</t>
        </r>
      </text>
    </comment>
    <comment ref="G73" authorId="0" shapeId="0" xr:uid="{00000000-0006-0000-0100-00009D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Solicitante:GRAICE MAGALHAES DE OLIVEIRA</t>
        </r>
      </text>
    </comment>
    <comment ref="M73" authorId="0" shapeId="0" xr:uid="{00000000-0006-0000-0100-00009E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SDU/BSB</t>
        </r>
      </text>
    </comment>
    <comment ref="G74" authorId="0" shapeId="0" xr:uid="{00000000-0006-0000-0100-00009F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Solicitante:GRAICE MAGALHAES DE OLIVEIRA</t>
        </r>
      </text>
    </comment>
    <comment ref="M74" authorId="1" shapeId="0" xr:uid="{00000000-0006-0000-0100-0000A0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BSB/SDU</t>
        </r>
      </text>
    </comment>
    <comment ref="G75" authorId="0" shapeId="0" xr:uid="{00000000-0006-0000-0100-0000A1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Solicitante:SILVANA ALVARES</t>
        </r>
      </text>
    </comment>
    <comment ref="M75" authorId="0" shapeId="0" xr:uid="{00000000-0006-0000-0100-0000A2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SDU/CGH/SDU</t>
        </r>
      </text>
    </comment>
    <comment ref="G76" authorId="0" shapeId="0" xr:uid="{00000000-0006-0000-0100-0000A3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Solicitante:SILVANA ALVARES</t>
        </r>
      </text>
    </comment>
    <comment ref="M76" authorId="0" shapeId="0" xr:uid="{00000000-0006-0000-0100-0000A4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SDU/BSB</t>
        </r>
      </text>
    </comment>
    <comment ref="P76" authorId="0" shapeId="0" xr:uid="{00000000-0006-0000-0100-0000A5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01/09/2021 a 03/09/2021.
De ordem pessoal, o passageiro solicitou retornar no dia 08/09/2021</t>
        </r>
      </text>
    </comment>
    <comment ref="G77" authorId="0" shapeId="0" xr:uid="{00000000-0006-0000-0100-0000A6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Solicitante:SILVANA ALVARES</t>
        </r>
      </text>
    </comment>
    <comment ref="M77" authorId="0" shapeId="0" xr:uid="{00000000-0006-0000-0100-0000A7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BSB/SDU</t>
        </r>
      </text>
    </comment>
    <comment ref="G78" authorId="0" shapeId="0" xr:uid="{00000000-0006-0000-0100-0000A8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Solicitante:SILVANA ALVARES</t>
        </r>
      </text>
    </comment>
    <comment ref="M78" authorId="0" shapeId="0" xr:uid="{00000000-0006-0000-0100-0000A9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BSB/SDU</t>
        </r>
      </text>
    </comment>
    <comment ref="R78" authorId="1" shapeId="0" xr:uid="{00000000-0006-0000-0100-0000AA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IDA/VOLTA-R$2.032,00
</t>
        </r>
      </text>
    </comment>
    <comment ref="G79" authorId="0" shapeId="0" xr:uid="{00000000-0006-0000-0100-0000AB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
Fernanda Sasaoka
</t>
        </r>
      </text>
    </comment>
    <comment ref="M79" authorId="0" shapeId="0" xr:uid="{00000000-0006-0000-0100-0000AC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SDU/BSB/SDU</t>
        </r>
      </text>
    </comment>
    <comment ref="R79" authorId="1" shapeId="0" xr:uid="{00000000-0006-0000-0100-0000AD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IDA/VOLTA-R$3.050,29
</t>
        </r>
      </text>
    </comment>
    <comment ref="T79" authorId="1" shapeId="0" xr:uid="{00000000-0006-0000-0100-0000AE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 O evento contempla as reservas no hotel, desta forma foi calculado somente (60%*3) considerando despesas com alimentação previstas no normativo de passagens.</t>
        </r>
      </text>
    </comment>
    <comment ref="F80" authorId="1" shapeId="0" xr:uid="{00000000-0006-0000-0100-0000AF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Acompanhou o diretor no evento e percebeu mesmo valor de diária.</t>
        </r>
      </text>
    </comment>
    <comment ref="M80" authorId="0" shapeId="0" xr:uid="{00000000-0006-0000-0100-0000B0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FLN/BSB</t>
        </r>
      </text>
    </comment>
    <comment ref="T80" authorId="1" shapeId="0" xr:uid="{00000000-0006-0000-0100-0000B1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 O evento contempla as reservas no hotel, desta forma considera despesas com alimentação previstas no normativo.
Este PAX deverá </t>
        </r>
        <r>
          <rPr>
            <b/>
            <sz val="9"/>
            <color indexed="81"/>
            <rFont val="Segoe UI"/>
            <family val="2"/>
          </rPr>
          <t>restituir,</t>
        </r>
        <r>
          <rPr>
            <sz val="9"/>
            <color indexed="81"/>
            <rFont val="Segoe UI"/>
            <family val="2"/>
          </rPr>
          <t xml:space="preserve"> efetuar o </t>
        </r>
        <r>
          <rPr>
            <b/>
            <sz val="9"/>
            <color indexed="81"/>
            <rFont val="Segoe UI"/>
            <family val="2"/>
          </rPr>
          <t>estorno no valor de R$ 216,00</t>
        </r>
        <r>
          <rPr>
            <sz val="9"/>
            <color indexed="81"/>
            <rFont val="Segoe UI"/>
            <family val="2"/>
          </rPr>
          <t xml:space="preserve"> referentes à diferença pago a maior, para o caixa da empresa. (Quantidade: 2*60% +60% = R$864,00, e não o valor total de R$1.080,00. </t>
        </r>
        <r>
          <rPr>
            <b/>
            <sz val="9"/>
            <color indexed="81"/>
            <rFont val="Segoe UI"/>
            <family val="2"/>
          </rPr>
          <t>Uma diferença de R$216,00.</t>
        </r>
        <r>
          <rPr>
            <sz val="9"/>
            <color indexed="81"/>
            <rFont val="Segoe UI"/>
            <family val="2"/>
          </rPr>
          <t>)</t>
        </r>
      </text>
    </comment>
    <comment ref="M81" authorId="1" shapeId="0" xr:uid="{00000000-0006-0000-0100-0000B2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BSB/VCP/FLN
</t>
        </r>
      </text>
    </comment>
    <comment ref="G82" authorId="0" shapeId="0" xr:uid="{00000000-0006-0000-0100-0000B3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Solicitante:SILVANA ALVARES</t>
        </r>
      </text>
    </comment>
    <comment ref="M82" authorId="0" shapeId="0" xr:uid="{00000000-0006-0000-0100-0000B4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SDU/BSB</t>
        </r>
      </text>
    </comment>
    <comment ref="T82" authorId="0" shapeId="0" xr:uid="{00000000-0006-0000-0100-0000B5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a quantidade de diárias desta APV está sendo calculada para indenização de despesas apenas com alimentação, com base no item 4.1.3. "a" da Instrução de Trabalho 15.006</t>
        </r>
      </text>
    </comment>
    <comment ref="G83" authorId="0" shapeId="0" xr:uid="{00000000-0006-0000-0100-0000B6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Solicitante:SILVANA ALVARES</t>
        </r>
      </text>
    </comment>
    <comment ref="M83" authorId="0" shapeId="0" xr:uid="{00000000-0006-0000-0100-0000B7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BSB/SDU</t>
        </r>
      </text>
    </comment>
    <comment ref="P83" authorId="0" shapeId="0" xr:uid="{00000000-0006-0000-0100-0000B8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Por motivo de ordem pessoal, o Diretor Jean Paulo solicitou retornar no dia 13/10/2021, conforme Nota Informativa constante neste processo (Sei nº 4635171)</t>
        </r>
      </text>
    </comment>
    <comment ref="G84" authorId="0" shapeId="0" xr:uid="{00000000-0006-0000-0100-0000B9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 Zahara Araujo</t>
        </r>
      </text>
    </comment>
    <comment ref="M84" authorId="0" shapeId="0" xr:uid="{00000000-0006-0000-0100-0000BA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CGH/BSB/CGH</t>
        </r>
      </text>
    </comment>
    <comment ref="N84" authorId="0" shapeId="0" xr:uid="{00000000-0006-0000-0100-0000BB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CGH/BSB/CGH</t>
        </r>
      </text>
    </comment>
    <comment ref="R84" authorId="0" shapeId="0" xr:uid="{00000000-0006-0000-0100-0000BC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As passagens foram custeadas pelo requisitante.</t>
        </r>
      </text>
    </comment>
    <comment ref="S84" authorId="0" shapeId="0" xr:uid="{00000000-0006-0000-0100-0000BD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As passagens foram custeadas pelo requisitante.</t>
        </r>
      </text>
    </comment>
    <comment ref="M85" authorId="0" shapeId="0" xr:uid="{00000000-0006-0000-0100-0000BE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SDU/BSB/SDU</t>
        </r>
      </text>
    </comment>
    <comment ref="R85" authorId="0" shapeId="0" xr:uid="{00000000-0006-0000-0100-0000BF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IDA/VOLTA - R$1.733,55</t>
        </r>
      </text>
    </comment>
    <comment ref="U85" authorId="0" shapeId="0" xr:uid="{00000000-0006-0000-0100-0000C0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conforme Portarias DIRPRE Nº 462, DE 19 DE OUTUBRO DE 2021, e Nº 486, DE 26 DE OUTUBRO DE 2021, a atual Gerente de Operações de Soluções – GERSOL, Juliana de Araújo de Toledo, reg.9529, esteve como titular da Superintendência de Tecnologia da Informação - SUPTIN no período de 01/09 até 31/10/2021.
Solicitado à GERARH, se haveria no relatório DESIGNAÇÕES as Portarias de designações e dispensas do Empregado ALESSANDRO JORGE BARROS RIBEIRO, TSP, reg.09624, que cobrisse sua substituição de chefia no período de 01/09 até 31/10/2021. (Pois, elas não foram encontradas.)
Então, de acordo com a Gerência de Administração de Recursos Humanos – GERARH, por e-mail em 5/11/2021 (4808355): 
"Com a exoneração do titular da SUPTIN - Portaria nº 397, de 27 de agosto de 2021, com vigência a partir de 30/08/2021, a titular da GERSOL passou a responder pela SUPTIN, no modelo de exercício de chefia e consequentemente o empregado Alessandro Jorge Barros Ribeiro - Reg. 09624, respondeu pela GERSOL.
O exercício de chefia foi até o dia 31/10/2021 - quando houve a nomeação de outro titular na SUPTIN - Portaria nº 486, de 26 de outubro de 2021</t>
        </r>
      </text>
    </comment>
    <comment ref="M86" authorId="0" shapeId="0" xr:uid="{00000000-0006-0000-0100-0000C1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SDU/BSB/SDU</t>
        </r>
      </text>
    </comment>
    <comment ref="R86" authorId="0" shapeId="0" xr:uid="{00000000-0006-0000-0100-0000C2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IDA/VOLTA - R$1.878,19</t>
        </r>
      </text>
    </comment>
    <comment ref="G87" authorId="0" shapeId="0" xr:uid="{00000000-0006-0000-0100-0000C3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 Zahara Araujo</t>
        </r>
      </text>
    </comment>
    <comment ref="L87" authorId="1" shapeId="0" xr:uid="{00000000-0006-0000-0100-0000C4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IDA: LATAM AIRLINES BRASIL
VOLTA: GOL</t>
        </r>
      </text>
    </comment>
    <comment ref="R87" authorId="1" shapeId="0" xr:uid="{00000000-0006-0000-0100-0000C5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O voo de ida foi custeado pelo requisitante.</t>
        </r>
      </text>
    </comment>
    <comment ref="G88" authorId="0" shapeId="0" xr:uid="{00000000-0006-0000-0100-0000C6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Solicitante:SILVANA ALVARES</t>
        </r>
      </text>
    </comment>
    <comment ref="M88" authorId="1" shapeId="0" xr:uid="{00000000-0006-0000-0100-0000C7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GIG/PTY/SDQ/PTY/GIG</t>
        </r>
      </text>
    </comment>
    <comment ref="T88" authorId="1" shapeId="0" xr:uid="{00000000-0006-0000-0100-0000C8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Quantidade, conforme Nota Informativa 8 (Sei nº 4740914):​
4 diárias (100% de 270 Dólares norte-americanos) + 1 diária (50% de 270 Dólares norte-americanos)
Valor total em US$:
1215 Dólares norte-americanos
</t>
        </r>
        <r>
          <rPr>
            <b/>
            <sz val="9"/>
            <color indexed="81"/>
            <rFont val="Segoe UI"/>
            <family val="2"/>
          </rPr>
          <t>NÃO HOUVE PGTO DE DIÁRIAS</t>
        </r>
      </text>
    </comment>
    <comment ref="M89" authorId="1" shapeId="0" xr:uid="{00000000-0006-0000-0100-0000C9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GIG/PTY/SDQ/PTY/GIG</t>
        </r>
      </text>
    </comment>
    <comment ref="T89" authorId="1" shapeId="0" xr:uid="{00000000-0006-0000-0100-0000CA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Quantidade, conforme Nota Informativa 8 (Sei nº 4740914):​
4 diárias (100% de 270 Dólares norte-americanos) + 1 diária (50% de 270 Dólares norte-americanos)
Valor total em US$:
1215 Dólares norte-americanos
</t>
        </r>
        <r>
          <rPr>
            <b/>
            <sz val="9"/>
            <color indexed="81"/>
            <rFont val="Segoe UI"/>
            <family val="2"/>
          </rPr>
          <t>NÃO HOUVE PGTO DE DIÁRIAS</t>
        </r>
      </text>
    </comment>
    <comment ref="G90" authorId="0" shapeId="0" xr:uid="{00000000-0006-0000-0100-0000CB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Solicitante:SILVANA ALVARES</t>
        </r>
      </text>
    </comment>
    <comment ref="M90" authorId="1" shapeId="0" xr:uid="{00000000-0006-0000-0100-0000CC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SDU/GRU/DXB/GRU/SDU</t>
        </r>
      </text>
    </comment>
    <comment ref="R90" authorId="1" shapeId="0" xr:uid="{00000000-0006-0000-0100-0000CD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IDA X VOLTA (DUBAI) : R$ 9.136,88 +
SEGURO VIAGEM INTERNAC: R$ 395,28 + 
DIÁRIAS 50%(8) Total (US$)1.320, 
R$7.316,00
Taxa de Câmbio: 5.5097 BRL</t>
        </r>
      </text>
    </comment>
    <comment ref="S90" authorId="1" shapeId="0" xr:uid="{00000000-0006-0000-0100-0000CE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IDA X VOLTA (DUBAI) : R$ 9.136,88 +
SEGURO VIAGEM INTERNAC: R$ 395,28 + 
DIÁRIAS 50%(8) Total (US$)1.320, 
R$7.316,00
Taxa de Câmbio: 5.5097 BRL</t>
        </r>
      </text>
    </comment>
    <comment ref="T90" authorId="1" shapeId="0" xr:uid="{00000000-0006-0000-0100-0000CF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"1320 dólares americanos"
8X50%(=1320)
Valor de 1 diária = 330dólares.</t>
        </r>
      </text>
    </comment>
    <comment ref="R91" authorId="1" shapeId="0" xr:uid="{00000000-0006-0000-0100-0000D0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Valor Total : BRL R$7.642.66 (AEROTUR)
Valor total da viagem R$ 9.136,88 +
SEGURO VIAGEM INTERNAC R$395,28
NOTA INFORMATIVA9 (SEI4814533) 
Valor Total : R$9.532,16
</t>
        </r>
      </text>
    </comment>
    <comment ref="V91" authorId="1" shapeId="0" xr:uid="{00000000-0006-0000-0100-0000D1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IDA X VOLTA (DUBAI) : R$ 9.136,88 +
SEGURO VIAGEM INTERNAC: R$ 395,28 + 
DIÁRIAS 50%(8) Total (US$)1.320, 
R$7.316,00
Taxa de Câmbio: 5.5097 BRL
</t>
        </r>
      </text>
    </comment>
    <comment ref="M92" authorId="1" shapeId="0" xr:uid="{00000000-0006-0000-0100-0000D2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SDU/BSB/SDU</t>
        </r>
      </text>
    </comment>
    <comment ref="C93" authorId="1" shapeId="0" xr:uid="{00000000-0006-0000-0100-0000D3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50905.006860/2021-74, PROCESSO SEM APV E PCV
esse processo é o da indicação da reunião, porém o processo da APV desta viagem é o   50905.007229/2021-92, que já consta com APV/PCV. Então solicito desconsiderar o 1º processo indicado. </t>
        </r>
      </text>
    </comment>
    <comment ref="M93" authorId="1" shapeId="0" xr:uid="{00000000-0006-0000-0100-0000D4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SDU/BSB/SDU</t>
        </r>
      </text>
    </comment>
    <comment ref="O93" authorId="1" shapeId="0" xr:uid="{00000000-0006-0000-0100-0000D5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LATAM</t>
        </r>
      </text>
    </comment>
    <comment ref="P93" authorId="1" shapeId="0" xr:uid="{00000000-0006-0000-0100-0000D6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AZUL</t>
        </r>
      </text>
    </comment>
    <comment ref="M94" authorId="1" shapeId="0" xr:uid="{00000000-0006-0000-0100-0000D7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SDU/BSB/SDU</t>
        </r>
      </text>
    </comment>
    <comment ref="G95" authorId="0" shapeId="0" xr:uid="{00000000-0006-0000-0100-0000D8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 Solicitante:LETICIA ARCELINO PEREIRA
</t>
        </r>
      </text>
    </comment>
    <comment ref="M95" authorId="1" shapeId="0" xr:uid="{00000000-0006-0000-0100-0000D9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SDU/BSB/SDU</t>
        </r>
      </text>
    </comment>
    <comment ref="R96" authorId="1" shapeId="0" xr:uid="{00000000-0006-0000-0100-0000DA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R$9.958,23
Fatura 42.101/21
2ª Q.DEZ.</t>
        </r>
      </text>
    </comment>
    <comment ref="U96" authorId="1" shapeId="0" xr:uid="{00000000-0006-0000-0100-0000DB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Taxa de Câmbio:5.5584 BRL
</t>
        </r>
      </text>
    </comment>
    <comment ref="R97" authorId="1" shapeId="0" xr:uid="{00000000-0006-0000-0100-0000DC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R$ 10.562,53 
Fatura 42.101/21
2ª Q.DEZ.</t>
        </r>
      </text>
    </comment>
    <comment ref="U97" authorId="1" shapeId="0" xr:uid="{00000000-0006-0000-0100-0000DD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Taxa de Câmbio:5.5584 BRL
</t>
        </r>
      </text>
    </comment>
    <comment ref="U98" authorId="1" shapeId="0" xr:uid="{00000000-0006-0000-0100-0000DE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Taxa de Câmbio:5.5584 BRL
</t>
        </r>
      </text>
    </comment>
    <comment ref="G99" authorId="0" shapeId="0" xr:uid="{00000000-0006-0000-0100-0000DF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 Zahara Araujo</t>
        </r>
      </text>
    </comment>
    <comment ref="M99" authorId="1" shapeId="0" xr:uid="{00000000-0006-0000-0100-0000E0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BSB/SDU</t>
        </r>
      </text>
    </comment>
    <comment ref="O99" authorId="1" shapeId="0" xr:uid="{00000000-0006-0000-0100-0000E1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APV: "A passagem da ida foi custeada pelo requisitante (dia 05/12/21)"</t>
        </r>
      </text>
    </comment>
    <comment ref="R99" authorId="1" shapeId="0" xr:uid="{00000000-0006-0000-0100-0000E2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APV: "A passagem da ida foi custeada pelo requisitante (dia 05/12/21)"
IDA: R$1.413,96 LATAM, 
VOLTA: R$786,23
</t>
        </r>
      </text>
    </comment>
    <comment ref="G100" authorId="0" shapeId="0" xr:uid="{00000000-0006-0000-0100-0000E3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 Zahara Araujo</t>
        </r>
      </text>
    </comment>
    <comment ref="M100" authorId="1" shapeId="0" xr:uid="{00000000-0006-0000-0100-0000E4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CGH-BSB-SDU
Valor total em R$:
 2.466,43</t>
        </r>
      </text>
    </comment>
    <comment ref="N100" authorId="1" shapeId="0" xr:uid="{00000000-0006-0000-0100-0000E5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BSB/SDU</t>
        </r>
      </text>
    </comment>
    <comment ref="O100" authorId="1" shapeId="0" xr:uid="{00000000-0006-0000-0100-0000E6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LATAM</t>
        </r>
      </text>
    </comment>
    <comment ref="P100" authorId="1" shapeId="0" xr:uid="{00000000-0006-0000-0100-0000E7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GOL</t>
        </r>
      </text>
    </comment>
    <comment ref="G101" authorId="0" shapeId="0" xr:uid="{00000000-0006-0000-0100-0000E8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 Solicitante:LETICIA ARCELINO PEREIRA
</t>
        </r>
      </text>
    </comment>
    <comment ref="M101" authorId="1" shapeId="0" xr:uid="{00000000-0006-0000-0100-0000E9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SDU/BSB/SDU</t>
        </r>
      </text>
    </comment>
    <comment ref="M102" authorId="1" shapeId="0" xr:uid="{00000000-0006-0000-0100-0000EA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CGH-BSB-SDU
</t>
        </r>
      </text>
    </comment>
    <comment ref="N102" authorId="1" shapeId="0" xr:uid="{00000000-0006-0000-0100-0000EB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SDU/ BSB</t>
        </r>
      </text>
    </comment>
    <comment ref="M103" authorId="0" shapeId="0" xr:uid="{00000000-0006-0000-0100-0000EC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BSB/SDU/BSB</t>
        </r>
      </text>
    </comment>
    <comment ref="N103" authorId="1" shapeId="0" xr:uid="{00000000-0006-0000-0100-0000ED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SDU/ BSB</t>
        </r>
      </text>
    </comment>
    <comment ref="M104" authorId="0" shapeId="0" xr:uid="{00000000-0006-0000-0100-0000EE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BSB/SDU/BSB</t>
        </r>
      </text>
    </comment>
    <comment ref="N104" authorId="1" shapeId="0" xr:uid="{00000000-0006-0000-0100-0000EF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SDU/ BSB</t>
        </r>
      </text>
    </comment>
    <comment ref="M105" authorId="1" shapeId="0" xr:uid="{00000000-0006-0000-0100-0000F0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SDU/BSB/SDU</t>
        </r>
      </text>
    </comment>
    <comment ref="M106" authorId="1" shapeId="0" xr:uid="{00000000-0006-0000-0100-0000F1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GIG/BSB/SDU</t>
        </r>
      </text>
    </comment>
    <comment ref="G107" authorId="0" shapeId="0" xr:uid="{00000000-0006-0000-0100-0000F2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Solicitante:SILVANA ALVARES</t>
        </r>
      </text>
    </comment>
    <comment ref="M107" authorId="0" shapeId="0" xr:uid="{00000000-0006-0000-0100-0000F3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SDU/BSB</t>
        </r>
      </text>
    </comment>
    <comment ref="G108" authorId="0" shapeId="0" xr:uid="{00000000-0006-0000-0100-0000F4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Solicitante:SILVANA ALVARES
Diretoria de Negócios e Sustentabilidade - DIRNES
Gerência de Responsabilidade Socioambiental - GERSAM
Gerência de Gestão de Riscos e Conformidade Operacional - GERIQS</t>
        </r>
      </text>
    </comment>
    <comment ref="M108" authorId="0" shapeId="0" xr:uid="{00000000-0006-0000-0100-0000F5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BSB/SDU</t>
        </r>
      </text>
    </comment>
    <comment ref="G109" authorId="0" shapeId="0" xr:uid="{00000000-0006-0000-0100-0000F6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Solicitante:SILVANA ALVARES</t>
        </r>
      </text>
    </comment>
    <comment ref="M109" authorId="0" shapeId="0" xr:uid="{00000000-0006-0000-0100-0000F7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SDU/BSB</t>
        </r>
      </text>
    </comment>
    <comment ref="G110" authorId="0" shapeId="0" xr:uid="{00000000-0006-0000-0100-0000F8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Solicitante:SILVANA ALVARES</t>
        </r>
      </text>
    </comment>
    <comment ref="M110" authorId="0" shapeId="0" xr:uid="{00000000-0006-0000-0100-0000F9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UDI/SDU</t>
        </r>
      </text>
    </comment>
    <comment ref="P110" authorId="1" shapeId="0" xr:uid="{00000000-0006-0000-0100-0000FA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Conforme justificativa apresentada em Nota Informativa 14 (Sei nº 4996691), Sr. Jean Paulo Castro e Silva, Diretor de Negócios e Sustentabilidade, por necessidade de ordem particular, solicitou que a passagem do seu voo de volta fosse emitida no dia 27/12/2021 e partisse de Uberlândia/Rio de Janeiro, desde que não houvesse ônus para a CDRJ, ficando a despesa com diária não correspondente ao período em serviço por conta própria</t>
        </r>
      </text>
    </comment>
    <comment ref="M111" authorId="1" shapeId="0" xr:uid="{00000000-0006-0000-0100-0000FB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FLN/CGH/BSB/FLN</t>
        </r>
      </text>
    </comment>
    <comment ref="N111" authorId="1" shapeId="0" xr:uid="{00000000-0006-0000-0100-0000FC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FLN/CGH/BSB/FLN</t>
        </r>
      </text>
    </comment>
    <comment ref="R111" authorId="1" shapeId="0" xr:uid="{00000000-0006-0000-0100-0000FD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R$2.261,71/2 = 1.130,90</t>
        </r>
      </text>
    </comment>
    <comment ref="S111" authorId="1" shapeId="0" xr:uid="{00000000-0006-0000-0100-0000FE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R$2.261,71/2 = 1.130,90</t>
        </r>
      </text>
    </comment>
    <comment ref="M112" authorId="0" shapeId="0" xr:uid="{00000000-0006-0000-0100-0000FF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BSB/SDU/BSB</t>
        </r>
      </text>
    </comment>
    <comment ref="R112" authorId="1" shapeId="0" xr:uid="{00000000-0006-0000-0100-00000001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R$ 1.523, /2 = R$761,60</t>
        </r>
      </text>
    </comment>
    <comment ref="S112" authorId="1" shapeId="0" xr:uid="{00000000-0006-0000-0100-00000101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R$ 1.523, /2 = R$761,60</t>
        </r>
      </text>
    </comment>
    <comment ref="M113" authorId="0" shapeId="0" xr:uid="{00000000-0006-0000-0100-00000201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BSB/SDU/BSB</t>
        </r>
      </text>
    </comment>
    <comment ref="R113" authorId="1" shapeId="0" xr:uid="{00000000-0006-0000-0100-00000301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R$ 1.523, /2 = R$761,60</t>
        </r>
      </text>
    </comment>
    <comment ref="S113" authorId="1" shapeId="0" xr:uid="{00000000-0006-0000-0100-00000401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R$ 1.523, /2 = R$761,60</t>
        </r>
      </text>
    </comment>
    <comment ref="M114" authorId="1" shapeId="0" xr:uid="{00000000-0006-0000-0100-00000501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CGH/SDU/CGH</t>
        </r>
      </text>
    </comment>
    <comment ref="R114" authorId="1" shapeId="0" xr:uid="{00000000-0006-0000-0100-00000601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R$ 1215,92 /2 = 607,96
</t>
        </r>
      </text>
    </comment>
    <comment ref="S114" authorId="1" shapeId="0" xr:uid="{00000000-0006-0000-0100-00000701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R$ 1215,92 /2 = 607,96
</t>
        </r>
      </text>
    </comment>
    <comment ref="M121" authorId="0" shapeId="0" xr:uid="{00000000-0006-0000-0100-00000801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BSB/SDU/BSB</t>
        </r>
      </text>
    </comment>
    <comment ref="M122" authorId="0" shapeId="0" xr:uid="{00000000-0006-0000-0100-00000901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BSB/SDU/BSB</t>
        </r>
      </text>
    </comment>
    <comment ref="M123" authorId="1" shapeId="0" xr:uid="{00000000-0006-0000-0100-00000A01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CGH/SDU/CGH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colaborador</author>
  </authors>
  <commentList>
    <comment ref="G5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Solicitante:SILVANA ALVARES</t>
        </r>
      </text>
    </comment>
    <comment ref="M5" authorId="0" shapeId="0" xr:uid="{00000000-0006-0000-0200-000002000000}">
      <text>
        <r>
          <rPr>
            <b/>
            <sz val="9"/>
            <color indexed="81"/>
            <rFont val="Segoe UI"/>
            <family val="2"/>
          </rPr>
          <t>colaborador:</t>
        </r>
        <r>
          <rPr>
            <sz val="9"/>
            <color indexed="81"/>
            <rFont val="Segoe UI"/>
            <family val="2"/>
          </rPr>
          <t xml:space="preserve">
SDU/BSB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Herculano Costa Carneiro</author>
  </authors>
  <commentList>
    <comment ref="A1" authorId="0" shapeId="0" xr:uid="{00000000-0006-0000-0400-000001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Pela GERFIN.</t>
        </r>
      </text>
    </comment>
    <comment ref="E1" authorId="0" shapeId="0" xr:uid="{00000000-0006-0000-0400-000002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Prazo de até </t>
        </r>
        <r>
          <rPr>
            <b/>
            <sz val="9"/>
            <color indexed="81"/>
            <rFont val="Segoe UI"/>
            <family val="2"/>
          </rPr>
          <t>3 dias úteis</t>
        </r>
        <r>
          <rPr>
            <sz val="9"/>
            <color indexed="81"/>
            <rFont val="Segoe UI"/>
            <family val="2"/>
          </rPr>
          <t xml:space="preserve"> do recebimento do E-MAIL com as faturas até o envio para GERSEG.</t>
        </r>
      </text>
    </comment>
    <comment ref="I1" authorId="0" shapeId="0" xr:uid="{00000000-0006-0000-0400-000003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o prazo de pagamento, conforme normativo interno, é de até 5 dias úteis a partir da entrada do processo aprovado pela Diretoria na Superintendência de Finanças</t>
        </r>
      </text>
    </comment>
    <comment ref="A4" authorId="0" shapeId="0" xr:uid="{00000000-0006-0000-0400-000004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Bianca.</t>
        </r>
      </text>
    </comment>
    <comment ref="C4" authorId="0" shapeId="0" xr:uid="{00000000-0006-0000-0400-000005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APENAS 8 DIAS ÚTEIS ATÉ O VENCIMENTO.
1ªvez</t>
        </r>
      </text>
    </comment>
    <comment ref="I4" authorId="0" shapeId="0" xr:uid="{00000000-0006-0000-0400-000006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Prazo se esgotou em 01/03/2022 - 5 dias úteis.</t>
        </r>
      </text>
    </comment>
    <comment ref="K4" authorId="0" shapeId="0" xr:uid="{00000000-0006-0000-0400-000007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Emissão do DARF em 04/03/22.
Resumo Contábil por Priscila Barcellos De Deus Baptista.</t>
        </r>
      </text>
    </comment>
    <comment ref="C5" authorId="0" shapeId="0" xr:uid="{00000000-0006-0000-0400-000008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APENAS 8 DIAS ÚTEIS ATÉ O VENCIMENTO.
2ªvez!!!</t>
        </r>
      </text>
    </comment>
    <comment ref="A6" authorId="0" shapeId="0" xr:uid="{00000000-0006-0000-0400-000009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Flávia.</t>
        </r>
      </text>
    </comment>
    <comment ref="C6" authorId="0" shapeId="0" xr:uid="{00000000-0006-0000-0400-00000A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APENAS 9 DIAS ÚTEIS ATÉ O VENCIMENTO.
2ªvez!!!</t>
        </r>
      </text>
    </comment>
    <comment ref="I6" authorId="0" shapeId="0" xr:uid="{00000000-0006-0000-0400-00000B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Prazo se esgotou em 21/03/2022 - 5 dias úteis.</t>
        </r>
      </text>
    </comment>
    <comment ref="K6" authorId="0" shapeId="0" xr:uid="{00000000-0006-0000-0400-00000C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Resumo Contábil GERCOT.</t>
        </r>
      </text>
    </comment>
    <comment ref="A7" authorId="0" shapeId="0" xr:uid="{00000000-0006-0000-0400-00000D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Bianka</t>
        </r>
      </text>
    </comment>
    <comment ref="C7" authorId="0" shapeId="0" xr:uid="{00000000-0006-0000-0400-00000E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APENAS 8 DIAS ÚTEIS ATÉ O VENCIMENTO.
3ªvez!!!</t>
        </r>
      </text>
    </comment>
    <comment ref="E7" authorId="0" shapeId="0" xr:uid="{00000000-0006-0000-0400-00000F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Recebimento do processo 000426 em 24/03/2022. </t>
        </r>
      </text>
    </comment>
    <comment ref="H7" authorId="0" shapeId="0" xr:uid="{00000000-0006-0000-0400-000010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às 18:21</t>
        </r>
      </text>
    </comment>
    <comment ref="I7" authorId="0" shapeId="0" xr:uid="{00000000-0006-0000-0400-000011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10:13 
"prazo de pagamento expirado 28/03/2022 (5387515), entrada nesta SUPFIN 30/03/2022."</t>
        </r>
      </text>
    </comment>
    <comment ref="A8" authorId="0" shapeId="0" xr:uid="{00000000-0006-0000-0400-000012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Bianka </t>
        </r>
      </text>
    </comment>
    <comment ref="C8" authorId="0" shapeId="0" xr:uid="{00000000-0006-0000-0400-000013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01 6ª 17:22</t>
        </r>
        <r>
          <rPr>
            <sz val="9"/>
            <color indexed="81"/>
            <rFont val="Segoe UI"/>
            <family val="2"/>
          </rPr>
          <t xml:space="preserve"> - Enviado </t>
        </r>
        <r>
          <rPr>
            <b/>
            <sz val="9"/>
            <color indexed="81"/>
            <rFont val="Segoe UI"/>
            <family val="2"/>
          </rPr>
          <t>SEM</t>
        </r>
        <r>
          <rPr>
            <sz val="9"/>
            <color indexed="81"/>
            <rFont val="Segoe UI"/>
            <family val="2"/>
          </rPr>
          <t xml:space="preserve"> o relatório. 
</t>
        </r>
        <r>
          <rPr>
            <b/>
            <sz val="9"/>
            <color indexed="81"/>
            <rFont val="Segoe UI"/>
            <family val="2"/>
          </rPr>
          <t>04 2ª 10:12</t>
        </r>
        <r>
          <rPr>
            <sz val="9"/>
            <color indexed="81"/>
            <rFont val="Segoe UI"/>
            <family val="2"/>
          </rPr>
          <t xml:space="preserve"> - 
Reenviado OK,
Recebimento OK.
Vcto.</t>
        </r>
        <r>
          <rPr>
            <b/>
            <sz val="9"/>
            <color indexed="81"/>
            <rFont val="Segoe UI"/>
            <family val="2"/>
          </rPr>
          <t>18/4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APENAS 8 DIAS ÚTEIS ATÉ O VENCIMENTO.
4ªvez!!! HOUVE FERIADO.</t>
        </r>
      </text>
    </comment>
    <comment ref="E8" authorId="0" shapeId="0" xr:uid="{00000000-0006-0000-0400-000014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Recebimento do processo 000426 em 08/04/2022. </t>
        </r>
      </text>
    </comment>
    <comment ref="K8" authorId="0" shapeId="0" xr:uid="{00000000-0006-0000-0400-000015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13/4 -</t>
        </r>
        <r>
          <rPr>
            <sz val="9"/>
            <color indexed="81"/>
            <rFont val="Segoe UI"/>
            <family val="2"/>
          </rPr>
          <t xml:space="preserve"> "Restituo o processo à GERSEG para atendimento ao item 5.2.5 da IN.GERCOT.09.007."
Ciência GERSEG no documento 5464306 (Despacho 255)
</t>
        </r>
        <r>
          <rPr>
            <b/>
            <sz val="9"/>
            <color indexed="81"/>
            <rFont val="Segoe UI"/>
            <family val="2"/>
          </rPr>
          <t xml:space="preserve">18/4 - </t>
        </r>
        <r>
          <rPr>
            <sz val="9"/>
            <color indexed="81"/>
            <rFont val="Segoe UI"/>
            <family val="2"/>
          </rPr>
          <t>GERCOT prossegue..</t>
        </r>
      </text>
    </comment>
    <comment ref="L8" authorId="0" shapeId="0" xr:uid="{00000000-0006-0000-0400-000016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19/04 - SUTCOR (Despacho900)
20/04 - GERSEG (Despacho309)
</t>
        </r>
      </text>
    </comment>
    <comment ref="A9" authorId="0" shapeId="0" xr:uid="{00000000-0006-0000-0400-000017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Flávia Maria.</t>
        </r>
      </text>
    </comment>
    <comment ref="E9" authorId="0" shapeId="0" xr:uid="{00000000-0006-0000-0400-000018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Recebimento do processo 000426 em 02/05/2022. </t>
        </r>
      </text>
    </comment>
    <comment ref="F9" authorId="0" shapeId="0" xr:uid="{00000000-0006-0000-0400-000019000000}">
      <text>
        <r>
          <rPr>
            <b/>
            <sz val="9"/>
            <color indexed="81"/>
            <rFont val="Segoe UI"/>
            <family val="2"/>
          </rPr>
          <t>Herculano Costa Carneiro:</t>
        </r>
        <r>
          <rPr>
            <sz val="9"/>
            <color indexed="81"/>
            <rFont val="Segoe UI"/>
            <family val="2"/>
          </rPr>
          <t xml:space="preserve">
03/05 - GERSEG (Despacho386)
"Juliane Dirafi devolve com prazo expirado."
04/05 - GERSEG/SUPADM p Fiscal. (Despacho394)</t>
        </r>
      </text>
    </comment>
  </commentList>
</comments>
</file>

<file path=xl/sharedStrings.xml><?xml version="1.0" encoding="utf-8"?>
<sst xmlns="http://schemas.openxmlformats.org/spreadsheetml/2006/main" count="5851" uniqueCount="1201">
  <si>
    <t>COMPANHIA DOCAS DO RIO DE JANEIRO</t>
  </si>
  <si>
    <t>CONTROLE DE DIÁRIAS E PASSAGENS</t>
  </si>
  <si>
    <t>2022</t>
  </si>
  <si>
    <t>N. SEI</t>
  </si>
  <si>
    <t>EMISSÃO</t>
  </si>
  <si>
    <t>EMPREGADO</t>
  </si>
  <si>
    <t>CARGO</t>
  </si>
  <si>
    <t>SETOR</t>
  </si>
  <si>
    <t>REG.</t>
  </si>
  <si>
    <t>CPF</t>
  </si>
  <si>
    <t>Meio Transp.</t>
  </si>
  <si>
    <t>Categoria passagem</t>
  </si>
  <si>
    <t>Cia/Forn</t>
  </si>
  <si>
    <t>ORIGEM</t>
  </si>
  <si>
    <t>DESTINO</t>
  </si>
  <si>
    <t>IDA</t>
  </si>
  <si>
    <t>VOLTA</t>
  </si>
  <si>
    <t>MOTIVO DA VIAGEM</t>
  </si>
  <si>
    <t>R$ IDA</t>
  </si>
  <si>
    <t>R$ VOLTA</t>
  </si>
  <si>
    <t>DIÁRIAS</t>
  </si>
  <si>
    <t>R$ DIÁRIAS</t>
  </si>
  <si>
    <t>VALOR TOTAL DA VIAGEM</t>
  </si>
  <si>
    <t>50905.000430/2022-20</t>
  </si>
  <si>
    <t>CARLOS ROBERTO FORTNER</t>
  </si>
  <si>
    <t>CONSELHEIRO</t>
  </si>
  <si>
    <t>DIRPRE</t>
  </si>
  <si>
    <t>N/A</t>
  </si>
  <si>
    <t>***.974.788-**</t>
  </si>
  <si>
    <t>AÉREO</t>
  </si>
  <si>
    <t>ECONÔMICA</t>
  </si>
  <si>
    <t>GOL</t>
  </si>
  <si>
    <t>BRASÍLIA</t>
  </si>
  <si>
    <t>RIO DE JANEIRO</t>
  </si>
  <si>
    <t>reunião mensal do COAUD/CDRJ</t>
  </si>
  <si>
    <t>-</t>
  </si>
  <si>
    <t>50905.000432/2022-19</t>
  </si>
  <si>
    <t>HEBERT MARCUSE LEAL</t>
  </si>
  <si>
    <t>***.952.917-**</t>
  </si>
  <si>
    <t>0</t>
  </si>
  <si>
    <t>50905.000435/2022-52</t>
  </si>
  <si>
    <t>MAURICIO AUGUSTO SOUZA LOPES</t>
  </si>
  <si>
    <t>***.159.278-**</t>
  </si>
  <si>
    <t>LATAM AIRLINES BRASIL/ GOL</t>
  </si>
  <si>
    <t>CONGONHAS</t>
  </si>
  <si>
    <t>50905.000446/2022-32</t>
  </si>
  <si>
    <t>MARIO POVIA</t>
  </si>
  <si>
    <t>DIRETOR</t>
  </si>
  <si>
    <t>DIRGEP</t>
  </si>
  <si>
    <t>***.***.918-**</t>
  </si>
  <si>
    <t>ANTAQ, Reunião Porto Gente - Cabotagem; do CAP/ITAGUAÍ, INPH, DIREXE</t>
  </si>
  <si>
    <t>50905.000446/2022-33</t>
  </si>
  <si>
    <t>50905.000734/2022-97</t>
  </si>
  <si>
    <t>JEAN PAULO CASTRO E SILVA</t>
  </si>
  <si>
    <t>DIRNES</t>
  </si>
  <si>
    <t>9914</t>
  </si>
  <si>
    <t>***.428.456-**</t>
  </si>
  <si>
    <t>17 - Lançamento do Brasil Export 2022; 18 - Reunião na ANTAQ.</t>
  </si>
  <si>
    <t>50905.000709/2022-11</t>
  </si>
  <si>
    <t>50905.000802/2022-18</t>
  </si>
  <si>
    <t>50905.000803/2022-62</t>
  </si>
  <si>
    <t>50905.000881/2022-67</t>
  </si>
  <si>
    <t>RAFAEL MARQUES DE PINA</t>
  </si>
  <si>
    <t>GERENTE</t>
  </si>
  <si>
    <t>GERPLA DIRNES</t>
  </si>
  <si>
    <t>9524</t>
  </si>
  <si>
    <t>***.077.413.**</t>
  </si>
  <si>
    <t>AZUL AIRLINES</t>
  </si>
  <si>
    <t xml:space="preserve"> Programa Master em Logística Portuária - Mestrado da Univ. de Valência - 50905.000296/2020-03</t>
  </si>
  <si>
    <t>50905.000997/2022-04</t>
  </si>
  <si>
    <t>PORTUGAL</t>
  </si>
  <si>
    <t>Visita aos Portos de Portugal - Missão Brasil Export</t>
  </si>
  <si>
    <t>50905.001052/2022-00</t>
  </si>
  <si>
    <t>15/03/2022</t>
  </si>
  <si>
    <t>" Intermodal South America. A passagem da volta foi custeada pelo requisitante."</t>
  </si>
  <si>
    <t>50905.001078/2022-40</t>
  </si>
  <si>
    <t>08/03/2022</t>
  </si>
  <si>
    <t>JOAO PAULO LIMENZO</t>
  </si>
  <si>
    <t>GERFOP</t>
  </si>
  <si>
    <t>9418</t>
  </si>
  <si>
    <t xml:space="preserve"> ***.448.717-**</t>
  </si>
  <si>
    <t>LATAM AIRLINES BRASIL</t>
  </si>
  <si>
    <t>17/03/2022</t>
  </si>
  <si>
    <t xml:space="preserve">Intermodal South America. </t>
  </si>
  <si>
    <t>50905.001079/2022-94</t>
  </si>
  <si>
    <t>MARCELO S. VILLAS BOAS</t>
  </si>
  <si>
    <t>CONRIO</t>
  </si>
  <si>
    <t>9713</t>
  </si>
  <si>
    <t>***.848.757-**</t>
  </si>
  <si>
    <t>50905.001082/2022-16</t>
  </si>
  <si>
    <t>PABLO DE ALMEIDA DA FONSECA</t>
  </si>
  <si>
    <t>SUPERINTENDENTE</t>
  </si>
  <si>
    <t>SUPDEN</t>
  </si>
  <si>
    <t>09721</t>
  </si>
  <si>
    <t>***.221.576-**</t>
  </si>
  <si>
    <t>FLORIANÓPOLIS/ BRASÍLIA</t>
  </si>
  <si>
    <t>18/03/2022</t>
  </si>
  <si>
    <t>50905.001083/2022-52</t>
  </si>
  <si>
    <t>CLAUDIO CESAR GOULART JUNIOR</t>
  </si>
  <si>
    <t>SUPERVISOR</t>
  </si>
  <si>
    <t>SUPROC</t>
  </si>
  <si>
    <t>9593</t>
  </si>
  <si>
    <t>***.973.377-**</t>
  </si>
  <si>
    <t>14/03/2022</t>
  </si>
  <si>
    <t>50905.001084/2022-05</t>
  </si>
  <si>
    <t>EDUARDO CORREIA MIGUEZ</t>
  </si>
  <si>
    <t>GERDEN</t>
  </si>
  <si>
    <t>9449</t>
  </si>
  <si>
    <t>***.437.957-**</t>
  </si>
  <si>
    <t>AZUL LINHAS AEREAS</t>
  </si>
  <si>
    <t>50905.001085/2022-41</t>
  </si>
  <si>
    <t>GEPLAN</t>
  </si>
  <si>
    <t>***.077.413-**</t>
  </si>
  <si>
    <t>50905.001089/2022-20</t>
  </si>
  <si>
    <t>09/03/2022</t>
  </si>
  <si>
    <t>LEANDRO LIMA</t>
  </si>
  <si>
    <t>SUPRIO</t>
  </si>
  <si>
    <t>9535</t>
  </si>
  <si>
    <t>***.378.622-**</t>
  </si>
  <si>
    <t>50905.001100/2022-51</t>
  </si>
  <si>
    <t>LUIZ FERNANDO ALMEIDA</t>
  </si>
  <si>
    <t>ASSESSOR</t>
  </si>
  <si>
    <t>9725</t>
  </si>
  <si>
    <t>***.832.307-**</t>
  </si>
  <si>
    <t>50905.001113/2022-21</t>
  </si>
  <si>
    <t>FRANCISCO A. DE M. LARANJEIRA</t>
  </si>
  <si>
    <t>9913</t>
  </si>
  <si>
    <t>***.852,767-**</t>
  </si>
  <si>
    <t>50905.001124/2022-19</t>
  </si>
  <si>
    <t>10/03/2022</t>
  </si>
  <si>
    <t>INGRID DE FREITAS MEDEIROS</t>
  </si>
  <si>
    <t>9710</t>
  </si>
  <si>
    <t>***.503.547-**</t>
  </si>
  <si>
    <t>50905.001140/2022-01</t>
  </si>
  <si>
    <t>16/03/2022</t>
  </si>
  <si>
    <t>50905.001141/2022-48</t>
  </si>
  <si>
    <t>HERBERT MARCUSE LEAL</t>
  </si>
  <si>
    <t>Participar da Reunião Extraordinária do COAUD dias 17 e 18/03/2022</t>
  </si>
  <si>
    <t>50905.001142/2022-92</t>
  </si>
  <si>
    <t>MAURICIO A. SOUZA LOPES</t>
  </si>
  <si>
    <t>Participar da Reunião Extraordinária do COAUD/CDRJ dias 17 e 18/03/2022</t>
  </si>
  <si>
    <t>50905.001169/2022-85</t>
  </si>
  <si>
    <t>11/03/2022</t>
  </si>
  <si>
    <t>Presidir Reunião Extraordinária do COAUD nos dias 17 e 18/03/2022</t>
  </si>
  <si>
    <t>50905.001186/2022-12</t>
  </si>
  <si>
    <t>Reunião na Secretaria Nacional de Portos.</t>
  </si>
  <si>
    <t>50905.001203/2022-11</t>
  </si>
  <si>
    <t>9916</t>
  </si>
  <si>
    <t>***.473.918-**</t>
  </si>
  <si>
    <t>22/03/2022</t>
  </si>
  <si>
    <t>23/03/2022</t>
  </si>
  <si>
    <t>Participação na Cerimônia de comemoração dos 20 anos de criação da ANTAQ</t>
  </si>
  <si>
    <t>50905.001223/2022-92</t>
  </si>
  <si>
    <t>CLAUDIO DE JESUS MARQUES SOARES</t>
  </si>
  <si>
    <t>CONSAD</t>
  </si>
  <si>
    <t>07142</t>
  </si>
  <si>
    <t>***.842.587-**</t>
  </si>
  <si>
    <t>LATAM AIRLIN</t>
  </si>
  <si>
    <t>Participação na Intermodal 2022.</t>
  </si>
  <si>
    <t>50905.001252/2022-54</t>
  </si>
  <si>
    <t>ESPECIALISTA PORTUÁRIO</t>
  </si>
  <si>
    <t>SUMANU</t>
  </si>
  <si>
    <t>AZUL LINHAS</t>
  </si>
  <si>
    <t>CERIMÔNIA DE ANIVERSÁRIO 20 ANOS ANTAQ.</t>
  </si>
  <si>
    <t>50905.001259/2022-76</t>
  </si>
  <si>
    <t>FRANCISCO LARANJEIRA</t>
  </si>
  <si>
    <t>9917</t>
  </si>
  <si>
    <t>***852.767-**</t>
  </si>
  <si>
    <t>***.852.767-**</t>
  </si>
  <si>
    <t>50905.001264/2022-89</t>
  </si>
  <si>
    <t>Presidir a reunião mensal do COAUD/CDRJ</t>
  </si>
  <si>
    <t>50905.001265/2022-23</t>
  </si>
  <si>
    <t>Participar da reunião mensal do COAUD/CDRJ.</t>
  </si>
  <si>
    <t>50905.001315/2022-72</t>
  </si>
  <si>
    <t>***077.413-**</t>
  </si>
  <si>
    <t>Aula presencial Mestrado da Universidade de Valência - Espanha.</t>
  </si>
  <si>
    <t>50905.001326/2022-52</t>
  </si>
  <si>
    <t>***428.456-**</t>
  </si>
  <si>
    <t>SNPTA, EPL, ANTAQ - Dias 24 e 25.</t>
  </si>
  <si>
    <t>Reunião - SNPTA</t>
  </si>
  <si>
    <t>50905.001334/2022-07</t>
  </si>
  <si>
    <t>MAURICIO LOPES</t>
  </si>
  <si>
    <t>Participar da reunião mensal do COAUD.</t>
  </si>
  <si>
    <t>50905.001422/2022-09</t>
  </si>
  <si>
    <t>28/03/2022</t>
  </si>
  <si>
    <t>Transmissão de pasta MINFRA</t>
  </si>
  <si>
    <t xml:space="preserve">GOL </t>
  </si>
  <si>
    <t>50905.001455/2022-41</t>
  </si>
  <si>
    <t>30/03/2022</t>
  </si>
  <si>
    <t>VITÓRIA</t>
  </si>
  <si>
    <t>SUDESTE EXPORT 2022; Reunião do CONSAD/CDRJ</t>
  </si>
  <si>
    <t>50905.001502/2022-56</t>
  </si>
  <si>
    <t>BERITH SANTANA</t>
  </si>
  <si>
    <t>***.XXX.XXX-**</t>
  </si>
  <si>
    <t>VIAGEM CANCELADA - 'SUDESTE EXPORT'</t>
  </si>
  <si>
    <t>50905.001485/2022-57</t>
  </si>
  <si>
    <t>01/04/2022</t>
  </si>
  <si>
    <t>SALVADOR</t>
  </si>
  <si>
    <t>Nordeste Export</t>
  </si>
  <si>
    <t>958,43</t>
  </si>
  <si>
    <t>3,6</t>
  </si>
  <si>
    <t>27/04/2022</t>
  </si>
  <si>
    <t>50905.001388/2022-64</t>
  </si>
  <si>
    <t>FABIA CAROLINE FERRAZ MONTEIRO SILVA</t>
  </si>
  <si>
    <t>SUPREC</t>
  </si>
  <si>
    <t>9726</t>
  </si>
  <si>
    <t>***.165.217-**</t>
  </si>
  <si>
    <t xml:space="preserve">SÃO PAULO </t>
  </si>
  <si>
    <t>18/04/2022</t>
  </si>
  <si>
    <t>20/04/2022</t>
  </si>
  <si>
    <t xml:space="preserve"> CONARH 2022</t>
  </si>
  <si>
    <t>2,6</t>
  </si>
  <si>
    <t>50905.001387/2022-10</t>
  </si>
  <si>
    <t>07/04/2022</t>
  </si>
  <si>
    <t>ENIO CARLOS AQUINO</t>
  </si>
  <si>
    <t>TÉC. SERV. PORTUÁRIOS</t>
  </si>
  <si>
    <t>GERARH</t>
  </si>
  <si>
    <t>9570</t>
  </si>
  <si>
    <t>***.578.557-**</t>
  </si>
  <si>
    <t>18/04/2023</t>
  </si>
  <si>
    <t>20/04/2023</t>
  </si>
  <si>
    <t xml:space="preserve"> CONARH 2023</t>
  </si>
  <si>
    <t>R$1630,15</t>
  </si>
  <si>
    <t>50905.001386/2022-75</t>
  </si>
  <si>
    <t>SUSANA MUNIZ COIFMAN</t>
  </si>
  <si>
    <t>SUBENE</t>
  </si>
  <si>
    <t>9702</t>
  </si>
  <si>
    <t>***.237.597-**</t>
  </si>
  <si>
    <t>50905.001384/2022-86</t>
  </si>
  <si>
    <t>CARLA CRISTINA RIBEIRO DE FREITAS</t>
  </si>
  <si>
    <t>GERCAR</t>
  </si>
  <si>
    <t>9559</t>
  </si>
  <si>
    <t>***.800.147-**</t>
  </si>
  <si>
    <t>17/04/2022</t>
  </si>
  <si>
    <t>50905.001385/2022-21</t>
  </si>
  <si>
    <t>VLADIMIR FEITOSA DE SIQUEIRA</t>
  </si>
  <si>
    <t>9497</t>
  </si>
  <si>
    <t xml:space="preserve"> ***.972.707-**</t>
  </si>
  <si>
    <t>17/04/2023</t>
  </si>
  <si>
    <t>50905.001593/2022-20</t>
  </si>
  <si>
    <t>08/04/2022</t>
  </si>
  <si>
    <t>INDALECIO CASTILHO VILLA ALVAREZ</t>
  </si>
  <si>
    <t>DIRAFI</t>
  </si>
  <si>
    <t>9915</t>
  </si>
  <si>
    <t>***.592.387-**</t>
  </si>
  <si>
    <t>21/04/2022</t>
  </si>
  <si>
    <t>50905.001573/2022-59</t>
  </si>
  <si>
    <t>DANIEL PRADO</t>
  </si>
  <si>
    <t>COLABORADOR EVENTUAL</t>
  </si>
  <si>
    <t>***.715.231-**</t>
  </si>
  <si>
    <t>AGO na sede da CDRJ em 28/04/2022</t>
  </si>
  <si>
    <t>1,6</t>
  </si>
  <si>
    <t>50905.001580/2022-51</t>
  </si>
  <si>
    <t>INGRID FREITAS DE MEDEIROS</t>
  </si>
  <si>
    <t>CONARH 2022</t>
  </si>
  <si>
    <t>50905.001578/2022-81</t>
  </si>
  <si>
    <t>FRANCISCO ANTONIO DE MAGALHAES LARANJEIRA</t>
  </si>
  <si>
    <t>11/04/2022</t>
  </si>
  <si>
    <t>PARTICIPAÇÃO NO BRASIL EXPORT 2022</t>
  </si>
  <si>
    <t>12/04/2022</t>
  </si>
  <si>
    <t>PARTICIPAÇÃO NO BRASIL EXPORT 2023</t>
  </si>
  <si>
    <t>50905.001720/2022-91</t>
  </si>
  <si>
    <t>14/04/2022</t>
  </si>
  <si>
    <t>SÃO PAULO</t>
  </si>
  <si>
    <t>Participar da reunião mensal do COAUD, dias 02 e 03/05/2022
Visita aos Portos do Rio de Janeiro e de Niterói, dias 03 e 04/05/2022</t>
  </si>
  <si>
    <t>50905.001719/2022-66</t>
  </si>
  <si>
    <t>CARLOS FORTNER</t>
  </si>
  <si>
    <t>Presidir Reunião mensal do COAUD, dias 02 e 03/05/2022
Visita aos Portos do Rio de Janeiro e de Niterói, dias 03 e 04/05/2022</t>
  </si>
  <si>
    <t>50905.001711/2022-08</t>
  </si>
  <si>
    <t>DEBORA TORRES ISOLA</t>
  </si>
  <si>
    <t>9300</t>
  </si>
  <si>
    <t>***.569.157-**</t>
  </si>
  <si>
    <t>CURITIBA</t>
  </si>
  <si>
    <t>24/04/2022</t>
  </si>
  <si>
    <t>Participação 2º Seminário Nacional Processo Administrativo Disciplinar</t>
  </si>
  <si>
    <t>50905.001495/2022-92</t>
  </si>
  <si>
    <t>06/04/2022</t>
  </si>
  <si>
    <t>Participação na "SUDESTE EXPORT 2022", na cidade de Vitória/ES</t>
  </si>
  <si>
    <t>articipação na "SUDESTE EXPORT 2022", na cidade de Vitória/ES</t>
  </si>
  <si>
    <t>50905.001449/2022-93</t>
  </si>
  <si>
    <t>***.428.456- **</t>
  </si>
  <si>
    <t>Participação no evento Sudeste Export 2022:</t>
  </si>
  <si>
    <t>10/04/2022</t>
  </si>
  <si>
    <t>50905.001625/2022-97</t>
  </si>
  <si>
    <t>13/04/2022</t>
  </si>
  <si>
    <t>13/04 - ANTAQ;
14/04 - EPL e SNPTA;
18/04 - SAP/MAPA e SNPTA.</t>
  </si>
  <si>
    <t>2,2</t>
  </si>
  <si>
    <t>50905.001759/2022-16</t>
  </si>
  <si>
    <t>23/04/2022</t>
  </si>
  <si>
    <t>UNITED AIRLINES</t>
  </si>
  <si>
    <t>GUARULHOS</t>
  </si>
  <si>
    <t>MIAMI</t>
  </si>
  <si>
    <t>30/04/2022</t>
  </si>
  <si>
    <r>
      <t>Evento </t>
    </r>
    <r>
      <rPr>
        <i/>
        <sz val="12"/>
        <color rgb="FF000000"/>
        <rFont val="Calibri"/>
        <family val="2"/>
      </rPr>
      <t>Seatrade Cruise Global</t>
    </r>
    <r>
      <rPr>
        <sz val="12"/>
        <color rgb="FF000000"/>
        <rFont val="Calibri"/>
        <family val="2"/>
      </rPr>
      <t> 2022</t>
    </r>
  </si>
  <si>
    <t>NO SHOW</t>
  </si>
  <si>
    <t xml:space="preserve">50905.001759/2022-16
</t>
  </si>
  <si>
    <t>23/04/2023</t>
  </si>
  <si>
    <t xml:space="preserve">CORIS BRASIL
</t>
  </si>
  <si>
    <t>29/04/2022</t>
  </si>
  <si>
    <r>
      <t>Evento </t>
    </r>
    <r>
      <rPr>
        <i/>
        <sz val="12"/>
        <color rgb="FF000000"/>
        <rFont val="Calibri"/>
        <family val="2"/>
      </rPr>
      <t>Seatrade Cruise Global</t>
    </r>
    <r>
      <rPr>
        <sz val="12"/>
        <color rgb="FF000000"/>
        <rFont val="Calibri"/>
        <family val="2"/>
      </rPr>
      <t> 2023</t>
    </r>
    <r>
      <rPr>
        <sz val="11"/>
        <color theme="1"/>
        <rFont val="Calibri"/>
        <family val="2"/>
        <scheme val="minor"/>
      </rPr>
      <t/>
    </r>
  </si>
  <si>
    <t>50905.001744/2022-40</t>
  </si>
  <si>
    <t>Participação no evento Nordeste Export 2022.</t>
  </si>
  <si>
    <t>19/04/2022</t>
  </si>
  <si>
    <t>COUAD</t>
  </si>
  <si>
    <t>01/05/2022</t>
  </si>
  <si>
    <t>04/05/2022</t>
  </si>
  <si>
    <t>Participar da reunião mensal do COAUD/CDRJ</t>
  </si>
  <si>
    <t>50905.001713/2022-99</t>
  </si>
  <si>
    <t>26/04/2022</t>
  </si>
  <si>
    <t>JOSE TADEU DINIZ</t>
  </si>
  <si>
    <t>SUPGUA</t>
  </si>
  <si>
    <t>***.532.767-**</t>
  </si>
  <si>
    <t>14/05/2022</t>
  </si>
  <si>
    <t>XVI Curso de Gerenciamento e Negociação em Crise</t>
  </si>
  <si>
    <t>13,6</t>
  </si>
  <si>
    <t>50905.001811/2022-26</t>
  </si>
  <si>
    <t>28/04/2022</t>
  </si>
  <si>
    <t>JESUALDO SILVA</t>
  </si>
  <si>
    <t>?</t>
  </si>
  <si>
    <t>09/05/2022</t>
  </si>
  <si>
    <t>11/05/2022</t>
  </si>
  <si>
    <t>Comitê de Pessoas, Elegibilidade, sucessão e remuneração,</t>
  </si>
  <si>
    <t>2,,6</t>
  </si>
  <si>
    <t>50905.001810/2022-81</t>
  </si>
  <si>
    <t>08/05/2022</t>
  </si>
  <si>
    <t>10/05/2022</t>
  </si>
  <si>
    <t>Participar da Reunião Ordinária do CONSAD nos dias 09 e 10/05/2022 na CDRJ.</t>
  </si>
  <si>
    <t>50905.001807/2022-68</t>
  </si>
  <si>
    <t>DINO BATISTA</t>
  </si>
  <si>
    <t>***.656.438-**</t>
  </si>
  <si>
    <t xml:space="preserve">Presidir a reunião ordinária do CONSAD que será realizada nos dias 09 e 10/05/2022 na CDRJ.
 </t>
  </si>
  <si>
    <t>50905.001845/2022-11</t>
  </si>
  <si>
    <t>FLORIANÓPOLIS</t>
  </si>
  <si>
    <t>15/05/2022</t>
  </si>
  <si>
    <t>18/05/2022</t>
  </si>
  <si>
    <t>Participação no evento Sul Export 2022.</t>
  </si>
  <si>
    <t>50905.001842/2022-87</t>
  </si>
  <si>
    <t>06/05/2022</t>
  </si>
  <si>
    <t>Participação no evento Sul Export - Fórum Regional de Logística e Infraestrutura Portuária</t>
  </si>
  <si>
    <t xml:space="preserve">    </t>
  </si>
  <si>
    <t>50905.002063/2022-07</t>
  </si>
  <si>
    <t>50905.001930/2022-89</t>
  </si>
  <si>
    <t>02/05/2022</t>
  </si>
  <si>
    <t>CLAUDIO DE JESUS MARQUES DE SOUZA</t>
  </si>
  <si>
    <t>05/05/2022</t>
  </si>
  <si>
    <t>Participar de Reunião na SPNTA/Minfra, em Brasília/DF no dia 05/05/2022.</t>
  </si>
  <si>
    <t>50905.001943/2022-58</t>
  </si>
  <si>
    <t>ALESSANDRO MARQUES</t>
  </si>
  <si>
    <r>
      <t> </t>
    </r>
    <r>
      <rPr>
        <b/>
        <sz val="11"/>
        <color rgb="FF000000"/>
        <rFont val="Calibri"/>
        <family val="2"/>
      </rPr>
      <t>Colaborador Eventual</t>
    </r>
  </si>
  <si>
    <t>SNPTA</t>
  </si>
  <si>
    <t>***.016.754-**</t>
  </si>
  <si>
    <t>13/05/2022</t>
  </si>
  <si>
    <t xml:space="preserve"> visita técnica ao Porto de Itaguaí</t>
  </si>
  <si>
    <t>50905.002167/2022-11</t>
  </si>
  <si>
    <t xml:space="preserve">MINAS GERAIS </t>
  </si>
  <si>
    <t>20/05/2022</t>
  </si>
  <si>
    <t>24/05/2022</t>
  </si>
  <si>
    <t>Sindicato da Indústria do Ferro no Estado de Minas Gerais</t>
  </si>
  <si>
    <t>50905.002284/2022-77</t>
  </si>
  <si>
    <t>23/05/2022</t>
  </si>
  <si>
    <t>25/05/2022</t>
  </si>
  <si>
    <t>Reuniões na ANTAQ nos dias 25, 26 e 27/05/22.</t>
  </si>
  <si>
    <t>50905.002284/2022-77.</t>
  </si>
  <si>
    <t>27/05/2022</t>
  </si>
  <si>
    <t>50905.002391/2022-03.</t>
  </si>
  <si>
    <t>30/05/2022</t>
  </si>
  <si>
    <t xml:space="preserve">LUIZ FERNANDO ALMEIDA </t>
  </si>
  <si>
    <t>02/06/2022</t>
  </si>
  <si>
    <t>03/06/2022</t>
  </si>
  <si>
    <t>Participação em evento no MINFRA - Homenagem ao Secretário Nacional de Portos e Transportes Aquaviários.</t>
  </si>
  <si>
    <t>50905.002199/2022-17</t>
  </si>
  <si>
    <t>17/05/2022</t>
  </si>
  <si>
    <t xml:space="preserve">MAURICIO LOPES </t>
  </si>
  <si>
    <t>LATAM</t>
  </si>
  <si>
    <t>05/06/2022</t>
  </si>
  <si>
    <t>08/06/2022</t>
  </si>
  <si>
    <t>Reunião mensal do COAUD, 06 e 07/06 
Visita a Itaguaí, dia 08</t>
  </si>
  <si>
    <t>50905.002192/2022-97</t>
  </si>
  <si>
    <t>AZUL</t>
  </si>
  <si>
    <t>Reunião mensal do COAUD, 06 e 07/06 
Visita a Itaguaí, dia 09</t>
  </si>
  <si>
    <t>50905.002197/2022-10</t>
  </si>
  <si>
    <t xml:space="preserve">HERBERT MARCUSE LEAL </t>
  </si>
  <si>
    <t>Reunião mensal do COAUD, 06 e 07/06 
Visita a Itaguaí, dia 10</t>
  </si>
  <si>
    <t>50905.002407/2022-70</t>
  </si>
  <si>
    <t xml:space="preserve">FRANCISCO ANTONIO DE MAGALHAES LARANJEIRA </t>
  </si>
  <si>
    <t>02/06 - Apresentação de Novos Secretários do MINFRA
03/06 - Reunião com Secretário SNPTA</t>
  </si>
  <si>
    <t>50905.002267/2022-30</t>
  </si>
  <si>
    <t xml:space="preserve">CARLOS FORTNER </t>
  </si>
  <si>
    <t>12/06/2022</t>
  </si>
  <si>
    <t xml:space="preserve">Participar da reunião ordinária do CONSAD que será realizada no dia 13/06 na CDRJ. </t>
  </si>
  <si>
    <t>14/06/2022</t>
  </si>
  <si>
    <t>50905.002268/2022-84</t>
  </si>
  <si>
    <t>13/06/2022</t>
  </si>
  <si>
    <t xml:space="preserve">Presidir a reunião ordinária do CONSAD que será realizada no dia 13/06 na CDRJ. </t>
  </si>
  <si>
    <t>50905.002354/2022-97</t>
  </si>
  <si>
    <t xml:space="preserve">RUI GOMES DA SILVA JUNIOR </t>
  </si>
  <si>
    <t>***.828.197-**</t>
  </si>
  <si>
    <t>11/06/2022</t>
  </si>
  <si>
    <t>Participar da Reunião Ordinária do CONSAD/CDRJ no dia 13/07</t>
  </si>
  <si>
    <t>Participar da Reunião Ordinária do CONSAD/CDRJ no dia 13/06</t>
  </si>
  <si>
    <t>50905.002648/2022-19</t>
  </si>
  <si>
    <t>FERNANDA MACHADO</t>
  </si>
  <si>
    <t>30/06/2022</t>
  </si>
  <si>
    <t>01/07/2022</t>
  </si>
  <si>
    <t>Reunião CAP 01/07/2022</t>
  </si>
  <si>
    <t>50905.002591/2022-58</t>
  </si>
  <si>
    <t>ADRIANO JOSE COSTA</t>
  </si>
  <si>
    <t>GERCOL</t>
  </si>
  <si>
    <t>09286</t>
  </si>
  <si>
    <t>***.204.777-**</t>
  </si>
  <si>
    <t>15/06/2022</t>
  </si>
  <si>
    <t>Acompanhará algum Diretor</t>
  </si>
  <si>
    <t>01/06/2022</t>
  </si>
  <si>
    <t xml:space="preserve">02/06/22- Apresentação de Novos Secretários do MINFRA
03/06/22 - Reunião com Secretário SNPTA </t>
  </si>
  <si>
    <t>50905.002514/2022-06</t>
  </si>
  <si>
    <t>06/06/2022</t>
  </si>
  <si>
    <t>03/07/2022</t>
  </si>
  <si>
    <t>Reunião do COAUD - presencial JULHO/2022</t>
  </si>
  <si>
    <t>DIPRE</t>
  </si>
  <si>
    <t>05/07/2022</t>
  </si>
  <si>
    <t>50905.002515/2022-42</t>
  </si>
  <si>
    <t>50905.002581/2022-12</t>
  </si>
  <si>
    <t>09/06/2022</t>
  </si>
  <si>
    <t>50905.002484/2022-20</t>
  </si>
  <si>
    <t>DAYANE LOPES LOBO</t>
  </si>
  <si>
    <t>29/06/2022</t>
  </si>
  <si>
    <t>50905.002586/2022-45</t>
  </si>
  <si>
    <t>23/06/2022</t>
  </si>
  <si>
    <t>24/06/2022</t>
  </si>
  <si>
    <t>Convite para participação no evento Portos + Brasil</t>
  </si>
  <si>
    <t>50905.002653/2022-21</t>
  </si>
  <si>
    <t>ASSIND</t>
  </si>
  <si>
    <t>21/06/2022</t>
  </si>
  <si>
    <t>Evento relacionados a CGU</t>
  </si>
  <si>
    <t>50905.002503/2022-18</t>
  </si>
  <si>
    <t>RAFAEL MAGALHÃES FURTADO</t>
  </si>
  <si>
    <t>50905.002497/2022-07</t>
  </si>
  <si>
    <t>07/06/2022</t>
  </si>
  <si>
    <t>Participação no evento Think Tank Export 2022</t>
  </si>
  <si>
    <t>50905.002370/2022-80</t>
  </si>
  <si>
    <t>WILLIAN LOBOSCO DE LIMA</t>
  </si>
  <si>
    <t>GERSAM</t>
  </si>
  <si>
    <t>9424</t>
  </si>
  <si>
    <t>***304.527-**</t>
  </si>
  <si>
    <t>Participação no evento "V Simpósio Internacional de Gestão Portuária e do II Fórum Latino-Americano de Cidades Portuárias"</t>
  </si>
  <si>
    <t>50905.002590/2022-11</t>
  </si>
  <si>
    <t>10/06/2022</t>
  </si>
  <si>
    <t>Reunião na ANTAQ
Reunião com a SNPTA</t>
  </si>
  <si>
    <t>19/06/2022</t>
  </si>
  <si>
    <t>50905.002624/2022-60</t>
  </si>
  <si>
    <t>9721</t>
  </si>
  <si>
    <t>50905.002624/2022-61</t>
  </si>
  <si>
    <t>16/06/2022</t>
  </si>
  <si>
    <t>17/06/2022</t>
  </si>
  <si>
    <t>Participação no evento Portos + Brasil</t>
  </si>
  <si>
    <t>50905.002732/2022-32</t>
  </si>
  <si>
    <t>20/06/2022</t>
  </si>
  <si>
    <t>Participação no Evento Portos Mais Brasil 2022</t>
  </si>
  <si>
    <t>50905.002822/2022-23</t>
  </si>
  <si>
    <t>27/06/2022</t>
  </si>
  <si>
    <t>Reunião na Secretaria Nacional de Portos e Transportes Aquaviários</t>
  </si>
  <si>
    <t>50905.002837/2022-91</t>
  </si>
  <si>
    <t>28/06/2022</t>
  </si>
  <si>
    <t>DAVILA MARCELO</t>
  </si>
  <si>
    <t>50905.002835/2022-01</t>
  </si>
  <si>
    <t xml:space="preserve">FRANCISCO ANTONIO DE MAGALHÃES LARANJEIRAS </t>
  </si>
  <si>
    <t xml:space="preserve"> Reunião com Ministro da Infraestrutura</t>
  </si>
  <si>
    <t>50905.002969/2022-13</t>
  </si>
  <si>
    <t>07/07/2022</t>
  </si>
  <si>
    <t>ALEXANDRE DAS NEVES PEREIRA</t>
  </si>
  <si>
    <t>SUPITA</t>
  </si>
  <si>
    <t>7385</t>
  </si>
  <si>
    <t>***.941.997-**</t>
  </si>
  <si>
    <t>25/07/22</t>
  </si>
  <si>
    <t>EVENTO</t>
  </si>
  <si>
    <t>50905.002969/2022-14</t>
  </si>
  <si>
    <t>7386</t>
  </si>
  <si>
    <t xml:space="preserve">EVENTO </t>
  </si>
  <si>
    <t>50905.003190/2022-15</t>
  </si>
  <si>
    <t>21/07/2022</t>
  </si>
  <si>
    <t>24/07/2022</t>
  </si>
  <si>
    <t>25/07/2022</t>
  </si>
  <si>
    <t>Reunião na SNPTA</t>
  </si>
  <si>
    <t>50905.003187/2022-00</t>
  </si>
  <si>
    <t>***.825.767-**</t>
  </si>
  <si>
    <t>50905.003189/2022-91</t>
  </si>
  <si>
    <t xml:space="preserve">JULIO MARCELO DAVILA COSTA </t>
  </si>
  <si>
    <t>SUPJUR</t>
  </si>
  <si>
    <t>9723</t>
  </si>
  <si>
    <t>***.618.127-**</t>
  </si>
  <si>
    <t>50905.003180/2023-80</t>
  </si>
  <si>
    <t>22/07/2022</t>
  </si>
  <si>
    <t>COAUD</t>
  </si>
  <si>
    <t>31/07/2022</t>
  </si>
  <si>
    <t>03/08/2022</t>
  </si>
  <si>
    <t>Reunião mensal do COAUD</t>
  </si>
  <si>
    <t>50905.003181/2022-24</t>
  </si>
  <si>
    <t>HERBERT MARCUSE MEGEREDO LEAL</t>
  </si>
  <si>
    <t>50905.003182/2022-79</t>
  </si>
  <si>
    <t>MAURICUI LOPES</t>
  </si>
  <si>
    <t>50905.003188/2022-46</t>
  </si>
  <si>
    <t>07/08/2022</t>
  </si>
  <si>
    <t>09/08/2022</t>
  </si>
  <si>
    <t>Reunião do CONSAD</t>
  </si>
  <si>
    <t>50905.003186/2022-57</t>
  </si>
  <si>
    <t xml:space="preserve">RAFAEL FURTADO </t>
  </si>
  <si>
    <t xml:space="preserve">COAUD </t>
  </si>
  <si>
    <t>***.420.593-**</t>
  </si>
  <si>
    <t>08/08/2022</t>
  </si>
  <si>
    <t>Runião do CONSAD</t>
  </si>
  <si>
    <t>50905.003192/2022-12</t>
  </si>
  <si>
    <t>50905.003216/2022-25</t>
  </si>
  <si>
    <t>26/07/2022</t>
  </si>
  <si>
    <t>27/07/2022</t>
  </si>
  <si>
    <t>Reunião do SNPTA</t>
  </si>
  <si>
    <t>CANCELADO</t>
  </si>
  <si>
    <t>23/07/2022</t>
  </si>
  <si>
    <t>01/08/2022</t>
  </si>
  <si>
    <t>50905.003150/2022-73</t>
  </si>
  <si>
    <t>18/08/2022</t>
  </si>
  <si>
    <t>20/08/2022</t>
  </si>
  <si>
    <t>Visita Técnica às empresa RFCOM, SIATT e ALTAVE</t>
  </si>
  <si>
    <t>REMARCADO</t>
  </si>
  <si>
    <t>29/07/2022</t>
  </si>
  <si>
    <t>50905.003183/2022-13</t>
  </si>
  <si>
    <t>Reunião de CONSAD</t>
  </si>
  <si>
    <t>50905.003194/2022-01</t>
  </si>
  <si>
    <t>***.421.816-**</t>
  </si>
  <si>
    <t>50905.003510/2022-37</t>
  </si>
  <si>
    <t>10/08/2022</t>
  </si>
  <si>
    <t xml:space="preserve">Reunião com o Ministro </t>
  </si>
  <si>
    <t>50905.003279/2022-81</t>
  </si>
  <si>
    <t>16/08/2022</t>
  </si>
  <si>
    <t>21/08/2022</t>
  </si>
  <si>
    <t>Participação no 3º Seminário Nacional de Estatais</t>
  </si>
  <si>
    <t>PARANÁ</t>
  </si>
  <si>
    <t>25/08/2022</t>
  </si>
  <si>
    <t>LEONARDO TEXEIRA</t>
  </si>
  <si>
    <t>9387</t>
  </si>
  <si>
    <t>***.714.927-**</t>
  </si>
  <si>
    <t>0905.003626/2022-76</t>
  </si>
  <si>
    <t>GABRIEL OLIVEIRA</t>
  </si>
  <si>
    <t>GECOMP</t>
  </si>
  <si>
    <t>9691</t>
  </si>
  <si>
    <t>***.980.827-**</t>
  </si>
  <si>
    <t>50905.003622/2022-98</t>
  </si>
  <si>
    <t>GUSTAVO SILVA</t>
  </si>
  <si>
    <t>9454</t>
  </si>
  <si>
    <t>***.176.467-**</t>
  </si>
  <si>
    <t>50905.003628/2022-65</t>
  </si>
  <si>
    <t>17/08/2022</t>
  </si>
  <si>
    <t>MARIANA GIRALD DANTAS DA SILVA</t>
  </si>
  <si>
    <t>GERINC</t>
  </si>
  <si>
    <t>9453</t>
  </si>
  <si>
    <t>***.331.797-**</t>
  </si>
  <si>
    <t>50905.003649/2022-81</t>
  </si>
  <si>
    <t>LUCIANO DAMIAO VIEIRA DE ALMEIDA</t>
  </si>
  <si>
    <t>AUDINT</t>
  </si>
  <si>
    <t>9499</t>
  </si>
  <si>
    <t>***.497.827-**</t>
  </si>
  <si>
    <t>50905.003632/2022-23</t>
  </si>
  <si>
    <t>***.001.897-**</t>
  </si>
  <si>
    <t>26/08/2022</t>
  </si>
  <si>
    <t>Reunião do CAP 26/08/2022</t>
  </si>
  <si>
    <t>07385</t>
  </si>
  <si>
    <t>30/08/2022</t>
  </si>
  <si>
    <t>50905.003860/2022-01</t>
  </si>
  <si>
    <t>04/09/2022</t>
  </si>
  <si>
    <t>06/09/2022</t>
  </si>
  <si>
    <t xml:space="preserve"> Reunião mensal do COAUD</t>
  </si>
  <si>
    <t>50905.003863/2022-37</t>
  </si>
  <si>
    <t>50905.003862/2022-92</t>
  </si>
  <si>
    <t>50905.003740/2022-04</t>
  </si>
  <si>
    <t>01/09/2022</t>
  </si>
  <si>
    <t>LUIZ FERNANDO WALTHER DE ALMEIDA</t>
  </si>
  <si>
    <t>RONDÔNIA</t>
  </si>
  <si>
    <t>11/09/2022</t>
  </si>
  <si>
    <t>Participação no evento Norte Export</t>
  </si>
  <si>
    <t xml:space="preserve">RONDÔNIA </t>
  </si>
  <si>
    <t>14/09/2022</t>
  </si>
  <si>
    <t>Participação no 4° Fórum CLIA Brasil 2022</t>
  </si>
  <si>
    <t>15/09/2022</t>
  </si>
  <si>
    <t>50905.003990/2022-36</t>
  </si>
  <si>
    <t>02/09/2022</t>
  </si>
  <si>
    <t>LUIS SILVEIRA DA FONSECA</t>
  </si>
  <si>
    <t>SUPGES</t>
  </si>
  <si>
    <t>9445</t>
  </si>
  <si>
    <t>***.346.857-**</t>
  </si>
  <si>
    <t>Participação no Programa Master Gestão Portuária</t>
  </si>
  <si>
    <t>18/09/2022</t>
  </si>
  <si>
    <t>50905.004070/2022-35</t>
  </si>
  <si>
    <t>GABRIELA ADRIANA PINELL CAMPAGNA</t>
  </si>
  <si>
    <t>SUPSUN</t>
  </si>
  <si>
    <t>9724</t>
  </si>
  <si>
    <t>***.262.037-**</t>
  </si>
  <si>
    <t>16/09/2022</t>
  </si>
  <si>
    <t>Participação no evento "4º Fórum CLIA Brasil 2022 Reunião na Subsecretaria de Sustentabilidade do MInfra - SUST</t>
  </si>
  <si>
    <t>50905.004069/2022-19</t>
  </si>
  <si>
    <t>JOÃO TORRES NETO</t>
  </si>
  <si>
    <t>SUPGEN</t>
  </si>
  <si>
    <t>9629</t>
  </si>
  <si>
    <t>***.602.137-**</t>
  </si>
  <si>
    <t>13/09/2022</t>
  </si>
  <si>
    <t>Participação no evento "4º Fórum CLIA Brasil 2022" Reunião com a Diretora</t>
  </si>
  <si>
    <t>50905.004073/2022-79</t>
  </si>
  <si>
    <t>08/09/2022</t>
  </si>
  <si>
    <t>12/09/2022</t>
  </si>
  <si>
    <t xml:space="preserve">Reunião com o Diretor do Departamento de Novas Outorgas e Políticas Regulatórias Portuárias </t>
  </si>
  <si>
    <t>50905.003684/2022-08</t>
  </si>
  <si>
    <t>50905.004204/2022-18</t>
  </si>
  <si>
    <t>27/09/2022</t>
  </si>
  <si>
    <t xml:space="preserve">Reunião das Autoridades Portuárias e visita aos portos </t>
  </si>
  <si>
    <t>30/09/2022</t>
  </si>
  <si>
    <t>Presidir a reunião do CAP do Porto de Itaguaí</t>
  </si>
  <si>
    <t>50905.004207/2022-51</t>
  </si>
  <si>
    <t>02/10/2022</t>
  </si>
  <si>
    <t>Reunião mensal do COAUD/CDRJ</t>
  </si>
  <si>
    <t>04/10/2022</t>
  </si>
  <si>
    <t>50905.004209/2022-41</t>
  </si>
  <si>
    <t>0905.004178/2022-28</t>
  </si>
  <si>
    <t> </t>
  </si>
  <si>
    <t>50905.004122/2022-73</t>
  </si>
  <si>
    <t>LUIS CESAR SILVEIRA</t>
  </si>
  <si>
    <t>07/10/2022</t>
  </si>
  <si>
    <t>Encontro de benchmarking das áreas de Governança na CDP</t>
  </si>
  <si>
    <t>50905.004251/2022-61</t>
  </si>
  <si>
    <t>19/09/2022</t>
  </si>
  <si>
    <t>GABRIELA ADRIANA PINELL</t>
  </si>
  <si>
    <t>SUPERITENDENTE</t>
  </si>
  <si>
    <t>05/10/2022</t>
  </si>
  <si>
    <t>Participação de Visita Técnica programada à EMAP e Vale</t>
  </si>
  <si>
    <t>BRASILIA</t>
  </si>
  <si>
    <t>08/10/2022</t>
  </si>
  <si>
    <t xml:space="preserve">50905.004270/2022-98 </t>
  </si>
  <si>
    <t>FREDERICO BEZERRA GERLACH</t>
  </si>
  <si>
    <t>GERIQS / SUPSUN</t>
  </si>
  <si>
    <t>9317</t>
  </si>
  <si>
    <t>***.251.297-**</t>
  </si>
  <si>
    <t>Participação do Programa Imersão ESG Portuário</t>
  </si>
  <si>
    <t>50905.004272/2022-87</t>
  </si>
  <si>
    <t>ANA CLAUDIA ALVES</t>
  </si>
  <si>
    <t>9455</t>
  </si>
  <si>
    <t>***.375.867-**</t>
  </si>
  <si>
    <t>Visita técnica do Programa Imersão ESG Portuário</t>
  </si>
  <si>
    <t>50905.004266/2022-20</t>
  </si>
  <si>
    <t xml:space="preserve">JUSSARA NETO MENDES </t>
  </si>
  <si>
    <t>GERIQS</t>
  </si>
  <si>
    <t>9718</t>
  </si>
  <si>
    <t>***.631.288-**</t>
  </si>
  <si>
    <t>50905.004271/2022-32</t>
  </si>
  <si>
    <t>***.304.527-**</t>
  </si>
  <si>
    <t>50905.003754/2022-10</t>
  </si>
  <si>
    <t>20/09/2022</t>
  </si>
  <si>
    <t>9286</t>
  </si>
  <si>
    <t>15/11/2022</t>
  </si>
  <si>
    <t>CONGRESSO BRASILEIRO DE CUSTO</t>
  </si>
  <si>
    <t>JOÃO PESSOA</t>
  </si>
  <si>
    <t>18/11/2022</t>
  </si>
  <si>
    <t>50905.003774/2022-91</t>
  </si>
  <si>
    <t>21/09/2022</t>
  </si>
  <si>
    <t>JULIANA TOLEDO</t>
  </si>
  <si>
    <t>GERSOL</t>
  </si>
  <si>
    <t>9529</t>
  </si>
  <si>
    <t>***.953.087-**</t>
  </si>
  <si>
    <t>18/10/2022</t>
  </si>
  <si>
    <t>20/10/2022</t>
  </si>
  <si>
    <t xml:space="preserve"> Evento de tecnologia da América Latina</t>
  </si>
  <si>
    <t>EDUARDO SILVA</t>
  </si>
  <si>
    <t>GERCOS</t>
  </si>
  <si>
    <t>9522</t>
  </si>
  <si>
    <t>***.985.183-**</t>
  </si>
  <si>
    <t>CARLOS RODRIGO CERVEIRA</t>
  </si>
  <si>
    <t>SUPTIN</t>
  </si>
  <si>
    <t>9729</t>
  </si>
  <si>
    <t>50905.004374/2022-01</t>
  </si>
  <si>
    <t>23/09/2022</t>
  </si>
  <si>
    <t>FELIPE NOGUEIRA FERNANDES</t>
  </si>
  <si>
    <t>***.618.493-**</t>
  </si>
  <si>
    <t>Participar da reunião mensal do CONFIS</t>
  </si>
  <si>
    <t>19/10/2022</t>
  </si>
  <si>
    <t>50905.004375/2022-47</t>
  </si>
  <si>
    <t>RAFAEL SOUZA PENA</t>
  </si>
  <si>
    <t xml:space="preserve">***.262.471-** </t>
  </si>
  <si>
    <t>50905.004373/2022-58</t>
  </si>
  <si>
    <t>FELIPE QUEIROZ</t>
  </si>
  <si>
    <t>***.111.231-**</t>
  </si>
  <si>
    <t>50905.004208/2022-04</t>
  </si>
  <si>
    <t>28/09/2022</t>
  </si>
  <si>
    <t xml:space="preserve"> reunião mensal do COAUD</t>
  </si>
  <si>
    <t>50905.004531/2022-70</t>
  </si>
  <si>
    <t xml:space="preserve">LUDMILA MAIA VALENTE </t>
  </si>
  <si>
    <t>9421</t>
  </si>
  <si>
    <t>***.096.336-**</t>
  </si>
  <si>
    <t>07/11/2022</t>
  </si>
  <si>
    <t>Participação no 5º Encontro Nacional das Estatais</t>
  </si>
  <si>
    <t>10/11/2022</t>
  </si>
  <si>
    <t>50905.004571/2022-11</t>
  </si>
  <si>
    <t>03/10/2022</t>
  </si>
  <si>
    <t>21/10/2022</t>
  </si>
  <si>
    <t>Participação no Brasil Export 2022</t>
  </si>
  <si>
    <t>50905.004569/2022-42</t>
  </si>
  <si>
    <t>50905.004505/2022-41</t>
  </si>
  <si>
    <t>50905.004389/2022-61</t>
  </si>
  <si>
    <t>ADRIANA FERNANDES DA SILVA</t>
  </si>
  <si>
    <t>23/10/2022</t>
  </si>
  <si>
    <t>28/10/2022</t>
  </si>
  <si>
    <t>50905.004518/2022-11</t>
  </si>
  <si>
    <t xml:space="preserve">Almoço  Brasil Export com Ministro da Infraestrutura </t>
  </si>
  <si>
    <t>50905.004533/2022-69</t>
  </si>
  <si>
    <t>ESTEFANO PONTES SALES</t>
  </si>
  <si>
    <t>50905.004668/2022-24</t>
  </si>
  <si>
    <t>BAHIA</t>
  </si>
  <si>
    <t>24/10/2022</t>
  </si>
  <si>
    <t>25/10/2022</t>
  </si>
  <si>
    <t>50905.003775/2022-35</t>
  </si>
  <si>
    <t>13/10/2022</t>
  </si>
  <si>
    <t>EDUARDO MOREIRA DA SILVA</t>
  </si>
  <si>
    <t>50905.004604/2022-23</t>
  </si>
  <si>
    <t>14/10/2022</t>
  </si>
  <si>
    <t xml:space="preserve"> Participação no Fórum Brasil Export 2022</t>
  </si>
  <si>
    <t xml:space="preserve">GOIANIA </t>
  </si>
  <si>
    <t>50905.004788/2022-21</t>
  </si>
  <si>
    <t>Inauguração do Novo Centro Nacional de Gerenciamento de Emergência Nuclear</t>
  </si>
  <si>
    <t>PCV</t>
  </si>
  <si>
    <t>DT PCV</t>
  </si>
  <si>
    <t>DT VOLTA</t>
  </si>
  <si>
    <t>Nº DE DIAS</t>
  </si>
  <si>
    <t>SEM PCV</t>
  </si>
  <si>
    <t>10 dias</t>
  </si>
  <si>
    <t>Sem encaminhamento a GERSEG</t>
  </si>
  <si>
    <t xml:space="preserve">48 dias </t>
  </si>
  <si>
    <t>PASSAGEM CANCELADA 02/05/2022</t>
  </si>
  <si>
    <t>15 DIAS</t>
  </si>
  <si>
    <t>2021</t>
  </si>
  <si>
    <t>INTRANET</t>
  </si>
  <si>
    <t>N. SIED</t>
  </si>
  <si>
    <t>Atende IN nº 40/17?</t>
  </si>
  <si>
    <t>APV 50905.000238/2021-52</t>
  </si>
  <si>
    <t>REUNIÃO NA SNPTA (18) e NA SNAIC (19)</t>
  </si>
  <si>
    <t>APV 50905.000238/2021-53</t>
  </si>
  <si>
    <t>Passagem volta ficou em aberto, APV inicial</t>
  </si>
  <si>
    <t>50905.000529/2021-41</t>
  </si>
  <si>
    <t>MANUELA SABOIA MOURA DE ALENCAR</t>
  </si>
  <si>
    <t>***.902.063-**</t>
  </si>
  <si>
    <t>FORTALEZA</t>
  </si>
  <si>
    <t>PERÍCIA MÉDICA REALIZADA, ÀS 15H, EM EMPREGADO DA CDRJ, CONFORME  SEI nº 50905.004011/2020-03.</t>
  </si>
  <si>
    <t>50905.001227/2021-90</t>
  </si>
  <si>
    <t>Cancelada, medidas restritivas lockdown. CRÉDITO REGISTRADO!</t>
  </si>
  <si>
    <t>50905.001203/2021-31</t>
  </si>
  <si>
    <t>Brasil Export 2021;  SNAIC; ANTAQ;  SNPTA.</t>
  </si>
  <si>
    <t>50905.001203/2021-32</t>
  </si>
  <si>
    <t>50905.001090/2021-73</t>
  </si>
  <si>
    <t>DISNEY BARROCA NETO</t>
  </si>
  <si>
    <t>Colaborador Eventual SNPTA</t>
  </si>
  <si>
    <t>CAP/ DIRNES</t>
  </si>
  <si>
    <t>***.563.274-**</t>
  </si>
  <si>
    <t>Visita técnica aos portos do Rio de Janeiro e Itaguaí; "Kick off"arrendamento terminais TGS 2, TGL ITG e TGL RJZ; EVTEA na SNPTA;</t>
  </si>
  <si>
    <t>50905.001201/2021-41</t>
  </si>
  <si>
    <t>GILSON FREITAS GALVAO</t>
  </si>
  <si>
    <t>CAP/ DIRMEP</t>
  </si>
  <si>
    <t>***.395.934-**</t>
  </si>
  <si>
    <t>1917/2020</t>
  </si>
  <si>
    <t>APV 50905.002400/2021-77</t>
  </si>
  <si>
    <t>FRANCISCO ANTONIO DE M. LARANJEIRA</t>
  </si>
  <si>
    <t>Reunião no MInfra dia 26/04/21.</t>
  </si>
  <si>
    <t>Reunião da DIREXE da CDRJ no MINFRA</t>
  </si>
  <si>
    <t>50905.002418/2021-79</t>
  </si>
  <si>
    <t>50905.002404/2021-55</t>
  </si>
  <si>
    <t>Cancelada, Adiamento de reunião MINFRA CRÉDITO REGISTRADO!</t>
  </si>
  <si>
    <t>APV 50905.002404/2021-55</t>
  </si>
  <si>
    <t>50905.002509/2021-12</t>
  </si>
  <si>
    <t>CRÉDITO REGISTRADO!</t>
  </si>
  <si>
    <t xml:space="preserve"> 50905.002680/2021 </t>
  </si>
  <si>
    <t>MARCELO SANTIAGO VILLAS BOAS</t>
  </si>
  <si>
    <t>CANCELADO COVID-19 CÔNJUGE,         CRÉDITO REGISTRADO!</t>
  </si>
  <si>
    <t xml:space="preserve"> 50905.002042/2021 </t>
  </si>
  <si>
    <t>JESUINO GUILHERMINO ALVES</t>
  </si>
  <si>
    <t>GERQUA</t>
  </si>
  <si>
    <t>***.143.087-**</t>
  </si>
  <si>
    <t>SIMULAÇÃO COMPUTACIONAL DE MANOBRAS DE NAVIOS CONTAINEIRES (335M DE LOA E 51M DE BOCA)</t>
  </si>
  <si>
    <t>50905.002893/2021-45</t>
  </si>
  <si>
    <t>Reuniões no MINFRA, na SNPTA e ANTAQ.</t>
  </si>
  <si>
    <t>50905.003042/2021-10</t>
  </si>
  <si>
    <t>17/05/2021</t>
  </si>
  <si>
    <t>Reunião no Palácio do Planalto.</t>
  </si>
  <si>
    <t>50905.003033/2021-29</t>
  </si>
  <si>
    <t>24/05/2021</t>
  </si>
  <si>
    <t>Reunião convocada pelo MINFRA para tratar sobre o Arrendamento CSN.</t>
  </si>
  <si>
    <t>50905.002905/2021-31</t>
  </si>
  <si>
    <t>Reuniões na SNPTA e na ABTP (Associação Brasileira dos Terminais Portuários).</t>
  </si>
  <si>
    <t>Arrendamento CSN                                                           - CANCELADO - CRÉDITO REGISTRADO!</t>
  </si>
  <si>
    <t>50905.003296/2021-38</t>
  </si>
  <si>
    <t>UBERLÂNDIA</t>
  </si>
  <si>
    <t>50905.003355/2021-78.</t>
  </si>
  <si>
    <t>50905.003355/2021-78</t>
  </si>
  <si>
    <t>09/06/2021</t>
  </si>
  <si>
    <t>11/06/2021</t>
  </si>
  <si>
    <t>15/06/2021</t>
  </si>
  <si>
    <t>18/06/2021</t>
  </si>
  <si>
    <t>14/06/2021</t>
  </si>
  <si>
    <t>21/06/2021</t>
  </si>
  <si>
    <t>50905.003755/2021-83</t>
  </si>
  <si>
    <t>Visita equipe CGMP/DNOP/SNPTA/MInfra à Itaguaí; a área CSN (granel
mineral) entrou em análise para priorização com vistas à licitação; viabilizar a elaboração de EVTEA;</t>
  </si>
  <si>
    <t>50905.003756/2021-28</t>
  </si>
  <si>
    <t>50905.003929/2021-16</t>
  </si>
  <si>
    <t>Participou de visita técnica aos Portos da CDRJ, de 12/07/2021 a 14/07/2021</t>
  </si>
  <si>
    <t>50905.004347/2021-49</t>
  </si>
  <si>
    <t>Posse de Flávia Takafashi na Diretoria da Agência Nacional de Transportes Aquaviários (ANTAQ)</t>
  </si>
  <si>
    <t>50905.004241/2021-45</t>
  </si>
  <si>
    <t>Nordeste Export - (02 e 03/08/2021), em São Luís/MA.
Visita ao Terminal "Pátio de Triagem de Veículos do porto de Suape" (04/08/2021).
*(Vôo de retorno custeado pelo Terminal).</t>
  </si>
  <si>
    <t>*</t>
  </si>
  <si>
    <t>50905.004199/2021-62</t>
  </si>
  <si>
    <t>IX Congresso Nacional de Direito Marítimo, Portuário e Aduaneiro.
Hospedagem no período de 25 a 27/08/21 por conta da organização do evento. Diária somente no dia 28/08, uma vez que não há voo após o término.</t>
  </si>
  <si>
    <t>50905.004445/2021-86</t>
  </si>
  <si>
    <t>Santos Export - Fórum Regional de Logística e Infraestrutura Portuária. O deslocamento foi custeado pelo requisitante, não houve emissão de aéreo.</t>
  </si>
  <si>
    <t>50905.004446/2021-21</t>
  </si>
  <si>
    <t>PORTO ALEGRE</t>
  </si>
  <si>
    <t>Sul Export - Fórum Regional de Logística e Infraestrutura Portuária</t>
  </si>
  <si>
    <t>50905.004831/2021-78</t>
  </si>
  <si>
    <t>SUPDEN/ DIRNES</t>
  </si>
  <si>
    <t>IX Congresso Nacional de Direito Marítimo, Portuário e Aduaneiro - Florianólis</t>
  </si>
  <si>
    <t>50905.004974/2021-80</t>
  </si>
  <si>
    <t>27/08/2021</t>
  </si>
  <si>
    <t>Participação no Prêmio Portos + Brasil.</t>
  </si>
  <si>
    <t>Retorno do Prêmio Portos + Brasil.</t>
  </si>
  <si>
    <t>50905.004879/2021-86</t>
  </si>
  <si>
    <t>***.985.183-01</t>
  </si>
  <si>
    <t>RIBEIRÃO PRETO</t>
  </si>
  <si>
    <t>Participação no treinamento de tecnologia do sistema de RH Benner, recém-implantado na CDRJ.</t>
  </si>
  <si>
    <t>PASSAREDO TRANSPORTES AEREOS AS</t>
  </si>
  <si>
    <t>50905.004900/2021-43</t>
  </si>
  <si>
    <t xml:space="preserve"> MILENE SALLES DE OLIVEIRA</t>
  </si>
  <si>
    <t>9521</t>
  </si>
  <si>
    <t>***.320.027-81</t>
  </si>
  <si>
    <t>50905.004901/2021-98</t>
  </si>
  <si>
    <t>BRENO LUIZ LUNGA BATISTA</t>
  </si>
  <si>
    <t>9498</t>
  </si>
  <si>
    <t>***.485.147-84</t>
  </si>
  <si>
    <t>50905.004920/2021-14</t>
  </si>
  <si>
    <t>FRANCISCA TERESA DA SILVA ALMEIDA</t>
  </si>
  <si>
    <t>6806</t>
  </si>
  <si>
    <t>***.334.167-72</t>
  </si>
  <si>
    <t>50905.004925/2021-47</t>
  </si>
  <si>
    <t>JULIANE GONÇALVES DA SILVA</t>
  </si>
  <si>
    <t>9538</t>
  </si>
  <si>
    <t>***.226.057-96</t>
  </si>
  <si>
    <t>50905.004940/2021-95</t>
  </si>
  <si>
    <t>LEONARDO PECENE TEIXEIRA</t>
  </si>
  <si>
    <t>***.714.927-29</t>
  </si>
  <si>
    <t>50905.004943/2021-29</t>
  </si>
  <si>
    <t>50905.004896/2021-13</t>
  </si>
  <si>
    <t>10h30 - Reunião ABEPH - Assembleia Geral 
15h - Reunião com Diogo Piloni - Autoridades Portuárias
18h - Evento Portos + Brasil</t>
  </si>
  <si>
    <t>REGRESSO</t>
  </si>
  <si>
    <t>50905.004819/2021-63</t>
  </si>
  <si>
    <t>19/08/2021</t>
  </si>
  <si>
    <t>Participação no evento Santos Export 2021</t>
  </si>
  <si>
    <t>50905.004923/2021-58</t>
  </si>
  <si>
    <t>Participação no Evento Prêmio Portos Mais Brasil, e outras reuniões  constantes neste processo.</t>
  </si>
  <si>
    <t>31/08/2021</t>
  </si>
  <si>
    <t>Por motivo de ordem pessoal, o passageiro solicitou retornar no dia 08/09/2021, conforme Nota Informativa constante neste processo</t>
  </si>
  <si>
    <t>50905.005218/2021-78</t>
  </si>
  <si>
    <t>10/09/2021</t>
  </si>
  <si>
    <t>Reunião presencial com Sr. Diogo Piloni e Silva, Secretário Nacional de Portos e Transportes Aquaviários; Tratativas sobre arrendamentos da CDRJ: renovações e novos negócios, e Reescalonamento do cronograma investimento - CSN.</t>
  </si>
  <si>
    <t>50905.005442/2021-60</t>
  </si>
  <si>
    <t>BRASIL EXPORT - 28/09 E 29/08</t>
  </si>
  <si>
    <t>50905.005460/2021-41</t>
  </si>
  <si>
    <t>BRASIL EXPORT - 28/09 E 29/09</t>
  </si>
  <si>
    <t>BRASÍLIA/VCP</t>
  </si>
  <si>
    <t>BRASIL EXPORT - 28/09 E 29/10</t>
  </si>
  <si>
    <t>50905.005237/2021-02</t>
  </si>
  <si>
    <t>BRASIL EXPORT - 28/09 E 29/11</t>
  </si>
  <si>
    <t>BRASIL EXPORT - 28/09 E 29/12</t>
  </si>
  <si>
    <t>50905.005500/2021-55</t>
  </si>
  <si>
    <t xml:space="preserve">27/09/2021: Reunião na ANTAQ Brasília;
28 e 29/09/2021: Evento Brasil Export - Fórum Regional de Logística e Infraestrutura Portuária. </t>
  </si>
  <si>
    <t>50905.005515/2021-13</t>
  </si>
  <si>
    <t>ALESSANDRO JORGE BARROS RIBEIRO</t>
  </si>
  <si>
    <t>9624</t>
  </si>
  <si>
    <t>***.068.767.**</t>
  </si>
  <si>
    <t>PARTICIPAÇÃO NO EVENTO "EXERCÍCIO GUARDIÃO CIBERNÉTICO 3.0"</t>
  </si>
  <si>
    <t>50905.005519/2021-00</t>
  </si>
  <si>
    <t>JULIANA ARAUJO DE TOLEDO</t>
  </si>
  <si>
    <t>50905.005736/2021-91</t>
  </si>
  <si>
    <t>14/10/21: Participação no Prêmio ANTAQ 2021.
13 e 15/10/21: Reuniões na ANTAQ e SNPTA.
O voo de ia foi custeado pelo requisitante.</t>
  </si>
  <si>
    <t>50905.005746/2021-27</t>
  </si>
  <si>
    <t>DIRMEP</t>
  </si>
  <si>
    <t>COPA AIRLINES</t>
  </si>
  <si>
    <t>SÃO DOMINGO</t>
  </si>
  <si>
    <r>
      <t>Foro Latinoamericano de Ciudades Portuarias FLC, 2021 (Lecturas Inter-conexas), </t>
    </r>
    <r>
      <rPr>
        <sz val="12"/>
        <color rgb="FF000000"/>
        <rFont val="Calibri"/>
        <family val="2"/>
      </rPr>
      <t>que acontecerá em Santo Domingo (Republica Dominicana)</t>
    </r>
  </si>
  <si>
    <t>50905.005767/2021-42</t>
  </si>
  <si>
    <t>50905.005676/2021-15</t>
  </si>
  <si>
    <t>EMIRATES</t>
  </si>
  <si>
    <t>DUBAI</t>
  </si>
  <si>
    <t>Missão Internacional do Brasil Export 2021, de 13 a 19/11/2021, em Dubai – Emirados Árabes Unidos.</t>
  </si>
  <si>
    <t>11/11/2021</t>
  </si>
  <si>
    <t xml:space="preserve">Emirates </t>
  </si>
  <si>
    <t>50905.005818/2021-36</t>
  </si>
  <si>
    <t>GABRIELA A PINELL CAMPAGNA</t>
  </si>
  <si>
    <t>SUPSAN</t>
  </si>
  <si>
    <r>
      <t>Cerimônia de entrega </t>
    </r>
    <r>
      <rPr>
        <sz val="11"/>
        <color rgb="FF000000"/>
        <rFont val="Times New Roman"/>
        <family val="1"/>
      </rPr>
      <t>Prêmio ANTAQ 2021.</t>
    </r>
  </si>
  <si>
    <t>50905.007229/2021-92</t>
  </si>
  <si>
    <t>LUIS CESAR S. DA FONSECA FILHO</t>
  </si>
  <si>
    <t>09445</t>
  </si>
  <si>
    <t>LATAM /AZUL</t>
  </si>
  <si>
    <t>Cerimônia de divulgação dos resultados do 5º ciclo do Indicador de Governança Sest (SEI50905.006860/21-74).</t>
  </si>
  <si>
    <t>50905.007146/2021-01</t>
  </si>
  <si>
    <t>AZUL /LATAM</t>
  </si>
  <si>
    <t xml:space="preserve">10h30 - Reunião sobre a Supervisão Ministerial  - SE/MINFRA
16h- Reunião na SNPTA  </t>
  </si>
  <si>
    <t>50905.007156/2021-39</t>
  </si>
  <si>
    <t>Acompanhar o Diretor-Presidente em reunião na SNPTA; 10h30 sobre a Supervisão Ministerial; 16h - sobre Portus.</t>
  </si>
  <si>
    <t>50905.007176/2021-18</t>
  </si>
  <si>
    <t>CORIS BRASIL TURISMO</t>
  </si>
  <si>
    <t>BOGOTA/ CARTAGENA</t>
  </si>
  <si>
    <t>Congresso Latino Americano</t>
  </si>
  <si>
    <t>50905.007200/2021-19</t>
  </si>
  <si>
    <t>50905.007177/2021-54</t>
  </si>
  <si>
    <t>26/11/2021</t>
  </si>
  <si>
    <t>AVIANCA/ CORIS BRASIL TURISMO</t>
  </si>
  <si>
    <t>50905.007267/2021-45</t>
  </si>
  <si>
    <t>06/12: Reunião SNPTA
07/12: Reuniões ANTAQ</t>
  </si>
  <si>
    <t>50905.007287/2021-16</t>
  </si>
  <si>
    <t>CONGONHAS/ BRASÍLIA</t>
  </si>
  <si>
    <t>50905.007618/2021-18</t>
  </si>
  <si>
    <t>Reunião na SNPTA - Portus.</t>
  </si>
  <si>
    <t>50905.007262/2021-12</t>
  </si>
  <si>
    <t>50905.007260/2021-23</t>
  </si>
  <si>
    <t>50905.007263/2021-67</t>
  </si>
  <si>
    <t>50905.007599/2021-20</t>
  </si>
  <si>
    <t>14h- Reunião com Diogo Piloni sobre Portus</t>
  </si>
  <si>
    <t>50905.008381/2021-92</t>
  </si>
  <si>
    <t>Reunião com Diogo Piloni - Autoridades Portuárias e PORTUS</t>
  </si>
  <si>
    <t>50905.008359/2021-42</t>
  </si>
  <si>
    <t>Reunião no Minfra acerca da aprovação do plano de investimentos propostos para renovação do prazo do contrato de arrendamento do Sepetiba Tecon.</t>
  </si>
  <si>
    <t>IDEM</t>
  </si>
  <si>
    <t>50905.008477/2021-51</t>
  </si>
  <si>
    <t>16/12/2021</t>
  </si>
  <si>
    <t>20/12/2021</t>
  </si>
  <si>
    <t>Diversas reuniões SNPTA</t>
  </si>
  <si>
    <t>27/12/2021</t>
  </si>
  <si>
    <t>50905.008659/2021-21</t>
  </si>
  <si>
    <t>FLORIANÓPOLIS/CONGONHAS</t>
  </si>
  <si>
    <t>Apresentação EVTEA TGS - Porto de Itaguaí na na Empresa de Planejamento e Logísticas - EPL: DF.</t>
  </si>
  <si>
    <t>50905.008516/2021-10</t>
  </si>
  <si>
    <t>50905.008512/2021-31</t>
  </si>
  <si>
    <t>50905.008519/2021-53</t>
  </si>
  <si>
    <t>23/12/2021</t>
  </si>
  <si>
    <t>351/2020</t>
  </si>
  <si>
    <t>EDUARDO PIRES SOARES</t>
  </si>
  <si>
    <t>GERCOT</t>
  </si>
  <si>
    <t>***.022.657-**</t>
  </si>
  <si>
    <t>BELO HORIZONTE</t>
  </si>
  <si>
    <t>REUNIÃO SOBRE CONTABILIZAÇÃO DO DÉFICT DO PORTUS</t>
  </si>
  <si>
    <t>626/2020</t>
  </si>
  <si>
    <t>CAP</t>
  </si>
  <si>
    <t>REUNIÃO CAP RIO DE JANEIRO</t>
  </si>
  <si>
    <t>1163/2020</t>
  </si>
  <si>
    <t>REUNIÕES "PROJETO ORLA" E NA SNPTA</t>
  </si>
  <si>
    <t>1809/2020</t>
  </si>
  <si>
    <t>386/2020</t>
  </si>
  <si>
    <t>REUNIÕES NA SNPTA e ANTAQ</t>
  </si>
  <si>
    <t>149/2020</t>
  </si>
  <si>
    <t>MARIANA PESCATORI CANDIDO DA SILVA</t>
  </si>
  <si>
    <t>***.113.121-**</t>
  </si>
  <si>
    <t>REUNIÃO CONSAD</t>
  </si>
  <si>
    <t>155/2020</t>
  </si>
  <si>
    <t>JULIO CESAR BARBOSA MELO</t>
  </si>
  <si>
    <t>***.012.405-**</t>
  </si>
  <si>
    <t>1562/2020</t>
  </si>
  <si>
    <t>RAFAEL DA SILVA MENDES</t>
  </si>
  <si>
    <t>***.858.027-**</t>
  </si>
  <si>
    <t>REUNIÃO NA SEST E NO MINISTÉRIO DA INFRAESTRUTURA</t>
  </si>
  <si>
    <t>157/2020</t>
  </si>
  <si>
    <t>DAVI EMERY CADE</t>
  </si>
  <si>
    <t>***.874.727-**</t>
  </si>
  <si>
    <t>1198/2020</t>
  </si>
  <si>
    <t>ALECSSANDER PEREIRA DA CRUZ</t>
  </si>
  <si>
    <t>***.330.997-**</t>
  </si>
  <si>
    <t>REUNIÃO COM A SEST</t>
  </si>
  <si>
    <t>1611/2020</t>
  </si>
  <si>
    <t>REUNIÃO NA SNPTA</t>
  </si>
  <si>
    <t>1395/2020</t>
  </si>
  <si>
    <t>HANDLEY ABREU CORREA</t>
  </si>
  <si>
    <t>SUPMAM</t>
  </si>
  <si>
    <t>***.912.027-**</t>
  </si>
  <si>
    <t>VISITA TÉCNICA PORTO DE VITÓRIA</t>
  </si>
  <si>
    <t>1495/2020</t>
  </si>
  <si>
    <t>HELIO SZMAJSER</t>
  </si>
  <si>
    <t>***.615.367-**</t>
  </si>
  <si>
    <t>1577/2020</t>
  </si>
  <si>
    <t>ADRIANO JOSÉ DA COSTA</t>
  </si>
  <si>
    <t>REUNIÃO NO MINISTÉRIO DA INFRAESTRUTURA</t>
  </si>
  <si>
    <t>1864/2020</t>
  </si>
  <si>
    <t>MARCOS BARRETO FERNANDES</t>
  </si>
  <si>
    <t>***.574.547-**</t>
  </si>
  <si>
    <t>1623/2020</t>
  </si>
  <si>
    <t>CARLOS EDUARDO AUGUSTO</t>
  </si>
  <si>
    <t>SUPENG</t>
  </si>
  <si>
    <t>***.072.007-**</t>
  </si>
  <si>
    <t>REUNIÃO PORTUS</t>
  </si>
  <si>
    <t>2190/2020</t>
  </si>
  <si>
    <t>395/2020</t>
  </si>
  <si>
    <t>REUNIÕES NA SNPTA</t>
  </si>
  <si>
    <t>1626/2020</t>
  </si>
  <si>
    <t>SOLENIDADE NA ANTAQ E ASSEMBLÉIA ABEPH</t>
  </si>
  <si>
    <t>2492/2020</t>
  </si>
  <si>
    <t>REUNIÃO NA SeinfraPort</t>
  </si>
  <si>
    <t>1075/2020</t>
  </si>
  <si>
    <t>ALEX DE SOUZA ARAUJO</t>
  </si>
  <si>
    <t>CONFIS</t>
  </si>
  <si>
    <t>***.980.751-**</t>
  </si>
  <si>
    <t>REUNIÃO ORDINÁRIA CONFIS</t>
  </si>
  <si>
    <t>1077/2020</t>
  </si>
  <si>
    <t>2493/2020</t>
  </si>
  <si>
    <t>LUIS ANTÔNIO DA COSTA KREMER</t>
  </si>
  <si>
    <t>***.794.827-**</t>
  </si>
  <si>
    <t>2567/2020</t>
  </si>
  <si>
    <t>MARIANA GIRALDI DANTAS DA SILVA</t>
  </si>
  <si>
    <t>GERCON</t>
  </si>
  <si>
    <t>REUNIÃO TCU</t>
  </si>
  <si>
    <t>2712/2020</t>
  </si>
  <si>
    <t>396/2020</t>
  </si>
  <si>
    <t>1913/2020</t>
  </si>
  <si>
    <t>CARLOS ANDRÉ PULHEZ DE PAULA</t>
  </si>
  <si>
    <t>***.185.587-**</t>
  </si>
  <si>
    <t>CAPACITAÇÃO AUDITORIA CGU</t>
  </si>
  <si>
    <t>1071/2020</t>
  </si>
  <si>
    <t>VLADIMIR REIS JOAQUIM LOPES</t>
  </si>
  <si>
    <t>***.653.617-**</t>
  </si>
  <si>
    <t>2124/2020</t>
  </si>
  <si>
    <t>1430/2020</t>
  </si>
  <si>
    <t>1436/2020</t>
  </si>
  <si>
    <t>1438/2020</t>
  </si>
  <si>
    <t>1856/2020</t>
  </si>
  <si>
    <t>FERNANDA DE SOUZA MACHADO</t>
  </si>
  <si>
    <t>REUNIÃO CAP ITAGUAÍ</t>
  </si>
  <si>
    <t>3655/2020</t>
  </si>
  <si>
    <t>479/2020</t>
  </si>
  <si>
    <t>LEANDRO RODRIGO ALVES LIMA</t>
  </si>
  <si>
    <r>
      <t xml:space="preserve">INTERMODAL / </t>
    </r>
    <r>
      <rPr>
        <b/>
        <sz val="11"/>
        <color rgb="FFFF0000"/>
        <rFont val="Calibri"/>
        <family val="2"/>
        <charset val="1"/>
      </rPr>
      <t>Loc. GOL. KS44SH</t>
    </r>
  </si>
  <si>
    <t>3654/2020</t>
  </si>
  <si>
    <t>651/2020</t>
  </si>
  <si>
    <t xml:space="preserve">JOÃO PAULO S. DE MIRANDA LIMENZO </t>
  </si>
  <si>
    <t>***.448.717-**</t>
  </si>
  <si>
    <t>3835/2020</t>
  </si>
  <si>
    <r>
      <t xml:space="preserve">INTERMODAL / </t>
    </r>
    <r>
      <rPr>
        <b/>
        <sz val="11"/>
        <color rgb="FFFF0000"/>
        <rFont val="Calibri"/>
        <family val="2"/>
        <charset val="1"/>
      </rPr>
      <t>Loc. GOL. DST9RR</t>
    </r>
  </si>
  <si>
    <t>3525/2020</t>
  </si>
  <si>
    <t>GABRIEL RICHA OLIVEIRA</t>
  </si>
  <si>
    <t>FOZ DO IGUAÇU</t>
  </si>
  <si>
    <r>
      <t xml:space="preserve">15º CONGRESSO DE PREGOEIROS / </t>
    </r>
    <r>
      <rPr>
        <b/>
        <sz val="11"/>
        <color rgb="FFFF0000"/>
        <rFont val="Calibri"/>
        <family val="2"/>
        <charset val="1"/>
      </rPr>
      <t>Loc. LATAM. IBNKLI</t>
    </r>
  </si>
  <si>
    <t>3526/2020</t>
  </si>
  <si>
    <t>AMAPOLA ANGEL DE CARVALHO</t>
  </si>
  <si>
    <t>***.723.237-**</t>
  </si>
  <si>
    <r>
      <t xml:space="preserve">15º CONGRESSO DE PREGOEIROS / </t>
    </r>
    <r>
      <rPr>
        <b/>
        <sz val="11"/>
        <color rgb="FFFF0000"/>
        <rFont val="Calibri"/>
        <family val="2"/>
        <charset val="1"/>
      </rPr>
      <t>Loc. LATAM. ACFWPH</t>
    </r>
  </si>
  <si>
    <t>3509/2020</t>
  </si>
  <si>
    <t>SUPADM</t>
  </si>
  <si>
    <r>
      <t xml:space="preserve">15º CONGRESSO DE PREGOEIROS / </t>
    </r>
    <r>
      <rPr>
        <b/>
        <sz val="11"/>
        <color rgb="FFFF0000"/>
        <rFont val="Calibri"/>
        <family val="2"/>
        <charset val="1"/>
      </rPr>
      <t>Loc. LATAM. QCTAXN</t>
    </r>
  </si>
  <si>
    <t>3684/2020</t>
  </si>
  <si>
    <t>1432/2020</t>
  </si>
  <si>
    <t>RIO / BRASÍLIA</t>
  </si>
  <si>
    <r>
      <t xml:space="preserve">REUNIÃO CAP / </t>
    </r>
    <r>
      <rPr>
        <b/>
        <sz val="11"/>
        <color rgb="FFFF0000"/>
        <rFont val="Calibri"/>
        <family val="2"/>
        <charset val="1"/>
      </rPr>
      <t>Loc's. GOL. GRBGJH e ZKFVXS</t>
    </r>
  </si>
  <si>
    <t>3582/2020</t>
  </si>
  <si>
    <t>1407/2020</t>
  </si>
  <si>
    <t>***.839.237-**</t>
  </si>
  <si>
    <r>
      <t xml:space="preserve">15º CONGRESSO DE PREGOEIROS / </t>
    </r>
    <r>
      <rPr>
        <b/>
        <sz val="11"/>
        <color rgb="FFFF0000"/>
        <rFont val="Calibri"/>
        <family val="2"/>
        <charset val="1"/>
      </rPr>
      <t>Loc. LATAM. LNHBPV</t>
    </r>
  </si>
  <si>
    <t>3672/2020</t>
  </si>
  <si>
    <t>1409/2020</t>
  </si>
  <si>
    <t>FRANCISCO ANTONIO DE MAGALHÃES LARANJEIRA</t>
  </si>
  <si>
    <r>
      <t xml:space="preserve">INTERMODAL / </t>
    </r>
    <r>
      <rPr>
        <b/>
        <sz val="11"/>
        <color rgb="FFFF0000"/>
        <rFont val="Calibri"/>
        <family val="2"/>
        <charset val="1"/>
      </rPr>
      <t>Loc. GOL. GMJ33T</t>
    </r>
  </si>
  <si>
    <t>3715/2020</t>
  </si>
  <si>
    <t>1406/2020</t>
  </si>
  <si>
    <r>
      <t xml:space="preserve">REUNIÃO CONSAD / </t>
    </r>
    <r>
      <rPr>
        <b/>
        <sz val="11"/>
        <color rgb="FFFF0000"/>
        <rFont val="Calibri"/>
        <family val="2"/>
        <charset val="1"/>
      </rPr>
      <t>Loc. LATAM. VDIYFZ</t>
    </r>
  </si>
  <si>
    <t>3713/2020</t>
  </si>
  <si>
    <t>1405/2020</t>
  </si>
  <si>
    <t>DINO ANTUNES DIAS BATISTA</t>
  </si>
  <si>
    <r>
      <t xml:space="preserve">REUNIÃO CONSAD / </t>
    </r>
    <r>
      <rPr>
        <b/>
        <sz val="11"/>
        <color rgb="FFFF0000"/>
        <rFont val="Calibri"/>
        <family val="2"/>
        <charset val="1"/>
      </rPr>
      <t>Loc. LATAM. XRMKTT</t>
    </r>
  </si>
  <si>
    <t>2890/2020</t>
  </si>
  <si>
    <t>50905.001516/2020-16</t>
  </si>
  <si>
    <r>
      <t xml:space="preserve">INTERMODAL / </t>
    </r>
    <r>
      <rPr>
        <b/>
        <sz val="11"/>
        <color rgb="FFFF0000"/>
        <rFont val="Calibri"/>
        <family val="2"/>
        <charset val="1"/>
      </rPr>
      <t xml:space="preserve">Loc. LATAM. JCMXQG  </t>
    </r>
  </si>
  <si>
    <t>2881/2020</t>
  </si>
  <si>
    <t>50905.001515/2020-63</t>
  </si>
  <si>
    <r>
      <t xml:space="preserve">INTERMODAL / </t>
    </r>
    <r>
      <rPr>
        <b/>
        <sz val="11"/>
        <color rgb="FFFF0000"/>
        <rFont val="Calibri"/>
        <family val="2"/>
        <charset val="1"/>
      </rPr>
      <t>Loc. LATAM. RZKWJY</t>
    </r>
  </si>
  <si>
    <t>2901/2020</t>
  </si>
  <si>
    <t>50905.001818/2020-86</t>
  </si>
  <si>
    <r>
      <t xml:space="preserve">INTERMODAL / </t>
    </r>
    <r>
      <rPr>
        <b/>
        <sz val="11"/>
        <color rgb="FFFF0000"/>
        <rFont val="Calibri"/>
        <family val="2"/>
        <charset val="1"/>
      </rPr>
      <t>Loc. GOL TQJM7K</t>
    </r>
  </si>
  <si>
    <t>2903/2020</t>
  </si>
  <si>
    <t>50905.001819/2020-21</t>
  </si>
  <si>
    <t>SUZANA FIGUEIREDO PADILLA</t>
  </si>
  <si>
    <t>***.945.441-**</t>
  </si>
  <si>
    <r>
      <t xml:space="preserve">INTERMODAL / </t>
    </r>
    <r>
      <rPr>
        <b/>
        <sz val="11"/>
        <color rgb="FFFF0000"/>
        <rFont val="Calibri"/>
        <family val="2"/>
        <charset val="1"/>
      </rPr>
      <t>Loc. LATAM. IMWZRI</t>
    </r>
  </si>
  <si>
    <t>1049/2020</t>
  </si>
  <si>
    <t>50905.000910/2020-29</t>
  </si>
  <si>
    <t>GUILHERME CARVALHO DE SOUZA</t>
  </si>
  <si>
    <t>GERATE</t>
  </si>
  <si>
    <t>***.374.887-**</t>
  </si>
  <si>
    <t>Loc. LATAM. HPJYRI - novo loc. GCDATY</t>
  </si>
  <si>
    <t>3799/2020</t>
  </si>
  <si>
    <t>50905.002612/2020-73</t>
  </si>
  <si>
    <t>MARCELO SANTIAGO VILLAS-BÔAS</t>
  </si>
  <si>
    <t>Loc. GOL. EWEUUQ</t>
  </si>
  <si>
    <t>3766/2020</t>
  </si>
  <si>
    <t>50905.002690/2020-78</t>
  </si>
  <si>
    <t>ERNERSO ALVES DE BRITO FILHO</t>
  </si>
  <si>
    <t>***.271.807-**</t>
  </si>
  <si>
    <t>Loc. GOL. QFR9WB</t>
  </si>
  <si>
    <t>2894/2020</t>
  </si>
  <si>
    <t>50905.003460/2020-26</t>
  </si>
  <si>
    <t>FABIO LUIZ LIMA DE FREITAS</t>
  </si>
  <si>
    <t>***.516.475-**</t>
  </si>
  <si>
    <t>Loc. GOL. RAKTCQ</t>
  </si>
  <si>
    <t>3022/2020</t>
  </si>
  <si>
    <t>50905.003461/2020-71</t>
  </si>
  <si>
    <t>Loc. GOL. AIMPQS</t>
  </si>
  <si>
    <t>2020</t>
  </si>
  <si>
    <t>2549/2020</t>
  </si>
  <si>
    <t>50905.004468/2020-18</t>
  </si>
  <si>
    <t>REINO UNIDO E ALEMANHA</t>
  </si>
  <si>
    <t>Convite recebido da Embaixada Britânica para uma Missão aos Portos de Felixstowe, Southampton e Hamburgo.</t>
  </si>
  <si>
    <t>Dólar</t>
  </si>
  <si>
    <t>RESTITUIÇÃO À GERSEG</t>
  </si>
  <si>
    <t>FATURAS</t>
  </si>
  <si>
    <t>ENVIO E RECEBIMENTO E-MAIL</t>
  </si>
  <si>
    <t>VENCIMENTO</t>
  </si>
  <si>
    <t>ENVIO DO FISCAL AO GERSEG</t>
  </si>
  <si>
    <t>ENVIO DA GERSEG</t>
  </si>
  <si>
    <t>ENVIO SUPADM</t>
  </si>
  <si>
    <t>ENVIO DIRAFI</t>
  </si>
  <si>
    <t>RECEBE/ ENVIO SUPFIN</t>
  </si>
  <si>
    <t>GERCOL/ ASSCOL</t>
  </si>
  <si>
    <t>SUTCOR/ GERFIN</t>
  </si>
  <si>
    <t>PAGAMENTO</t>
  </si>
  <si>
    <t>ENVIO DA GERFIN À GERSEG</t>
  </si>
  <si>
    <t>OBS</t>
  </si>
  <si>
    <t>43742  43743/22</t>
  </si>
  <si>
    <t>04 e 06/01/2022</t>
  </si>
  <si>
    <t xml:space="preserve"> 46233  46234/22</t>
  </si>
  <si>
    <t>3 Reclamações s/ pagamento: 03, 04, e 07/03/2022</t>
  </si>
  <si>
    <t>46.835 46.835/22</t>
  </si>
  <si>
    <t>47246  47247 47211/22</t>
  </si>
  <si>
    <t>18/03/2022 21/03/2022</t>
  </si>
  <si>
    <t>1 Reclamação s/ pagamento: 21/03/2022</t>
  </si>
  <si>
    <t>48008 48009 48010/22</t>
  </si>
  <si>
    <t>16 e 17/03/2022</t>
  </si>
  <si>
    <t>30/03 19:47 31/03 18:50</t>
  </si>
  <si>
    <t>06/04/2022 08/04/2022</t>
  </si>
  <si>
    <t>50905.001598/2022-52 08/04/2022</t>
  </si>
  <si>
    <t xml:space="preserve">49023 49023 49023/22 </t>
  </si>
  <si>
    <t>01 e 04/04/2022</t>
  </si>
  <si>
    <t>13/04/2022 18/04/2022</t>
  </si>
  <si>
    <t>19/04/2022 28/04/2022</t>
  </si>
  <si>
    <t>50880 50881 50882 50883 50884/22</t>
  </si>
  <si>
    <t>03/05/2022 04/05/2022</t>
  </si>
  <si>
    <t>51865 51866 51867 51868 51869/22</t>
  </si>
  <si>
    <t>2023</t>
  </si>
  <si>
    <t>50905.005998/2022-37</t>
  </si>
  <si>
    <t>EDUARDO HEINN BERNARDI</t>
  </si>
  <si>
    <t>***.005.561-**</t>
  </si>
  <si>
    <t xml:space="preserve">BRASILIA </t>
  </si>
  <si>
    <t>50905.005997/2022-92</t>
  </si>
  <si>
    <t>50905.005520/2022-15</t>
  </si>
  <si>
    <t>Reunião do COAUD</t>
  </si>
  <si>
    <t>50905.005999/2022-81</t>
  </si>
  <si>
    <t>CONASD</t>
  </si>
  <si>
    <t>50905.000052/2023-65</t>
  </si>
  <si>
    <t>50905.000164/2023-16</t>
  </si>
  <si>
    <t>FELIPE NOGUEIRA GUIMARÃES</t>
  </si>
  <si>
    <t>CONFINS</t>
  </si>
  <si>
    <t xml:space="preserve"> Reunião do CONFIS</t>
  </si>
  <si>
    <t>50905.000291/2023-15</t>
  </si>
  <si>
    <t>50905.000382/2023-51</t>
  </si>
  <si>
    <t>50905.000437/2023-22</t>
  </si>
  <si>
    <t>50905.000535/2023-60</t>
  </si>
  <si>
    <t xml:space="preserve">CLAUDIO SOARES </t>
  </si>
  <si>
    <t>Programa Brasil Export 2023</t>
  </si>
  <si>
    <t xml:space="preserve"> 50905.000535/2023-60</t>
  </si>
  <si>
    <t>50905.000662/2023-69</t>
  </si>
  <si>
    <t xml:space="preserve">HEBERT MARCUSE LEAL </t>
  </si>
  <si>
    <t xml:space="preserve">reunião mensal do COAUD </t>
  </si>
  <si>
    <t xml:space="preserve">50905.000906/2023-11 </t>
  </si>
  <si>
    <t> Participação no evento Intermodal South America 2023</t>
  </si>
  <si>
    <t>50905.000906/2023-11</t>
  </si>
  <si>
    <t>50905.000950/2023-13</t>
  </si>
  <si>
    <t>BERITH LOURENÇO MARQUES</t>
  </si>
  <si>
    <t xml:space="preserve">50905.000945/2023-19 </t>
  </si>
  <si>
    <t>RUY FLAKS SCHNEIDER</t>
  </si>
  <si>
    <t>***.325.267-**</t>
  </si>
  <si>
    <t xml:space="preserve">50905.000948/2023-44 </t>
  </si>
  <si>
    <t xml:space="preserve">CLAUDIO CESAR SOARES </t>
  </si>
  <si>
    <t xml:space="preserve">LATAM </t>
  </si>
  <si>
    <t>50905.000971/2023-39</t>
  </si>
  <si>
    <t xml:space="preserve">                  CONSELHEIRO</t>
  </si>
  <si>
    <t>Reunião mensal do COAUD </t>
  </si>
  <si>
    <t xml:space="preserve">50905.000971/2023-39 </t>
  </si>
  <si>
    <t xml:space="preserve">50905.000970/2023-94 </t>
  </si>
  <si>
    <t xml:space="preserve">BRASÍLIA </t>
  </si>
  <si>
    <t xml:space="preserve">50905.000989/2023-31 </t>
  </si>
  <si>
    <t>Reunião do CAP </t>
  </si>
  <si>
    <t>50905.000892/2023-28</t>
  </si>
  <si>
    <t xml:space="preserve"> HERBERT MARCUSE LEAL</t>
  </si>
  <si>
    <t>FIEL</t>
  </si>
  <si>
    <t>FIEL AJUDANTE</t>
  </si>
  <si>
    <t>GUARDA PORTUÁRIO</t>
  </si>
  <si>
    <t>SECRETÁRIA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</si>
</sst>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&quot;R$&quot;\ #,##0;[Red]\-&quot;R$&quot;\ #,##0"/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/m/yyyy"/>
    <numFmt numFmtId="165" formatCode="_-&quot;R$ &quot;* #,##0.00_-;&quot;-R$ &quot;* #,##0.00_-;_-&quot;R$ &quot;* \-??_-;_-@_-"/>
    <numFmt numFmtId="166" formatCode="&quot;R$ &quot;#,##0.00"/>
    <numFmt numFmtId="167" formatCode="_-[$$-409]* #,##0.00_ ;_-[$$-409]* \-#,##0.00\ ;_-[$$-409]* &quot;-&quot;??_ ;_-@_ "/>
    <numFmt numFmtId="168" formatCode="&quot;R$&quot;\ #,##0.00"/>
    <numFmt numFmtId="169" formatCode="&quot;R$&quot;#,##0.00;[Red]&quot;R$&quot;#,##0.00"/>
    <numFmt numFmtId="170" formatCode="&quot; &quot;[$R$-416]&quot; &quot;#,##0.00&quot; &quot;;&quot;-&quot;[$R$-416]&quot; &quot;#,##0.00&quot; &quot;;&quot; &quot;[$R$-416]&quot; -&quot;00&quot; &quot;;&quot; &quot;@&quot; &quot;"/>
    <numFmt numFmtId="171" formatCode="&quot; R$ &quot;#,##0.00&quot; &quot;;&quot;-R$ &quot;#,##0.00&quot; &quot;;&quot; R$ -&quot;00&quot; &quot;;&quot; &quot;@&quot; &quot;"/>
    <numFmt numFmtId="172" formatCode="[$R$-409]&quot; &quot;#,##0.00"/>
    <numFmt numFmtId="173" formatCode="&quot; &quot;[$R$-409]&quot; &quot;#,##0.00&quot; &quot;;&quot;-&quot;[$R$-409]&quot; &quot;#,##0.00&quot; &quot;;&quot; &quot;[$R$-409]&quot; -&quot;00&quot; &quot;;&quot; &quot;@&quot; &quot;"/>
  </numFmts>
  <fonts count="27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b/>
      <sz val="8"/>
      <color rgb="FFFFFFFF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sz val="8"/>
      <name val="Calibri"/>
      <family val="2"/>
      <charset val="1"/>
    </font>
    <font>
      <strike/>
      <sz val="11"/>
      <color rgb="FF000000"/>
      <name val="Calibri"/>
      <family val="2"/>
      <charset val="1"/>
    </font>
    <font>
      <sz val="10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11"/>
      <color rgb="FF000000"/>
      <name val="Calibri"/>
      <family val="2"/>
    </font>
    <font>
      <sz val="11"/>
      <color rgb="FF444444"/>
      <name val="Calibri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</font>
  </fonts>
  <fills count="16">
    <fill>
      <patternFill patternType="none"/>
    </fill>
    <fill>
      <patternFill patternType="gray125"/>
    </fill>
    <fill>
      <patternFill patternType="solid">
        <fgColor rgb="FF808080"/>
        <bgColor rgb="FF969696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FFFF"/>
        <bgColor rgb="FFFFFFFF"/>
      </patternFill>
    </fill>
  </fills>
  <borders count="7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rgb="FF000000"/>
      </right>
      <top/>
      <bottom style="thin">
        <color auto="1"/>
      </bottom>
      <diagonal/>
    </border>
    <border>
      <left style="medium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medium">
        <color rgb="FF000000"/>
      </left>
      <right style="thin">
        <color auto="1"/>
      </right>
      <top style="thin">
        <color rgb="FF000000"/>
      </top>
      <bottom/>
      <diagonal/>
    </border>
    <border>
      <left style="medium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auto="1"/>
      </right>
      <top/>
      <bottom style="thin">
        <color rgb="FF000000"/>
      </bottom>
      <diagonal/>
    </border>
    <border>
      <left style="medium">
        <color rgb="FF000000"/>
      </left>
      <right style="thin">
        <color auto="1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</borders>
  <cellStyleXfs count="3">
    <xf numFmtId="0" fontId="0" fillId="0" borderId="0"/>
    <xf numFmtId="165" fontId="5" fillId="0" borderId="0" applyBorder="0" applyProtection="0"/>
    <xf numFmtId="0" fontId="19" fillId="0" borderId="0"/>
  </cellStyleXfs>
  <cellXfs count="428">
    <xf numFmtId="0" fontId="0" fillId="0" borderId="0" xfId="0"/>
    <xf numFmtId="0" fontId="6" fillId="3" borderId="0" xfId="0" applyFont="1" applyFill="1"/>
    <xf numFmtId="0" fontId="2" fillId="0" borderId="0" xfId="0" applyFont="1"/>
    <xf numFmtId="0" fontId="6" fillId="3" borderId="0" xfId="0" applyFont="1" applyFill="1" applyAlignment="1">
      <alignment horizontal="center" vertical="center"/>
    </xf>
    <xf numFmtId="164" fontId="9" fillId="0" borderId="3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9" fontId="11" fillId="2" borderId="15" xfId="0" applyNumberFormat="1" applyFont="1" applyFill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166" fontId="11" fillId="2" borderId="3" xfId="1" applyNumberFormat="1" applyFont="1" applyFill="1" applyBorder="1" applyAlignment="1" applyProtection="1">
      <alignment horizontal="center" vertical="center"/>
    </xf>
    <xf numFmtId="2" fontId="11" fillId="2" borderId="3" xfId="1" applyNumberFormat="1" applyFont="1" applyFill="1" applyBorder="1" applyAlignment="1" applyProtection="1">
      <alignment horizontal="center" vertical="center"/>
    </xf>
    <xf numFmtId="4" fontId="11" fillId="2" borderId="3" xfId="1" applyNumberFormat="1" applyFont="1" applyFill="1" applyBorder="1" applyAlignment="1" applyProtection="1">
      <alignment horizontal="center" vertical="center"/>
    </xf>
    <xf numFmtId="4" fontId="11" fillId="2" borderId="16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164" fontId="9" fillId="4" borderId="17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ill="1" applyAlignment="1">
      <alignment horizontal="center" vertical="center"/>
    </xf>
    <xf numFmtId="164" fontId="9" fillId="5" borderId="17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ill="1"/>
    <xf numFmtId="43" fontId="0" fillId="0" borderId="0" xfId="0" applyNumberFormat="1"/>
    <xf numFmtId="164" fontId="9" fillId="4" borderId="19" xfId="0" applyNumberFormat="1" applyFont="1" applyFill="1" applyBorder="1" applyAlignment="1" applyProtection="1">
      <alignment horizontal="center" vertical="center"/>
      <protection locked="0"/>
    </xf>
    <xf numFmtId="164" fontId="9" fillId="4" borderId="1" xfId="0" applyNumberFormat="1" applyFont="1" applyFill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165" fontId="9" fillId="0" borderId="1" xfId="1" applyFont="1" applyBorder="1" applyAlignment="1" applyProtection="1">
      <alignment horizontal="center" vertical="center"/>
      <protection locked="0"/>
    </xf>
    <xf numFmtId="2" fontId="9" fillId="0" borderId="1" xfId="1" applyNumberFormat="1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164" fontId="9" fillId="0" borderId="1" xfId="0" applyNumberFormat="1" applyFont="1" applyBorder="1" applyAlignment="1" applyProtection="1">
      <alignment horizontal="center" vertical="center" wrapText="1"/>
      <protection locked="0"/>
    </xf>
    <xf numFmtId="49" fontId="9" fillId="0" borderId="18" xfId="0" applyNumberFormat="1" applyFont="1" applyBorder="1" applyAlignment="1" applyProtection="1">
      <alignment horizontal="center" vertical="center" wrapText="1"/>
      <protection locked="0"/>
    </xf>
    <xf numFmtId="164" fontId="9" fillId="0" borderId="18" xfId="0" applyNumberFormat="1" applyFont="1" applyBorder="1" applyAlignment="1" applyProtection="1">
      <alignment horizontal="center" vertical="center"/>
      <protection locked="0"/>
    </xf>
    <xf numFmtId="49" fontId="9" fillId="0" borderId="18" xfId="0" applyNumberFormat="1" applyFon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 wrapText="1"/>
      <protection locked="0"/>
    </xf>
    <xf numFmtId="165" fontId="9" fillId="0" borderId="18" xfId="1" applyFont="1" applyBorder="1" applyAlignment="1" applyProtection="1">
      <alignment horizontal="center" vertical="center"/>
      <protection locked="0"/>
    </xf>
    <xf numFmtId="2" fontId="9" fillId="0" borderId="18" xfId="1" applyNumberFormat="1" applyFont="1" applyBorder="1" applyAlignment="1" applyProtection="1">
      <alignment horizontal="center" vertical="center"/>
    </xf>
    <xf numFmtId="165" fontId="0" fillId="0" borderId="18" xfId="1" applyFont="1" applyBorder="1" applyAlignment="1" applyProtection="1">
      <alignment horizontal="center" vertical="center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164" fontId="9" fillId="0" borderId="2" xfId="0" applyNumberFormat="1" applyFont="1" applyBorder="1" applyAlignment="1" applyProtection="1">
      <alignment horizontal="center" vertical="center"/>
      <protection locked="0"/>
    </xf>
    <xf numFmtId="49" fontId="9" fillId="0" borderId="3" xfId="0" applyNumberFormat="1" applyFont="1" applyBorder="1" applyAlignment="1" applyProtection="1">
      <alignment horizontal="center" vertical="center" wrapText="1"/>
      <protection locked="0"/>
    </xf>
    <xf numFmtId="49" fontId="9" fillId="0" borderId="3" xfId="0" applyNumberFormat="1" applyFon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165" fontId="9" fillId="0" borderId="2" xfId="1" applyFont="1" applyBorder="1" applyAlignment="1" applyProtection="1">
      <alignment horizontal="center" vertical="center"/>
      <protection locked="0"/>
    </xf>
    <xf numFmtId="2" fontId="9" fillId="0" borderId="3" xfId="1" applyNumberFormat="1" applyFont="1" applyBorder="1" applyAlignment="1" applyProtection="1">
      <alignment horizontal="center" vertical="center"/>
    </xf>
    <xf numFmtId="165" fontId="0" fillId="0" borderId="3" xfId="1" applyFont="1" applyBorder="1" applyAlignment="1" applyProtection="1">
      <alignment horizontal="center" vertical="center"/>
    </xf>
    <xf numFmtId="0" fontId="0" fillId="3" borderId="0" xfId="0" applyFill="1"/>
    <xf numFmtId="164" fontId="9" fillId="4" borderId="21" xfId="0" applyNumberFormat="1" applyFont="1" applyFill="1" applyBorder="1" applyAlignment="1" applyProtection="1">
      <alignment horizontal="center" vertical="center"/>
      <protection locked="0"/>
    </xf>
    <xf numFmtId="164" fontId="9" fillId="4" borderId="12" xfId="0" applyNumberFormat="1" applyFont="1" applyFill="1" applyBorder="1" applyAlignment="1" applyProtection="1">
      <alignment horizontal="center" vertical="center"/>
      <protection locked="0"/>
    </xf>
    <xf numFmtId="164" fontId="9" fillId="4" borderId="13" xfId="0" applyNumberFormat="1" applyFont="1" applyFill="1" applyBorder="1" applyAlignment="1" applyProtection="1">
      <alignment horizontal="center" vertical="center"/>
      <protection locked="0"/>
    </xf>
    <xf numFmtId="164" fontId="9" fillId="0" borderId="13" xfId="0" applyNumberFormat="1" applyFont="1" applyBorder="1" applyAlignment="1" applyProtection="1">
      <alignment horizontal="center" vertical="center"/>
      <protection locked="0"/>
    </xf>
    <xf numFmtId="49" fontId="9" fillId="0" borderId="13" xfId="0" applyNumberFormat="1" applyFont="1" applyBorder="1" applyAlignment="1" applyProtection="1">
      <alignment horizontal="center" vertical="center" wrapText="1"/>
      <protection locked="0"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165" fontId="9" fillId="0" borderId="13" xfId="1" applyFont="1" applyBorder="1" applyAlignment="1" applyProtection="1">
      <alignment horizontal="center" vertical="center"/>
      <protection locked="0"/>
    </xf>
    <xf numFmtId="165" fontId="9" fillId="0" borderId="14" xfId="1" applyFont="1" applyBorder="1" applyAlignment="1" applyProtection="1">
      <alignment horizontal="center" vertical="center"/>
      <protection locked="0"/>
    </xf>
    <xf numFmtId="164" fontId="9" fillId="4" borderId="3" xfId="0" applyNumberFormat="1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165" fontId="9" fillId="0" borderId="3" xfId="1" applyFont="1" applyBorder="1" applyAlignment="1" applyProtection="1">
      <alignment horizontal="center" vertical="center"/>
      <protection locked="0"/>
    </xf>
    <xf numFmtId="165" fontId="0" fillId="0" borderId="3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164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165" fontId="0" fillId="0" borderId="1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5" xfId="1" applyNumberFormat="1" applyFont="1" applyFill="1" applyBorder="1" applyAlignment="1" applyProtection="1">
      <alignment horizontal="center" vertical="center" wrapText="1"/>
    </xf>
    <xf numFmtId="43" fontId="0" fillId="4" borderId="0" xfId="0" applyNumberFormat="1" applyFill="1"/>
    <xf numFmtId="0" fontId="0" fillId="4" borderId="0" xfId="0" applyFill="1"/>
    <xf numFmtId="165" fontId="0" fillId="0" borderId="5" xfId="1" applyFont="1" applyBorder="1" applyAlignment="1" applyProtection="1">
      <alignment horizontal="center" vertical="center"/>
    </xf>
    <xf numFmtId="49" fontId="9" fillId="0" borderId="22" xfId="0" applyNumberFormat="1" applyFont="1" applyBorder="1" applyAlignment="1" applyProtection="1">
      <alignment horizontal="center" vertical="center" wrapText="1"/>
      <protection locked="0"/>
    </xf>
    <xf numFmtId="164" fontId="9" fillId="0" borderId="22" xfId="0" applyNumberFormat="1" applyFont="1" applyBorder="1" applyAlignment="1" applyProtection="1">
      <alignment horizontal="center" vertical="center"/>
      <protection locked="0"/>
    </xf>
    <xf numFmtId="49" fontId="9" fillId="0" borderId="22" xfId="0" applyNumberFormat="1" applyFont="1" applyBorder="1" applyAlignment="1" applyProtection="1">
      <alignment horizontal="center" vertical="center"/>
      <protection locked="0"/>
    </xf>
    <xf numFmtId="49" fontId="0" fillId="0" borderId="22" xfId="0" applyNumberFormat="1" applyBorder="1" applyAlignment="1" applyProtection="1">
      <alignment horizontal="center" vertical="center"/>
      <protection locked="0"/>
    </xf>
    <xf numFmtId="49" fontId="0" fillId="0" borderId="22" xfId="0" applyNumberForma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165" fontId="9" fillId="0" borderId="22" xfId="1" applyFont="1" applyBorder="1" applyAlignment="1" applyProtection="1">
      <alignment horizontal="center" vertical="center"/>
      <protection locked="0"/>
    </xf>
    <xf numFmtId="2" fontId="9" fillId="0" borderId="22" xfId="1" applyNumberFormat="1" applyFont="1" applyBorder="1" applyAlignment="1" applyProtection="1">
      <alignment horizontal="center" vertical="center"/>
    </xf>
    <xf numFmtId="0" fontId="9" fillId="0" borderId="22" xfId="0" applyFont="1" applyBorder="1" applyAlignment="1" applyProtection="1">
      <alignment horizontal="center" vertical="center"/>
      <protection locked="0"/>
    </xf>
    <xf numFmtId="165" fontId="0" fillId="0" borderId="4" xfId="1" applyFont="1" applyBorder="1" applyAlignment="1" applyProtection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164" fontId="9" fillId="0" borderId="22" xfId="0" applyNumberFormat="1" applyFont="1" applyBorder="1" applyAlignment="1" applyProtection="1">
      <alignment horizontal="center" vertical="center" wrapText="1"/>
      <protection locked="0"/>
    </xf>
    <xf numFmtId="168" fontId="9" fillId="0" borderId="22" xfId="1" applyNumberFormat="1" applyFont="1" applyBorder="1" applyAlignment="1" applyProtection="1">
      <alignment horizontal="center" vertical="center"/>
    </xf>
    <xf numFmtId="165" fontId="0" fillId="0" borderId="22" xfId="1" applyFont="1" applyBorder="1" applyAlignment="1" applyProtection="1">
      <alignment horizontal="center" vertical="center"/>
    </xf>
    <xf numFmtId="168" fontId="0" fillId="0" borderId="0" xfId="0" applyNumberFormat="1"/>
    <xf numFmtId="165" fontId="0" fillId="3" borderId="20" xfId="0" applyNumberFormat="1" applyFill="1" applyBorder="1" applyAlignment="1">
      <alignment horizontal="center" vertical="center"/>
    </xf>
    <xf numFmtId="165" fontId="0" fillId="3" borderId="16" xfId="0" applyNumberFormat="1" applyFill="1" applyBorder="1" applyAlignment="1">
      <alignment horizontal="center" vertical="center"/>
    </xf>
    <xf numFmtId="43" fontId="0" fillId="3" borderId="0" xfId="0" applyNumberFormat="1" applyFill="1"/>
    <xf numFmtId="164" fontId="9" fillId="3" borderId="22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/>
    <xf numFmtId="164" fontId="9" fillId="0" borderId="22" xfId="0" applyNumberFormat="1" applyFont="1" applyBorder="1" applyAlignment="1" applyProtection="1">
      <alignment horizontal="left" vertical="center" wrapText="1"/>
      <protection locked="0"/>
    </xf>
    <xf numFmtId="49" fontId="9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49" fontId="9" fillId="3" borderId="17" xfId="0" applyNumberFormat="1" applyFont="1" applyFill="1" applyBorder="1" applyAlignment="1" applyProtection="1">
      <alignment horizontal="center" vertical="center" wrapText="1"/>
      <protection locked="0"/>
    </xf>
    <xf numFmtId="164" fontId="9" fillId="3" borderId="22" xfId="0" applyNumberFormat="1" applyFont="1" applyFill="1" applyBorder="1" applyAlignment="1" applyProtection="1">
      <alignment horizontal="center" vertical="center" wrapText="1"/>
      <protection locked="0"/>
    </xf>
    <xf numFmtId="164" fontId="9" fillId="3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4" fontId="0" fillId="0" borderId="22" xfId="0" applyNumberFormat="1" applyBorder="1" applyAlignment="1">
      <alignment horizontal="center" vertical="center" wrapText="1"/>
    </xf>
    <xf numFmtId="14" fontId="0" fillId="0" borderId="22" xfId="0" applyNumberFormat="1" applyBorder="1" applyAlignment="1">
      <alignment horizontal="center" vertical="center"/>
    </xf>
    <xf numFmtId="14" fontId="0" fillId="8" borderId="22" xfId="0" applyNumberFormat="1" applyFill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0" fontId="0" fillId="4" borderId="22" xfId="0" applyFill="1" applyBorder="1" applyAlignment="1">
      <alignment horizontal="center" vertical="center" wrapText="1"/>
    </xf>
    <xf numFmtId="14" fontId="16" fillId="0" borderId="22" xfId="0" applyNumberFormat="1" applyFont="1" applyBorder="1" applyAlignment="1">
      <alignment horizontal="center" vertical="center"/>
    </xf>
    <xf numFmtId="14" fontId="0" fillId="4" borderId="22" xfId="0" applyNumberFormat="1" applyFill="1" applyBorder="1" applyAlignment="1">
      <alignment horizontal="center" vertical="center"/>
    </xf>
    <xf numFmtId="0" fontId="18" fillId="3" borderId="22" xfId="0" applyFont="1" applyFill="1" applyBorder="1" applyAlignment="1">
      <alignment horizontal="center" vertical="center" wrapText="1"/>
    </xf>
    <xf numFmtId="14" fontId="0" fillId="4" borderId="22" xfId="0" applyNumberFormat="1" applyFill="1" applyBorder="1" applyAlignment="1">
      <alignment horizontal="center" vertical="center" wrapText="1"/>
    </xf>
    <xf numFmtId="14" fontId="0" fillId="3" borderId="22" xfId="0" applyNumberFormat="1" applyFill="1" applyBorder="1" applyAlignment="1">
      <alignment horizontal="center" vertical="center"/>
    </xf>
    <xf numFmtId="14" fontId="0" fillId="3" borderId="22" xfId="0" applyNumberFormat="1" applyFill="1" applyBorder="1" applyAlignment="1">
      <alignment horizontal="center" vertical="center" wrapText="1"/>
    </xf>
    <xf numFmtId="49" fontId="0" fillId="3" borderId="22" xfId="0" applyNumberFormat="1" applyFill="1" applyBorder="1" applyAlignment="1" applyProtection="1">
      <alignment horizontal="center" vertical="center"/>
      <protection locked="0"/>
    </xf>
    <xf numFmtId="49" fontId="9" fillId="9" borderId="2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2" xfId="0" applyFont="1" applyBorder="1" applyAlignment="1">
      <alignment horizontal="center" vertical="center"/>
    </xf>
    <xf numFmtId="49" fontId="9" fillId="3" borderId="22" xfId="0" applyNumberFormat="1" applyFont="1" applyFill="1" applyBorder="1" applyAlignment="1" applyProtection="1">
      <alignment horizontal="center" vertical="center" wrapText="1"/>
      <protection locked="0"/>
    </xf>
    <xf numFmtId="14" fontId="9" fillId="0" borderId="22" xfId="0" applyNumberFormat="1" applyFont="1" applyBorder="1" applyAlignment="1" applyProtection="1">
      <alignment horizontal="center" vertical="center" wrapText="1"/>
      <protection locked="0"/>
    </xf>
    <xf numFmtId="49" fontId="9" fillId="10" borderId="22" xfId="0" applyNumberFormat="1" applyFont="1" applyFill="1" applyBorder="1" applyAlignment="1" applyProtection="1">
      <alignment horizontal="center" vertical="center" wrapText="1"/>
      <protection locked="0"/>
    </xf>
    <xf numFmtId="165" fontId="0" fillId="10" borderId="22" xfId="1" applyFont="1" applyFill="1" applyBorder="1" applyAlignment="1" applyProtection="1">
      <alignment horizontal="center" vertical="center"/>
    </xf>
    <xf numFmtId="165" fontId="0" fillId="10" borderId="23" xfId="0" applyNumberFormat="1" applyFill="1" applyBorder="1" applyAlignment="1">
      <alignment horizontal="center" vertical="center"/>
    </xf>
    <xf numFmtId="165" fontId="0" fillId="9" borderId="22" xfId="1" applyFont="1" applyFill="1" applyBorder="1" applyAlignment="1" applyProtection="1">
      <alignment horizontal="center" vertical="center"/>
    </xf>
    <xf numFmtId="44" fontId="9" fillId="0" borderId="22" xfId="1" applyNumberFormat="1" applyFont="1" applyBorder="1" applyAlignment="1" applyProtection="1">
      <alignment horizontal="center" vertical="center"/>
    </xf>
    <xf numFmtId="44" fontId="9" fillId="0" borderId="22" xfId="0" applyNumberFormat="1" applyFont="1" applyBorder="1" applyAlignment="1" applyProtection="1">
      <alignment horizontal="center" vertical="center" wrapText="1"/>
      <protection locked="0"/>
    </xf>
    <xf numFmtId="44" fontId="9" fillId="3" borderId="22" xfId="0" applyNumberFormat="1" applyFont="1" applyFill="1" applyBorder="1" applyAlignment="1" applyProtection="1">
      <alignment horizontal="center" vertical="center" wrapText="1"/>
      <protection locked="0"/>
    </xf>
    <xf numFmtId="44" fontId="9" fillId="10" borderId="22" xfId="1" applyNumberFormat="1" applyFont="1" applyFill="1" applyBorder="1" applyAlignment="1" applyProtection="1">
      <alignment horizontal="center" vertical="center"/>
    </xf>
    <xf numFmtId="44" fontId="9" fillId="9" borderId="22" xfId="1" applyNumberFormat="1" applyFont="1" applyFill="1" applyBorder="1" applyAlignment="1" applyProtection="1">
      <alignment horizontal="center" vertical="center"/>
    </xf>
    <xf numFmtId="1" fontId="9" fillId="0" borderId="22" xfId="1" applyNumberFormat="1" applyFont="1" applyBorder="1" applyAlignment="1" applyProtection="1">
      <alignment horizontal="center" vertical="center"/>
    </xf>
    <xf numFmtId="49" fontId="0" fillId="6" borderId="22" xfId="0" applyNumberFormat="1" applyFill="1" applyBorder="1" applyAlignment="1" applyProtection="1">
      <alignment horizontal="center" vertical="center"/>
      <protection locked="0"/>
    </xf>
    <xf numFmtId="164" fontId="9" fillId="11" borderId="22" xfId="0" applyNumberFormat="1" applyFont="1" applyFill="1" applyBorder="1" applyAlignment="1" applyProtection="1">
      <alignment horizontal="center" vertical="center"/>
      <protection locked="0"/>
    </xf>
    <xf numFmtId="49" fontId="9" fillId="11" borderId="22" xfId="0" applyNumberFormat="1" applyFont="1" applyFill="1" applyBorder="1" applyAlignment="1" applyProtection="1">
      <alignment horizontal="left" vertical="center" wrapText="1"/>
      <protection locked="0"/>
    </xf>
    <xf numFmtId="49" fontId="9" fillId="11" borderId="22" xfId="0" applyNumberFormat="1" applyFont="1" applyFill="1" applyBorder="1" applyAlignment="1" applyProtection="1">
      <alignment horizontal="center" vertical="center" wrapText="1"/>
      <protection locked="0"/>
    </xf>
    <xf numFmtId="49" fontId="9" fillId="11" borderId="22" xfId="0" applyNumberFormat="1" applyFont="1" applyFill="1" applyBorder="1" applyAlignment="1" applyProtection="1">
      <alignment horizontal="center" vertical="center"/>
      <protection locked="0"/>
    </xf>
    <xf numFmtId="49" fontId="0" fillId="11" borderId="22" xfId="0" applyNumberFormat="1" applyFill="1" applyBorder="1" applyAlignment="1" applyProtection="1">
      <alignment horizontal="center" vertical="center" wrapText="1"/>
      <protection locked="0"/>
    </xf>
    <xf numFmtId="49" fontId="0" fillId="11" borderId="22" xfId="0" applyNumberFormat="1" applyFill="1" applyBorder="1" applyAlignment="1" applyProtection="1">
      <alignment horizontal="center" vertical="center"/>
      <protection locked="0"/>
    </xf>
    <xf numFmtId="164" fontId="9" fillId="11" borderId="22" xfId="0" applyNumberFormat="1" applyFont="1" applyFill="1" applyBorder="1" applyAlignment="1" applyProtection="1">
      <alignment horizontal="center" vertical="center" wrapText="1"/>
      <protection locked="0"/>
    </xf>
    <xf numFmtId="44" fontId="9" fillId="11" borderId="22" xfId="1" applyNumberFormat="1" applyFont="1" applyFill="1" applyBorder="1" applyAlignment="1" applyProtection="1">
      <alignment horizontal="center" vertical="center"/>
    </xf>
    <xf numFmtId="2" fontId="9" fillId="11" borderId="22" xfId="1" applyNumberFormat="1" applyFont="1" applyFill="1" applyBorder="1" applyAlignment="1" applyProtection="1">
      <alignment horizontal="center" vertical="center"/>
    </xf>
    <xf numFmtId="165" fontId="0" fillId="11" borderId="22" xfId="1" applyFont="1" applyFill="1" applyBorder="1" applyAlignment="1" applyProtection="1">
      <alignment horizontal="center" vertical="center"/>
    </xf>
    <xf numFmtId="0" fontId="0" fillId="9" borderId="36" xfId="0" applyFill="1" applyBorder="1" applyAlignment="1">
      <alignment horizontal="center" vertical="center"/>
    </xf>
    <xf numFmtId="164" fontId="9" fillId="6" borderId="22" xfId="0" applyNumberFormat="1" applyFont="1" applyFill="1" applyBorder="1" applyAlignment="1" applyProtection="1">
      <alignment horizontal="center" vertical="center"/>
      <protection locked="0"/>
    </xf>
    <xf numFmtId="49" fontId="9" fillId="6" borderId="22" xfId="0" applyNumberFormat="1" applyFont="1" applyFill="1" applyBorder="1" applyAlignment="1" applyProtection="1">
      <alignment horizontal="center" vertical="center" wrapText="1"/>
      <protection locked="0"/>
    </xf>
    <xf numFmtId="168" fontId="9" fillId="10" borderId="22" xfId="1" applyNumberFormat="1" applyFont="1" applyFill="1" applyBorder="1" applyAlignment="1" applyProtection="1">
      <alignment horizontal="center" vertical="center" wrapText="1"/>
    </xf>
    <xf numFmtId="44" fontId="9" fillId="10" borderId="22" xfId="0" applyNumberFormat="1" applyFont="1" applyFill="1" applyBorder="1" applyAlignment="1" applyProtection="1">
      <alignment horizontal="center" vertical="center" wrapText="1"/>
      <protection locked="0"/>
    </xf>
    <xf numFmtId="49" fontId="0" fillId="10" borderId="22" xfId="0" applyNumberFormat="1" applyFill="1" applyBorder="1" applyAlignment="1" applyProtection="1">
      <alignment horizontal="center" vertical="center"/>
      <protection locked="0"/>
    </xf>
    <xf numFmtId="49" fontId="9" fillId="10" borderId="17" xfId="0" applyNumberFormat="1" applyFont="1" applyFill="1" applyBorder="1" applyAlignment="1" applyProtection="1">
      <alignment horizontal="center" vertical="center" wrapText="1"/>
      <protection locked="0"/>
    </xf>
    <xf numFmtId="164" fontId="9" fillId="10" borderId="22" xfId="0" applyNumberFormat="1" applyFont="1" applyFill="1" applyBorder="1" applyAlignment="1" applyProtection="1">
      <alignment horizontal="center" vertical="center"/>
      <protection locked="0"/>
    </xf>
    <xf numFmtId="49" fontId="9" fillId="10" borderId="22" xfId="0" applyNumberFormat="1" applyFont="1" applyFill="1" applyBorder="1" applyAlignment="1" applyProtection="1">
      <alignment horizontal="left" vertical="center" wrapText="1"/>
      <protection locked="0"/>
    </xf>
    <xf numFmtId="49" fontId="9" fillId="10" borderId="22" xfId="0" applyNumberFormat="1" applyFont="1" applyFill="1" applyBorder="1" applyAlignment="1" applyProtection="1">
      <alignment horizontal="center" vertical="center"/>
      <protection locked="0"/>
    </xf>
    <xf numFmtId="49" fontId="0" fillId="10" borderId="22" xfId="0" applyNumberFormat="1" applyFill="1" applyBorder="1" applyAlignment="1" applyProtection="1">
      <alignment horizontal="center" vertical="center" wrapText="1"/>
      <protection locked="0"/>
    </xf>
    <xf numFmtId="164" fontId="9" fillId="10" borderId="22" xfId="0" applyNumberFormat="1" applyFont="1" applyFill="1" applyBorder="1" applyAlignment="1" applyProtection="1">
      <alignment horizontal="center" vertical="center" wrapText="1"/>
      <protection locked="0"/>
    </xf>
    <xf numFmtId="2" fontId="9" fillId="10" borderId="22" xfId="1" applyNumberFormat="1" applyFont="1" applyFill="1" applyBorder="1" applyAlignment="1" applyProtection="1">
      <alignment horizontal="center" vertical="center"/>
    </xf>
    <xf numFmtId="49" fontId="9" fillId="12" borderId="22" xfId="0" applyNumberFormat="1" applyFont="1" applyFill="1" applyBorder="1" applyAlignment="1" applyProtection="1">
      <alignment horizontal="center" vertical="center" wrapText="1"/>
      <protection locked="0"/>
    </xf>
    <xf numFmtId="14" fontId="0" fillId="12" borderId="0" xfId="0" applyNumberFormat="1" applyFill="1"/>
    <xf numFmtId="0" fontId="0" fillId="12" borderId="0" xfId="0" applyFill="1"/>
    <xf numFmtId="49" fontId="9" fillId="13" borderId="22" xfId="0" applyNumberFormat="1" applyFont="1" applyFill="1" applyBorder="1" applyAlignment="1" applyProtection="1">
      <alignment horizontal="center" vertical="center" wrapText="1"/>
      <protection locked="0"/>
    </xf>
    <xf numFmtId="49" fontId="0" fillId="13" borderId="22" xfId="0" applyNumberFormat="1" applyFill="1" applyBorder="1" applyAlignment="1" applyProtection="1">
      <alignment horizontal="center" vertical="center"/>
      <protection locked="0"/>
    </xf>
    <xf numFmtId="44" fontId="9" fillId="13" borderId="22" xfId="0" applyNumberFormat="1" applyFont="1" applyFill="1" applyBorder="1" applyAlignment="1" applyProtection="1">
      <alignment horizontal="center" vertical="center" wrapText="1"/>
      <protection locked="0"/>
    </xf>
    <xf numFmtId="165" fontId="0" fillId="13" borderId="22" xfId="1" applyFont="1" applyFill="1" applyBorder="1" applyAlignment="1" applyProtection="1">
      <alignment horizontal="center" vertical="center"/>
    </xf>
    <xf numFmtId="0" fontId="9" fillId="13" borderId="22" xfId="0" applyFont="1" applyFill="1" applyBorder="1" applyAlignment="1" applyProtection="1">
      <alignment horizontal="center" vertical="center" wrapText="1"/>
      <protection locked="0"/>
    </xf>
    <xf numFmtId="49" fontId="9" fillId="13" borderId="22" xfId="0" applyNumberFormat="1" applyFont="1" applyFill="1" applyBorder="1" applyAlignment="1" applyProtection="1">
      <alignment horizontal="center" vertical="center"/>
      <protection locked="0"/>
    </xf>
    <xf numFmtId="44" fontId="0" fillId="13" borderId="22" xfId="0" applyNumberFormat="1" applyFill="1" applyBorder="1" applyAlignment="1">
      <alignment horizontal="center" vertical="center"/>
    </xf>
    <xf numFmtId="0" fontId="0" fillId="13" borderId="22" xfId="0" applyFill="1" applyBorder="1" applyAlignment="1">
      <alignment horizontal="center" vertical="center"/>
    </xf>
    <xf numFmtId="49" fontId="9" fillId="13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13" borderId="1" xfId="0" applyNumberFormat="1" applyFont="1" applyFill="1" applyBorder="1" applyAlignment="1" applyProtection="1">
      <alignment horizontal="center" vertical="center"/>
      <protection locked="0"/>
    </xf>
    <xf numFmtId="44" fontId="0" fillId="13" borderId="1" xfId="0" applyNumberForma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49" fontId="9" fillId="1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10" borderId="1" xfId="0" applyNumberFormat="1" applyFont="1" applyFill="1" applyBorder="1" applyAlignment="1" applyProtection="1">
      <alignment horizontal="center" vertical="center"/>
      <protection locked="0"/>
    </xf>
    <xf numFmtId="0" fontId="0" fillId="10" borderId="1" xfId="0" applyFill="1" applyBorder="1" applyAlignment="1">
      <alignment horizontal="center" vertical="center"/>
    </xf>
    <xf numFmtId="44" fontId="0" fillId="10" borderId="1" xfId="0" applyNumberFormat="1" applyFill="1" applyBorder="1" applyAlignment="1">
      <alignment horizontal="center" vertical="center"/>
    </xf>
    <xf numFmtId="164" fontId="9" fillId="4" borderId="22" xfId="0" applyNumberFormat="1" applyFont="1" applyFill="1" applyBorder="1" applyAlignment="1" applyProtection="1">
      <alignment horizontal="center" vertical="center"/>
      <protection locked="0"/>
    </xf>
    <xf numFmtId="49" fontId="9" fillId="0" borderId="22" xfId="1" applyNumberFormat="1" applyFont="1" applyBorder="1" applyAlignment="1" applyProtection="1">
      <alignment horizontal="center" vertical="center"/>
      <protection locked="0"/>
    </xf>
    <xf numFmtId="164" fontId="9" fillId="5" borderId="22" xfId="0" applyNumberFormat="1" applyFont="1" applyFill="1" applyBorder="1" applyAlignment="1" applyProtection="1">
      <alignment horizontal="center" vertical="center"/>
      <protection locked="0"/>
    </xf>
    <xf numFmtId="165" fontId="0" fillId="3" borderId="23" xfId="0" applyNumberFormat="1" applyFill="1" applyBorder="1" applyAlignment="1">
      <alignment horizontal="center" vertical="center"/>
    </xf>
    <xf numFmtId="49" fontId="9" fillId="3" borderId="22" xfId="0" applyNumberFormat="1" applyFont="1" applyFill="1" applyBorder="1" applyAlignment="1" applyProtection="1">
      <alignment horizontal="center" vertical="center"/>
      <protection locked="0"/>
    </xf>
    <xf numFmtId="165" fontId="0" fillId="3" borderId="22" xfId="1" applyFont="1" applyFill="1" applyBorder="1" applyAlignment="1" applyProtection="1">
      <alignment horizontal="center" vertical="center"/>
    </xf>
    <xf numFmtId="49" fontId="9" fillId="4" borderId="22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22" xfId="0" applyNumberFormat="1" applyFont="1" applyFill="1" applyBorder="1" applyAlignment="1" applyProtection="1">
      <alignment horizontal="center" vertical="center"/>
      <protection locked="0"/>
    </xf>
    <xf numFmtId="49" fontId="0" fillId="4" borderId="22" xfId="0" applyNumberFormat="1" applyFill="1" applyBorder="1" applyAlignment="1" applyProtection="1">
      <alignment horizontal="center" vertical="center"/>
      <protection locked="0"/>
    </xf>
    <xf numFmtId="49" fontId="0" fillId="4" borderId="22" xfId="0" applyNumberFormat="1" applyFill="1" applyBorder="1" applyAlignment="1" applyProtection="1">
      <alignment horizontal="center" vertical="center" wrapText="1"/>
      <protection locked="0"/>
    </xf>
    <xf numFmtId="0" fontId="14" fillId="4" borderId="22" xfId="0" applyFont="1" applyFill="1" applyBorder="1" applyAlignment="1">
      <alignment wrapText="1"/>
    </xf>
    <xf numFmtId="165" fontId="9" fillId="4" borderId="22" xfId="1" applyFont="1" applyFill="1" applyBorder="1" applyAlignment="1" applyProtection="1">
      <alignment horizontal="center" vertical="center"/>
      <protection locked="0"/>
    </xf>
    <xf numFmtId="2" fontId="9" fillId="4" borderId="22" xfId="1" applyNumberFormat="1" applyFont="1" applyFill="1" applyBorder="1" applyAlignment="1" applyProtection="1">
      <alignment horizontal="center" vertical="center"/>
    </xf>
    <xf numFmtId="165" fontId="0" fillId="4" borderId="22" xfId="1" applyFont="1" applyFill="1" applyBorder="1" applyAlignment="1" applyProtection="1">
      <alignment horizontal="center" vertical="center"/>
    </xf>
    <xf numFmtId="165" fontId="0" fillId="4" borderId="23" xfId="0" applyNumberFormat="1" applyFill="1" applyBorder="1" applyAlignment="1">
      <alignment horizontal="center" vertical="center"/>
    </xf>
    <xf numFmtId="165" fontId="9" fillId="3" borderId="22" xfId="1" applyFont="1" applyFill="1" applyBorder="1" applyAlignment="1" applyProtection="1">
      <alignment horizontal="center" vertical="center"/>
      <protection locked="0"/>
    </xf>
    <xf numFmtId="164" fontId="9" fillId="4" borderId="22" xfId="0" applyNumberFormat="1" applyFont="1" applyFill="1" applyBorder="1" applyAlignment="1" applyProtection="1">
      <alignment horizontal="center" vertical="center" wrapText="1"/>
      <protection locked="0"/>
    </xf>
    <xf numFmtId="169" fontId="9" fillId="3" borderId="22" xfId="1" applyNumberFormat="1" applyFont="1" applyFill="1" applyBorder="1" applyAlignment="1" applyProtection="1">
      <alignment horizontal="center" vertical="center"/>
      <protection locked="0"/>
    </xf>
    <xf numFmtId="165" fontId="0" fillId="6" borderId="22" xfId="1" applyFont="1" applyFill="1" applyBorder="1" applyAlignment="1" applyProtection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4" fontId="6" fillId="3" borderId="22" xfId="0" applyNumberFormat="1" applyFont="1" applyFill="1" applyBorder="1" applyAlignment="1" applyProtection="1">
      <alignment horizontal="center" vertical="center"/>
      <protection locked="0"/>
    </xf>
    <xf numFmtId="49" fontId="6" fillId="3" borderId="22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22" xfId="0" applyNumberFormat="1" applyFont="1" applyFill="1" applyBorder="1" applyAlignment="1" applyProtection="1">
      <alignment horizontal="center" vertical="center"/>
      <protection locked="0"/>
    </xf>
    <xf numFmtId="0" fontId="6" fillId="3" borderId="22" xfId="0" applyFont="1" applyFill="1" applyBorder="1" applyAlignment="1" applyProtection="1">
      <alignment horizontal="center" vertical="center"/>
      <protection locked="0"/>
    </xf>
    <xf numFmtId="0" fontId="6" fillId="3" borderId="22" xfId="0" applyFont="1" applyFill="1" applyBorder="1" applyAlignment="1" applyProtection="1">
      <alignment horizontal="center" vertical="center" wrapText="1"/>
      <protection locked="0"/>
    </xf>
    <xf numFmtId="165" fontId="6" fillId="3" borderId="22" xfId="1" applyFont="1" applyFill="1" applyBorder="1" applyAlignment="1" applyProtection="1">
      <alignment horizontal="center" vertical="center"/>
      <protection locked="0"/>
    </xf>
    <xf numFmtId="2" fontId="6" fillId="3" borderId="22" xfId="1" applyNumberFormat="1" applyFont="1" applyFill="1" applyBorder="1" applyAlignment="1" applyProtection="1">
      <alignment horizontal="center" vertical="center"/>
    </xf>
    <xf numFmtId="165" fontId="6" fillId="3" borderId="22" xfId="1" applyFont="1" applyFill="1" applyBorder="1" applyAlignment="1" applyProtection="1">
      <alignment horizontal="center" vertical="center"/>
    </xf>
    <xf numFmtId="165" fontId="6" fillId="3" borderId="22" xfId="0" applyNumberFormat="1" applyFont="1" applyFill="1" applyBorder="1" applyAlignment="1">
      <alignment vertical="center"/>
    </xf>
    <xf numFmtId="165" fontId="6" fillId="3" borderId="22" xfId="0" applyNumberFormat="1" applyFont="1" applyFill="1" applyBorder="1" applyAlignment="1">
      <alignment horizontal="center" vertical="center"/>
    </xf>
    <xf numFmtId="2" fontId="9" fillId="3" borderId="22" xfId="1" applyNumberFormat="1" applyFont="1" applyFill="1" applyBorder="1" applyAlignment="1" applyProtection="1">
      <alignment horizontal="center" vertical="center"/>
    </xf>
    <xf numFmtId="165" fontId="0" fillId="3" borderId="22" xfId="0" applyNumberFormat="1" applyFill="1" applyBorder="1" applyAlignment="1">
      <alignment horizontal="center" vertical="center"/>
    </xf>
    <xf numFmtId="0" fontId="12" fillId="3" borderId="22" xfId="0" applyFont="1" applyFill="1" applyBorder="1" applyAlignment="1" applyProtection="1">
      <alignment horizontal="center" vertical="center" wrapText="1"/>
      <protection locked="0"/>
    </xf>
    <xf numFmtId="49" fontId="11" fillId="2" borderId="22" xfId="0" applyNumberFormat="1" applyFont="1" applyFill="1" applyBorder="1" applyAlignment="1">
      <alignment horizontal="center" vertical="center"/>
    </xf>
    <xf numFmtId="164" fontId="11" fillId="2" borderId="22" xfId="0" applyNumberFormat="1" applyFont="1" applyFill="1" applyBorder="1" applyAlignment="1">
      <alignment horizontal="center" vertical="center"/>
    </xf>
    <xf numFmtId="49" fontId="11" fillId="2" borderId="22" xfId="0" applyNumberFormat="1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166" fontId="11" fillId="2" borderId="22" xfId="1" applyNumberFormat="1" applyFont="1" applyFill="1" applyBorder="1" applyAlignment="1" applyProtection="1">
      <alignment horizontal="center" vertical="center"/>
    </xf>
    <xf numFmtId="4" fontId="11" fillId="2" borderId="22" xfId="1" applyNumberFormat="1" applyFont="1" applyFill="1" applyBorder="1" applyAlignment="1" applyProtection="1">
      <alignment horizontal="center" vertical="center"/>
    </xf>
    <xf numFmtId="4" fontId="11" fillId="2" borderId="22" xfId="1" applyNumberFormat="1" applyFont="1" applyFill="1" applyBorder="1" applyAlignment="1" applyProtection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14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165" fontId="2" fillId="0" borderId="22" xfId="1" applyFont="1" applyBorder="1" applyAlignment="1">
      <alignment horizontal="center" vertical="center"/>
    </xf>
    <xf numFmtId="167" fontId="2" fillId="0" borderId="22" xfId="0" applyNumberFormat="1" applyFont="1" applyBorder="1" applyAlignment="1">
      <alignment horizontal="center" vertical="center"/>
    </xf>
    <xf numFmtId="165" fontId="2" fillId="0" borderId="22" xfId="0" applyNumberFormat="1" applyFont="1" applyBorder="1" applyAlignment="1">
      <alignment horizontal="center" vertical="center"/>
    </xf>
    <xf numFmtId="49" fontId="4" fillId="2" borderId="22" xfId="0" applyNumberFormat="1" applyFont="1" applyFill="1" applyBorder="1" applyAlignment="1">
      <alignment horizontal="center"/>
    </xf>
    <xf numFmtId="164" fontId="4" fillId="2" borderId="22" xfId="0" applyNumberFormat="1" applyFont="1" applyFill="1" applyBorder="1" applyAlignment="1">
      <alignment horizontal="center" vertical="center"/>
    </xf>
    <xf numFmtId="49" fontId="4" fillId="2" borderId="22" xfId="0" applyNumberFormat="1" applyFont="1" applyFill="1" applyBorder="1" applyAlignment="1">
      <alignment horizontal="center" vertical="center" wrapText="1"/>
    </xf>
    <xf numFmtId="49" fontId="4" fillId="2" borderId="22" xfId="0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166" fontId="4" fillId="2" borderId="22" xfId="1" applyNumberFormat="1" applyFont="1" applyFill="1" applyBorder="1" applyAlignment="1" applyProtection="1">
      <alignment horizontal="center" vertical="center"/>
    </xf>
    <xf numFmtId="4" fontId="4" fillId="2" borderId="22" xfId="1" applyNumberFormat="1" applyFont="1" applyFill="1" applyBorder="1" applyAlignment="1" applyProtection="1">
      <alignment horizontal="center" vertical="center"/>
    </xf>
    <xf numFmtId="4" fontId="4" fillId="2" borderId="22" xfId="1" applyNumberFormat="1" applyFont="1" applyFill="1" applyBorder="1" applyAlignment="1" applyProtection="1">
      <alignment horizontal="center" vertical="center" wrapText="1"/>
    </xf>
    <xf numFmtId="165" fontId="0" fillId="0" borderId="0" xfId="1" applyFont="1" applyBorder="1" applyAlignment="1" applyProtection="1">
      <alignment horizontal="center" vertical="center"/>
    </xf>
    <xf numFmtId="4" fontId="24" fillId="0" borderId="0" xfId="0" applyNumberFormat="1" applyFont="1"/>
    <xf numFmtId="165" fontId="0" fillId="13" borderId="1" xfId="1" applyFont="1" applyFill="1" applyBorder="1" applyAlignment="1" applyProtection="1">
      <alignment horizontal="center" vertical="center"/>
    </xf>
    <xf numFmtId="14" fontId="0" fillId="13" borderId="1" xfId="0" applyNumberFormat="1" applyFill="1" applyBorder="1" applyAlignment="1">
      <alignment horizontal="center" vertical="center"/>
    </xf>
    <xf numFmtId="4" fontId="22" fillId="0" borderId="0" xfId="0" applyNumberFormat="1" applyFont="1"/>
    <xf numFmtId="49" fontId="0" fillId="13" borderId="1" xfId="0" applyNumberFormat="1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44" fontId="0" fillId="13" borderId="22" xfId="0" applyNumberFormat="1" applyFill="1" applyBorder="1" applyAlignment="1">
      <alignment vertical="center"/>
    </xf>
    <xf numFmtId="0" fontId="9" fillId="13" borderId="1" xfId="0" applyFont="1" applyFill="1" applyBorder="1" applyAlignment="1" applyProtection="1">
      <alignment horizontal="center" vertical="center" wrapText="1"/>
      <protection locked="0"/>
    </xf>
    <xf numFmtId="4" fontId="25" fillId="0" borderId="0" xfId="0" applyNumberFormat="1" applyFont="1"/>
    <xf numFmtId="49" fontId="11" fillId="2" borderId="44" xfId="0" applyNumberFormat="1" applyFont="1" applyFill="1" applyBorder="1" applyAlignment="1">
      <alignment horizontal="center" vertical="center"/>
    </xf>
    <xf numFmtId="4" fontId="11" fillId="2" borderId="45" xfId="1" applyNumberFormat="1" applyFont="1" applyFill="1" applyBorder="1" applyAlignment="1" applyProtection="1">
      <alignment horizontal="center" vertical="center" wrapText="1"/>
    </xf>
    <xf numFmtId="49" fontId="9" fillId="0" borderId="46" xfId="0" applyNumberFormat="1" applyFont="1" applyBorder="1" applyAlignment="1" applyProtection="1">
      <alignment horizontal="center" vertical="center" wrapText="1"/>
      <protection locked="0"/>
    </xf>
    <xf numFmtId="165" fontId="0" fillId="0" borderId="47" xfId="0" applyNumberFormat="1" applyBorder="1" applyAlignment="1">
      <alignment horizontal="center" vertical="center"/>
    </xf>
    <xf numFmtId="49" fontId="9" fillId="3" borderId="46" xfId="0" applyNumberFormat="1" applyFont="1" applyFill="1" applyBorder="1" applyAlignment="1" applyProtection="1">
      <alignment horizontal="center" vertical="center" wrapText="1"/>
      <protection locked="0"/>
    </xf>
    <xf numFmtId="49" fontId="9" fillId="7" borderId="46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Alignment="1">
      <alignment horizontal="center" vertical="center"/>
    </xf>
    <xf numFmtId="49" fontId="9" fillId="11" borderId="46" xfId="0" applyNumberFormat="1" applyFont="1" applyFill="1" applyBorder="1" applyAlignment="1" applyProtection="1">
      <alignment horizontal="center" vertical="center" wrapText="1"/>
      <protection locked="0"/>
    </xf>
    <xf numFmtId="165" fontId="0" fillId="11" borderId="47" xfId="0" applyNumberFormat="1" applyFill="1" applyBorder="1" applyAlignment="1">
      <alignment horizontal="center" vertical="center"/>
    </xf>
    <xf numFmtId="49" fontId="9" fillId="10" borderId="46" xfId="0" applyNumberFormat="1" applyFont="1" applyFill="1" applyBorder="1" applyAlignment="1" applyProtection="1">
      <alignment horizontal="center" vertical="center" wrapText="1"/>
      <protection locked="0"/>
    </xf>
    <xf numFmtId="165" fontId="0" fillId="10" borderId="47" xfId="0" applyNumberFormat="1" applyFill="1" applyBorder="1" applyAlignment="1">
      <alignment horizontal="center" vertical="center"/>
    </xf>
    <xf numFmtId="49" fontId="9" fillId="6" borderId="46" xfId="0" applyNumberFormat="1" applyFont="1" applyFill="1" applyBorder="1" applyAlignment="1" applyProtection="1">
      <alignment horizontal="center" vertical="center" wrapText="1"/>
      <protection locked="0"/>
    </xf>
    <xf numFmtId="0" fontId="0" fillId="10" borderId="0" xfId="0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9" fillId="9" borderId="46" xfId="0" applyNumberFormat="1" applyFont="1" applyFill="1" applyBorder="1" applyAlignment="1" applyProtection="1">
      <alignment horizontal="center" vertical="center" wrapText="1"/>
      <protection locked="0"/>
    </xf>
    <xf numFmtId="165" fontId="0" fillId="9" borderId="47" xfId="0" applyNumberFormat="1" applyFill="1" applyBorder="1" applyAlignment="1">
      <alignment horizontal="center" vertical="center"/>
    </xf>
    <xf numFmtId="49" fontId="9" fillId="13" borderId="46" xfId="0" applyNumberFormat="1" applyFont="1" applyFill="1" applyBorder="1" applyAlignment="1" applyProtection="1">
      <alignment horizontal="center" vertical="center" wrapText="1"/>
      <protection locked="0"/>
    </xf>
    <xf numFmtId="165" fontId="0" fillId="13" borderId="47" xfId="0" applyNumberFormat="1" applyFill="1" applyBorder="1" applyAlignment="1">
      <alignment horizontal="center" vertical="center"/>
    </xf>
    <xf numFmtId="0" fontId="16" fillId="13" borderId="0" xfId="0" applyFont="1" applyFill="1" applyAlignment="1">
      <alignment vertical="center"/>
    </xf>
    <xf numFmtId="49" fontId="9" fillId="0" borderId="48" xfId="0" applyNumberFormat="1" applyFont="1" applyBorder="1" applyAlignment="1" applyProtection="1">
      <alignment horizontal="center" vertical="center" wrapText="1"/>
      <protection locked="0"/>
    </xf>
    <xf numFmtId="0" fontId="23" fillId="0" borderId="40" xfId="0" applyFont="1" applyBorder="1" applyAlignment="1">
      <alignment horizontal="center" vertical="center"/>
    </xf>
    <xf numFmtId="49" fontId="9" fillId="10" borderId="48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48" xfId="0" applyNumberFormat="1" applyFont="1" applyFill="1" applyBorder="1" applyAlignment="1" applyProtection="1">
      <alignment horizontal="center" vertical="center" wrapText="1"/>
      <protection locked="0"/>
    </xf>
    <xf numFmtId="165" fontId="0" fillId="13" borderId="49" xfId="0" applyNumberFormat="1" applyFill="1" applyBorder="1" applyAlignment="1">
      <alignment horizontal="center" vertical="center"/>
    </xf>
    <xf numFmtId="49" fontId="9" fillId="10" borderId="51" xfId="0" applyNumberFormat="1" applyFont="1" applyFill="1" applyBorder="1" applyAlignment="1" applyProtection="1">
      <alignment horizontal="center" vertical="center" wrapText="1"/>
      <protection locked="0"/>
    </xf>
    <xf numFmtId="49" fontId="9" fillId="10" borderId="50" xfId="0" applyNumberFormat="1" applyFont="1" applyFill="1" applyBorder="1" applyAlignment="1" applyProtection="1">
      <alignment horizontal="center" vertical="center" wrapText="1"/>
      <protection locked="0"/>
    </xf>
    <xf numFmtId="49" fontId="9" fillId="10" borderId="50" xfId="0" applyNumberFormat="1" applyFont="1" applyFill="1" applyBorder="1" applyAlignment="1" applyProtection="1">
      <alignment horizontal="center" vertical="center"/>
      <protection locked="0"/>
    </xf>
    <xf numFmtId="0" fontId="0" fillId="10" borderId="50" xfId="0" applyFill="1" applyBorder="1" applyAlignment="1">
      <alignment horizontal="center" vertical="center"/>
    </xf>
    <xf numFmtId="165" fontId="0" fillId="10" borderId="49" xfId="0" applyNumberFormat="1" applyFill="1" applyBorder="1" applyAlignment="1">
      <alignment horizontal="center" vertical="center"/>
    </xf>
    <xf numFmtId="165" fontId="0" fillId="10" borderId="1" xfId="1" applyFont="1" applyFill="1" applyBorder="1" applyAlignment="1" applyProtection="1">
      <alignment horizontal="center" vertical="center"/>
    </xf>
    <xf numFmtId="49" fontId="9" fillId="0" borderId="52" xfId="0" applyNumberFormat="1" applyFont="1" applyBorder="1" applyAlignment="1" applyProtection="1">
      <alignment horizontal="center" vertical="center" wrapText="1"/>
      <protection locked="0"/>
    </xf>
    <xf numFmtId="49" fontId="9" fillId="13" borderId="50" xfId="0" applyNumberFormat="1" applyFont="1" applyFill="1" applyBorder="1" applyAlignment="1" applyProtection="1">
      <alignment horizontal="center" vertical="center" wrapText="1"/>
      <protection locked="0"/>
    </xf>
    <xf numFmtId="49" fontId="9" fillId="13" borderId="50" xfId="0" applyNumberFormat="1" applyFont="1" applyFill="1" applyBorder="1" applyAlignment="1" applyProtection="1">
      <alignment horizontal="center" vertical="center"/>
      <protection locked="0"/>
    </xf>
    <xf numFmtId="0" fontId="0" fillId="13" borderId="50" xfId="0" applyFill="1" applyBorder="1" applyAlignment="1">
      <alignment horizontal="center" vertical="center"/>
    </xf>
    <xf numFmtId="44" fontId="0" fillId="14" borderId="1" xfId="0" applyNumberFormat="1" applyFill="1" applyBorder="1" applyAlignment="1">
      <alignment horizontal="center" vertical="center"/>
    </xf>
    <xf numFmtId="165" fontId="0" fillId="13" borderId="50" xfId="1" applyFont="1" applyFill="1" applyBorder="1" applyAlignment="1" applyProtection="1">
      <alignment horizontal="center" vertical="center"/>
    </xf>
    <xf numFmtId="49" fontId="9" fillId="13" borderId="53" xfId="0" applyNumberFormat="1" applyFont="1" applyFill="1" applyBorder="1" applyAlignment="1" applyProtection="1">
      <alignment horizontal="center" vertical="center"/>
      <protection locked="0"/>
    </xf>
    <xf numFmtId="49" fontId="0" fillId="15" borderId="54" xfId="0" applyNumberFormat="1" applyFill="1" applyBorder="1" applyAlignment="1" applyProtection="1">
      <alignment horizontal="center" vertical="center" wrapText="1"/>
      <protection locked="0"/>
    </xf>
    <xf numFmtId="49" fontId="0" fillId="15" borderId="54" xfId="0" applyNumberFormat="1" applyFill="1" applyBorder="1" applyAlignment="1" applyProtection="1">
      <alignment horizontal="center" vertical="center"/>
      <protection locked="0"/>
    </xf>
    <xf numFmtId="49" fontId="0" fillId="15" borderId="55" xfId="0" applyNumberFormat="1" applyFill="1" applyBorder="1" applyAlignment="1" applyProtection="1">
      <alignment horizontal="center" vertical="center"/>
      <protection locked="0"/>
    </xf>
    <xf numFmtId="49" fontId="9" fillId="0" borderId="56" xfId="0" applyNumberFormat="1" applyFont="1" applyBorder="1" applyAlignment="1" applyProtection="1">
      <alignment horizontal="center" vertical="center" wrapText="1"/>
      <protection locked="0"/>
    </xf>
    <xf numFmtId="49" fontId="9" fillId="13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13" borderId="2" xfId="0" applyNumberFormat="1" applyFont="1" applyFill="1" applyBorder="1" applyAlignment="1" applyProtection="1">
      <alignment horizontal="center" vertical="center"/>
      <protection locked="0"/>
    </xf>
    <xf numFmtId="0" fontId="0" fillId="13" borderId="2" xfId="0" applyFill="1" applyBorder="1" applyAlignment="1">
      <alignment horizontal="center" vertical="center"/>
    </xf>
    <xf numFmtId="44" fontId="0" fillId="14" borderId="2" xfId="0" applyNumberFormat="1" applyFill="1" applyBorder="1" applyAlignment="1">
      <alignment horizontal="center" vertical="center"/>
    </xf>
    <xf numFmtId="165" fontId="0" fillId="13" borderId="2" xfId="1" applyFont="1" applyFill="1" applyBorder="1" applyAlignment="1" applyProtection="1">
      <alignment horizontal="center" vertical="center"/>
    </xf>
    <xf numFmtId="49" fontId="9" fillId="0" borderId="51" xfId="0" applyNumberFormat="1" applyFont="1" applyBorder="1" applyAlignment="1" applyProtection="1">
      <alignment horizontal="center" vertical="center" wrapText="1"/>
      <protection locked="0"/>
    </xf>
    <xf numFmtId="44" fontId="0" fillId="14" borderId="22" xfId="0" applyNumberFormat="1" applyFill="1" applyBorder="1" applyAlignment="1">
      <alignment horizontal="center" vertical="center"/>
    </xf>
    <xf numFmtId="49" fontId="9" fillId="0" borderId="57" xfId="0" applyNumberFormat="1" applyFont="1" applyBorder="1" applyAlignment="1" applyProtection="1">
      <alignment horizontal="center" vertical="center" wrapText="1"/>
      <protection locked="0"/>
    </xf>
    <xf numFmtId="49" fontId="9" fillId="13" borderId="53" xfId="0" applyNumberFormat="1" applyFont="1" applyFill="1" applyBorder="1" applyAlignment="1" applyProtection="1">
      <alignment horizontal="center" vertical="center" wrapText="1"/>
      <protection locked="0"/>
    </xf>
    <xf numFmtId="49" fontId="9" fillId="13" borderId="3" xfId="0" applyNumberFormat="1" applyFont="1" applyFill="1" applyBorder="1" applyAlignment="1" applyProtection="1">
      <alignment horizontal="center" vertical="center"/>
      <protection locked="0"/>
    </xf>
    <xf numFmtId="0" fontId="0" fillId="13" borderId="53" xfId="0" applyFill="1" applyBorder="1" applyAlignment="1">
      <alignment horizontal="center" vertical="center"/>
    </xf>
    <xf numFmtId="44" fontId="0" fillId="14" borderId="53" xfId="0" applyNumberFormat="1" applyFill="1" applyBorder="1" applyAlignment="1">
      <alignment horizontal="center" vertical="center"/>
    </xf>
    <xf numFmtId="165" fontId="0" fillId="13" borderId="53" xfId="1" applyFont="1" applyFill="1" applyBorder="1" applyAlignment="1" applyProtection="1">
      <alignment horizontal="center" vertical="center"/>
    </xf>
    <xf numFmtId="165" fontId="0" fillId="13" borderId="58" xfId="0" applyNumberFormat="1" applyFill="1" applyBorder="1" applyAlignment="1">
      <alignment horizontal="center" vertical="center"/>
    </xf>
    <xf numFmtId="49" fontId="9" fillId="0" borderId="59" xfId="0" applyNumberFormat="1" applyFont="1" applyBorder="1" applyAlignment="1" applyProtection="1">
      <alignment horizontal="center" vertical="center" wrapText="1"/>
      <protection locked="0"/>
    </xf>
    <xf numFmtId="49" fontId="9" fillId="13" borderId="18" xfId="0" applyNumberFormat="1" applyFont="1" applyFill="1" applyBorder="1" applyAlignment="1" applyProtection="1">
      <alignment horizontal="center" vertical="center" wrapText="1"/>
      <protection locked="0"/>
    </xf>
    <xf numFmtId="49" fontId="9" fillId="13" borderId="18" xfId="0" applyNumberFormat="1" applyFont="1" applyFill="1" applyBorder="1" applyAlignment="1" applyProtection="1">
      <alignment horizontal="center" vertical="center"/>
      <protection locked="0"/>
    </xf>
    <xf numFmtId="0" fontId="0" fillId="13" borderId="18" xfId="0" applyFill="1" applyBorder="1" applyAlignment="1">
      <alignment horizontal="center" vertical="center"/>
    </xf>
    <xf numFmtId="44" fontId="0" fillId="14" borderId="18" xfId="0" applyNumberFormat="1" applyFill="1" applyBorder="1" applyAlignment="1">
      <alignment horizontal="center" vertical="center"/>
    </xf>
    <xf numFmtId="165" fontId="0" fillId="13" borderId="18" xfId="1" applyFont="1" applyFill="1" applyBorder="1" applyAlignment="1" applyProtection="1">
      <alignment horizontal="center" vertical="center"/>
    </xf>
    <xf numFmtId="165" fontId="0" fillId="13" borderId="60" xfId="0" applyNumberFormat="1" applyFill="1" applyBorder="1" applyAlignment="1">
      <alignment horizontal="center" vertical="center"/>
    </xf>
    <xf numFmtId="49" fontId="9" fillId="0" borderId="44" xfId="0" applyNumberFormat="1" applyFont="1" applyBorder="1" applyAlignment="1" applyProtection="1">
      <alignment horizontal="center" vertical="center" wrapText="1"/>
      <protection locked="0"/>
    </xf>
    <xf numFmtId="49" fontId="9" fillId="13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13" borderId="3" xfId="0" applyFill="1" applyBorder="1" applyAlignment="1">
      <alignment horizontal="center" vertical="center"/>
    </xf>
    <xf numFmtId="44" fontId="0" fillId="14" borderId="3" xfId="0" applyNumberFormat="1" applyFill="1" applyBorder="1" applyAlignment="1">
      <alignment horizontal="center" vertical="center"/>
    </xf>
    <xf numFmtId="165" fontId="0" fillId="13" borderId="3" xfId="1" applyFont="1" applyFill="1" applyBorder="1" applyAlignment="1" applyProtection="1">
      <alignment horizontal="center" vertical="center"/>
    </xf>
    <xf numFmtId="165" fontId="0" fillId="13" borderId="45" xfId="0" applyNumberFormat="1" applyFill="1" applyBorder="1" applyAlignment="1">
      <alignment horizontal="center" vertical="center"/>
    </xf>
    <xf numFmtId="165" fontId="0" fillId="13" borderId="22" xfId="0" applyNumberFormat="1" applyFill="1" applyBorder="1" applyAlignment="1">
      <alignment horizontal="center" vertical="center"/>
    </xf>
    <xf numFmtId="164" fontId="0" fillId="15" borderId="54" xfId="0" applyNumberFormat="1" applyFill="1" applyBorder="1" applyAlignment="1" applyProtection="1">
      <alignment horizontal="center" vertical="center"/>
      <protection locked="0"/>
    </xf>
    <xf numFmtId="164" fontId="0" fillId="15" borderId="54" xfId="0" applyNumberFormat="1" applyFill="1" applyBorder="1" applyAlignment="1" applyProtection="1">
      <alignment vertical="center" wrapText="1"/>
      <protection locked="0"/>
    </xf>
    <xf numFmtId="170" fontId="5" fillId="15" borderId="54" xfId="1" applyNumberFormat="1" applyFill="1" applyBorder="1" applyAlignment="1">
      <alignment horizontal="center" vertical="center"/>
    </xf>
    <xf numFmtId="49" fontId="0" fillId="15" borderId="54" xfId="0" applyNumberFormat="1" applyFill="1" applyBorder="1" applyAlignment="1" applyProtection="1">
      <alignment vertical="center" wrapText="1"/>
      <protection locked="0"/>
    </xf>
    <xf numFmtId="0" fontId="0" fillId="0" borderId="61" xfId="0" applyBorder="1" applyAlignment="1">
      <alignment horizontal="center" vertical="center"/>
    </xf>
    <xf numFmtId="14" fontId="0" fillId="15" borderId="54" xfId="0" applyNumberFormat="1" applyFill="1" applyBorder="1" applyAlignment="1" applyProtection="1">
      <alignment horizontal="center" vertical="center"/>
      <protection locked="0"/>
    </xf>
    <xf numFmtId="164" fontId="0" fillId="15" borderId="54" xfId="0" applyNumberFormat="1" applyFill="1" applyBorder="1" applyAlignment="1" applyProtection="1">
      <alignment horizontal="center" vertical="center" wrapText="1"/>
      <protection locked="0"/>
    </xf>
    <xf numFmtId="2" fontId="5" fillId="15" borderId="54" xfId="1" applyNumberFormat="1" applyFill="1" applyBorder="1" applyAlignment="1">
      <alignment horizontal="center" vertical="center"/>
    </xf>
    <xf numFmtId="165" fontId="5" fillId="15" borderId="54" xfId="1" applyFill="1" applyBorder="1" applyAlignment="1">
      <alignment horizontal="center" vertical="center"/>
    </xf>
    <xf numFmtId="171" fontId="0" fillId="15" borderId="62" xfId="0" applyNumberFormat="1" applyFill="1" applyBorder="1" applyAlignment="1">
      <alignment horizontal="center" vertical="center"/>
    </xf>
    <xf numFmtId="164" fontId="0" fillId="15" borderId="61" xfId="0" applyNumberFormat="1" applyFill="1" applyBorder="1" applyAlignment="1" applyProtection="1">
      <alignment horizontal="center" vertical="center"/>
      <protection locked="0"/>
    </xf>
    <xf numFmtId="171" fontId="0" fillId="15" borderId="63" xfId="0" applyNumberFormat="1" applyFill="1" applyBorder="1" applyAlignment="1">
      <alignment horizontal="center" vertical="center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164" fontId="9" fillId="0" borderId="0" xfId="0" applyNumberFormat="1" applyFont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left" vertical="center" wrapText="1"/>
      <protection locked="0"/>
    </xf>
    <xf numFmtId="44" fontId="9" fillId="0" borderId="0" xfId="0" applyNumberFormat="1" applyFont="1" applyAlignment="1" applyProtection="1">
      <alignment horizontal="center" vertical="center" wrapText="1"/>
      <protection locked="0"/>
    </xf>
    <xf numFmtId="165" fontId="0" fillId="0" borderId="0" xfId="0" applyNumberFormat="1" applyAlignment="1">
      <alignment horizontal="center" vertical="center"/>
    </xf>
    <xf numFmtId="168" fontId="5" fillId="15" borderId="54" xfId="1" applyNumberFormat="1" applyFill="1" applyBorder="1" applyAlignment="1">
      <alignment horizontal="center" vertical="center"/>
    </xf>
    <xf numFmtId="0" fontId="26" fillId="15" borderId="54" xfId="0" applyFont="1" applyFill="1" applyBorder="1" applyAlignment="1">
      <alignment horizontal="center" vertical="center" wrapText="1"/>
    </xf>
    <xf numFmtId="14" fontId="26" fillId="15" borderId="54" xfId="0" applyNumberFormat="1" applyFont="1" applyFill="1" applyBorder="1" applyAlignment="1">
      <alignment horizontal="center" vertical="center"/>
    </xf>
    <xf numFmtId="0" fontId="26" fillId="15" borderId="54" xfId="0" applyFont="1" applyFill="1" applyBorder="1" applyAlignment="1">
      <alignment vertical="center" wrapText="1"/>
    </xf>
    <xf numFmtId="0" fontId="26" fillId="15" borderId="54" xfId="0" applyFont="1" applyFill="1" applyBorder="1" applyAlignment="1">
      <alignment horizontal="center" vertical="center"/>
    </xf>
    <xf numFmtId="8" fontId="26" fillId="15" borderId="54" xfId="0" applyNumberFormat="1" applyFont="1" applyFill="1" applyBorder="1" applyAlignment="1">
      <alignment horizontal="center" vertical="center"/>
    </xf>
    <xf numFmtId="6" fontId="26" fillId="15" borderId="54" xfId="0" applyNumberFormat="1" applyFont="1" applyFill="1" applyBorder="1" applyAlignment="1">
      <alignment horizontal="center" vertical="center"/>
    </xf>
    <xf numFmtId="8" fontId="26" fillId="15" borderId="62" xfId="0" applyNumberFormat="1" applyFont="1" applyFill="1" applyBorder="1" applyAlignment="1">
      <alignment horizontal="center" vertical="center"/>
    </xf>
    <xf numFmtId="0" fontId="26" fillId="0" borderId="61" xfId="0" applyFont="1" applyBorder="1" applyAlignment="1">
      <alignment horizontal="center" vertical="center"/>
    </xf>
    <xf numFmtId="0" fontId="26" fillId="15" borderId="61" xfId="0" applyFont="1" applyFill="1" applyBorder="1" applyAlignment="1">
      <alignment horizontal="center" vertical="center" wrapText="1"/>
    </xf>
    <xf numFmtId="14" fontId="26" fillId="15" borderId="61" xfId="0" applyNumberFormat="1" applyFont="1" applyFill="1" applyBorder="1" applyAlignment="1">
      <alignment horizontal="center" vertical="center"/>
    </xf>
    <xf numFmtId="0" fontId="26" fillId="15" borderId="61" xfId="0" applyFont="1" applyFill="1" applyBorder="1" applyAlignment="1">
      <alignment vertical="center" wrapText="1"/>
    </xf>
    <xf numFmtId="0" fontId="26" fillId="15" borderId="61" xfId="0" applyFont="1" applyFill="1" applyBorder="1" applyAlignment="1">
      <alignment horizontal="center" vertical="center"/>
    </xf>
    <xf numFmtId="8" fontId="26" fillId="15" borderId="61" xfId="0" applyNumberFormat="1" applyFont="1" applyFill="1" applyBorder="1" applyAlignment="1">
      <alignment horizontal="center" vertical="center"/>
    </xf>
    <xf numFmtId="6" fontId="26" fillId="15" borderId="61" xfId="0" applyNumberFormat="1" applyFont="1" applyFill="1" applyBorder="1" applyAlignment="1">
      <alignment horizontal="center" vertical="center"/>
    </xf>
    <xf numFmtId="8" fontId="26" fillId="15" borderId="64" xfId="0" applyNumberFormat="1" applyFont="1" applyFill="1" applyBorder="1" applyAlignment="1">
      <alignment horizontal="center" vertical="center"/>
    </xf>
    <xf numFmtId="49" fontId="0" fillId="15" borderId="65" xfId="0" applyNumberFormat="1" applyFill="1" applyBorder="1" applyAlignment="1" applyProtection="1">
      <alignment horizontal="center" vertical="center" wrapText="1"/>
      <protection locked="0"/>
    </xf>
    <xf numFmtId="14" fontId="0" fillId="15" borderId="65" xfId="0" applyNumberFormat="1" applyFill="1" applyBorder="1" applyAlignment="1" applyProtection="1">
      <alignment horizontal="center" vertical="center"/>
      <protection locked="0"/>
    </xf>
    <xf numFmtId="164" fontId="0" fillId="15" borderId="65" xfId="0" applyNumberFormat="1" applyFill="1" applyBorder="1" applyAlignment="1" applyProtection="1">
      <alignment vertical="center" wrapText="1"/>
      <protection locked="0"/>
    </xf>
    <xf numFmtId="49" fontId="0" fillId="15" borderId="65" xfId="0" applyNumberFormat="1" applyFill="1" applyBorder="1" applyAlignment="1" applyProtection="1">
      <alignment horizontal="center" vertical="center"/>
      <protection locked="0"/>
    </xf>
    <xf numFmtId="164" fontId="0" fillId="15" borderId="65" xfId="0" applyNumberFormat="1" applyFill="1" applyBorder="1" applyAlignment="1" applyProtection="1">
      <alignment horizontal="center" vertical="center"/>
      <protection locked="0"/>
    </xf>
    <xf numFmtId="164" fontId="0" fillId="15" borderId="65" xfId="0" applyNumberFormat="1" applyFill="1" applyBorder="1" applyAlignment="1" applyProtection="1">
      <alignment horizontal="center" vertical="center" wrapText="1"/>
      <protection locked="0"/>
    </xf>
    <xf numFmtId="168" fontId="5" fillId="15" borderId="65" xfId="1" applyNumberFormat="1" applyFill="1" applyBorder="1" applyAlignment="1">
      <alignment horizontal="center" vertical="center"/>
    </xf>
    <xf numFmtId="170" fontId="5" fillId="15" borderId="65" xfId="1" applyNumberFormat="1" applyFill="1" applyBorder="1" applyAlignment="1">
      <alignment horizontal="center" vertical="center"/>
    </xf>
    <xf numFmtId="2" fontId="5" fillId="15" borderId="65" xfId="1" applyNumberFormat="1" applyFill="1" applyBorder="1" applyAlignment="1">
      <alignment horizontal="center" vertical="center"/>
    </xf>
    <xf numFmtId="44" fontId="5" fillId="15" borderId="66" xfId="1" applyNumberFormat="1" applyFill="1" applyBorder="1" applyAlignment="1">
      <alignment horizontal="center" vertical="center"/>
    </xf>
    <xf numFmtId="171" fontId="0" fillId="15" borderId="23" xfId="0" applyNumberForma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4" fontId="0" fillId="15" borderId="55" xfId="0" applyNumberFormat="1" applyFill="1" applyBorder="1" applyAlignment="1" applyProtection="1">
      <alignment horizontal="center" vertical="center"/>
      <protection locked="0"/>
    </xf>
    <xf numFmtId="0" fontId="0" fillId="0" borderId="54" xfId="0" applyBorder="1" applyAlignment="1">
      <alignment horizontal="left" vertical="center"/>
    </xf>
    <xf numFmtId="0" fontId="0" fillId="0" borderId="54" xfId="0" applyBorder="1" applyAlignment="1">
      <alignment horizontal="center" vertical="center" wrapText="1"/>
    </xf>
    <xf numFmtId="172" fontId="5" fillId="15" borderId="55" xfId="1" applyNumberFormat="1" applyFill="1" applyBorder="1" applyAlignment="1">
      <alignment horizontal="center" vertical="center"/>
    </xf>
    <xf numFmtId="173" fontId="5" fillId="15" borderId="55" xfId="1" applyNumberFormat="1" applyFill="1" applyBorder="1" applyAlignment="1">
      <alignment horizontal="center" vertical="center"/>
    </xf>
    <xf numFmtId="170" fontId="5" fillId="15" borderId="55" xfId="1" applyNumberFormat="1" applyFill="1" applyBorder="1" applyAlignment="1">
      <alignment horizontal="center" vertical="center"/>
    </xf>
    <xf numFmtId="172" fontId="0" fillId="15" borderId="63" xfId="0" applyNumberFormat="1" applyFill="1" applyBorder="1" applyAlignment="1">
      <alignment horizontal="center" vertical="center"/>
    </xf>
    <xf numFmtId="14" fontId="0" fillId="15" borderId="67" xfId="0" applyNumberFormat="1" applyFill="1" applyBorder="1" applyAlignment="1" applyProtection="1">
      <alignment horizontal="center" vertical="center"/>
      <protection locked="0"/>
    </xf>
    <xf numFmtId="0" fontId="0" fillId="0" borderId="61" xfId="0" applyBorder="1" applyAlignment="1">
      <alignment horizontal="left" vertical="center"/>
    </xf>
    <xf numFmtId="0" fontId="0" fillId="0" borderId="61" xfId="0" applyBorder="1" applyAlignment="1">
      <alignment horizontal="center" vertical="center" wrapText="1"/>
    </xf>
    <xf numFmtId="172" fontId="5" fillId="15" borderId="67" xfId="1" applyNumberFormat="1" applyFill="1" applyBorder="1" applyAlignment="1">
      <alignment horizontal="center" vertical="center"/>
    </xf>
    <xf numFmtId="173" fontId="5" fillId="15" borderId="67" xfId="1" applyNumberFormat="1" applyFill="1" applyBorder="1" applyAlignment="1">
      <alignment horizontal="center" vertical="center"/>
    </xf>
    <xf numFmtId="171" fontId="0" fillId="15" borderId="68" xfId="0" applyNumberForma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14" fontId="0" fillId="15" borderId="69" xfId="0" applyNumberFormat="1" applyFill="1" applyBorder="1" applyAlignment="1" applyProtection="1">
      <alignment horizontal="center" vertical="center"/>
      <protection locked="0"/>
    </xf>
    <xf numFmtId="0" fontId="0" fillId="0" borderId="69" xfId="0" applyBorder="1" applyAlignment="1">
      <alignment horizontal="center" vertical="center" wrapText="1"/>
    </xf>
    <xf numFmtId="172" fontId="5" fillId="15" borderId="69" xfId="1" applyNumberFormat="1" applyFill="1" applyBorder="1" applyAlignment="1">
      <alignment horizontal="center" vertical="center"/>
    </xf>
    <xf numFmtId="172" fontId="0" fillId="15" borderId="70" xfId="0" applyNumberForma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5" xfId="0" applyBorder="1" applyAlignment="1">
      <alignment horizontal="left" vertical="center"/>
    </xf>
    <xf numFmtId="0" fontId="0" fillId="0" borderId="55" xfId="0" applyBorder="1" applyAlignment="1">
      <alignment horizontal="center" vertical="center" wrapText="1"/>
    </xf>
    <xf numFmtId="49" fontId="10" fillId="0" borderId="37" xfId="0" applyNumberFormat="1" applyFont="1" applyBorder="1" applyAlignment="1">
      <alignment horizontal="center" vertical="center"/>
    </xf>
    <xf numFmtId="49" fontId="10" fillId="0" borderId="38" xfId="0" applyNumberFormat="1" applyFont="1" applyBorder="1" applyAlignment="1">
      <alignment horizontal="center" vertical="center"/>
    </xf>
    <xf numFmtId="49" fontId="10" fillId="0" borderId="39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41" xfId="0" applyNumberFormat="1" applyFont="1" applyBorder="1" applyAlignment="1">
      <alignment horizontal="center" vertical="center"/>
    </xf>
    <xf numFmtId="49" fontId="10" fillId="0" borderId="42" xfId="0" applyNumberFormat="1" applyFont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/>
    </xf>
    <xf numFmtId="49" fontId="10" fillId="0" borderId="43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2" fontId="4" fillId="2" borderId="4" xfId="1" applyNumberFormat="1" applyFont="1" applyFill="1" applyBorder="1" applyAlignment="1" applyProtection="1">
      <alignment horizontal="center" vertical="center"/>
    </xf>
    <xf numFmtId="2" fontId="4" fillId="2" borderId="6" xfId="1" applyNumberFormat="1" applyFont="1" applyFill="1" applyBorder="1" applyAlignment="1" applyProtection="1">
      <alignment horizontal="center" vertical="center"/>
    </xf>
    <xf numFmtId="2" fontId="4" fillId="2" borderId="5" xfId="1" applyNumberFormat="1" applyFont="1" applyFill="1" applyBorder="1" applyAlignment="1" applyProtection="1">
      <alignment horizontal="center" vertical="center"/>
    </xf>
    <xf numFmtId="2" fontId="11" fillId="2" borderId="4" xfId="1" applyNumberFormat="1" applyFont="1" applyFill="1" applyBorder="1" applyAlignment="1" applyProtection="1">
      <alignment horizontal="center" vertical="center"/>
    </xf>
    <xf numFmtId="2" fontId="11" fillId="2" borderId="6" xfId="1" applyNumberFormat="1" applyFont="1" applyFill="1" applyBorder="1" applyAlignment="1" applyProtection="1">
      <alignment horizontal="center" vertical="center"/>
    </xf>
    <xf numFmtId="2" fontId="11" fillId="2" borderId="5" xfId="1" applyNumberFormat="1" applyFont="1" applyFill="1" applyBorder="1" applyAlignment="1" applyProtection="1">
      <alignment horizontal="center" vertical="center"/>
    </xf>
    <xf numFmtId="49" fontId="10" fillId="0" borderId="33" xfId="0" applyNumberFormat="1" applyFont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 vertical="center"/>
    </xf>
    <xf numFmtId="49" fontId="10" fillId="0" borderId="35" xfId="0" applyNumberFormat="1" applyFont="1" applyBorder="1" applyAlignment="1">
      <alignment horizontal="center" vertical="center"/>
    </xf>
    <xf numFmtId="172" fontId="5" fillId="15" borderId="54" xfId="1" applyNumberFormat="1" applyFill="1" applyBorder="1" applyAlignment="1">
      <alignment horizontal="center" vertical="center"/>
    </xf>
    <xf numFmtId="172" fontId="0" fillId="15" borderId="62" xfId="0" applyNumberFormat="1" applyFill="1" applyBorder="1" applyAlignment="1">
      <alignment horizontal="center" vertical="center"/>
    </xf>
    <xf numFmtId="14" fontId="0" fillId="0" borderId="54" xfId="0" applyNumberFormat="1" applyBorder="1" applyAlignment="1">
      <alignment horizontal="center" vertical="center"/>
    </xf>
    <xf numFmtId="0" fontId="0" fillId="0" borderId="54" xfId="0" applyBorder="1"/>
    <xf numFmtId="14" fontId="0" fillId="15" borderId="71" xfId="0" applyNumberFormat="1" applyFill="1" applyBorder="1" applyAlignment="1" applyProtection="1">
      <alignment horizontal="center" vertical="center"/>
      <protection locked="0"/>
    </xf>
    <xf numFmtId="172" fontId="5" fillId="15" borderId="72" xfId="1" applyNumberFormat="1" applyFill="1" applyBorder="1" applyAlignment="1">
      <alignment horizontal="center" vertical="center"/>
    </xf>
    <xf numFmtId="0" fontId="23" fillId="0" borderId="73" xfId="0" applyFont="1" applyBorder="1"/>
    <xf numFmtId="14" fontId="0" fillId="15" borderId="61" xfId="0" applyNumberFormat="1" applyFill="1" applyBorder="1" applyAlignment="1" applyProtection="1">
      <alignment horizontal="center" vertical="center"/>
      <protection locked="0"/>
    </xf>
    <xf numFmtId="172" fontId="5" fillId="15" borderId="61" xfId="1" applyNumberFormat="1" applyFill="1" applyBorder="1" applyAlignment="1">
      <alignment horizontal="center" vertical="center"/>
    </xf>
    <xf numFmtId="172" fontId="0" fillId="15" borderId="64" xfId="0" applyNumberFormat="1" applyFill="1" applyBorder="1" applyAlignment="1">
      <alignment horizontal="center" vertical="center"/>
    </xf>
    <xf numFmtId="0" fontId="23" fillId="0" borderId="73" xfId="0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5B9BD5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99"/>
      <color rgb="FF66FF99"/>
      <color rgb="FFCC3300"/>
      <color rgb="FFFF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c:style val="2"/>
  <c:chart>
    <c:title>
      <c:tx>
        <c:rich>
          <a:bodyPr rot="0"/>
          <a:lstStyle/>
          <a:p>
            <a:pPr>
              <a:defRPr sz="1400" b="0" strike="noStrike" spc="-1">
                <a:solidFill>
                  <a:srgbClr val="595959"/>
                </a:solidFill>
                <a:latin typeface="Calibri"/>
              </a:defRPr>
            </a:pPr>
            <a:r>
              <a:rPr lang="pt-BR" sz="1400" b="0" strike="noStrike" spc="-1">
                <a:solidFill>
                  <a:srgbClr val="595959"/>
                </a:solidFill>
                <a:latin typeface="Calibri"/>
              </a:rPr>
              <a:t>6213/2019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'Nacional 2021'!$W$1:$W$188</c:f>
              <c:strCache>
                <c:ptCount val="6"/>
                <c:pt idx="3">
                  <c:v>Atende IN nº 40/17?</c:v>
                </c:pt>
                <c:pt idx="4">
                  <c:v>NÃO</c:v>
                </c:pt>
                <c:pt idx="5">
                  <c:v>NÃO</c:v>
                </c:pt>
              </c:strCache>
            </c:strRef>
          </c:cat>
          <c:val>
            <c:numRef>
              <c:f>[2]Nacional!#REF!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[2]Nacional!#REF!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BD9-4021-A827-B80D95A93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96957280"/>
        <c:axId val="896959632"/>
      </c:barChart>
      <c:catAx>
        <c:axId val="89695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896959632"/>
        <c:crosses val="autoZero"/>
        <c:auto val="1"/>
        <c:lblAlgn val="ctr"/>
        <c:lblOffset val="100"/>
        <c:noMultiLvlLbl val="1"/>
      </c:catAx>
      <c:valAx>
        <c:axId val="896959632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89695728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71581</xdr:colOff>
      <xdr:row>219</xdr:row>
      <xdr:rowOff>9341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10026000" cy="95198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74461</xdr:colOff>
      <xdr:row>219</xdr:row>
      <xdr:rowOff>12221</xdr:rowOff>
    </xdr:to>
    <xdr:sp macro="" textlink="">
      <xdr:nvSpPr>
        <xdr:cNvPr id="3" name="CustomShape 1" hidden="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0" y="0"/>
          <a:ext cx="10028880" cy="952272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74461</xdr:colOff>
      <xdr:row>219</xdr:row>
      <xdr:rowOff>12221</xdr:rowOff>
    </xdr:to>
    <xdr:sp macro="" textlink="">
      <xdr:nvSpPr>
        <xdr:cNvPr id="4" name="CustomShape 1" hidden="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0" y="0"/>
          <a:ext cx="10028880" cy="952272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74821</xdr:colOff>
      <xdr:row>221</xdr:row>
      <xdr:rowOff>107302</xdr:rowOff>
    </xdr:to>
    <xdr:sp macro="" textlink="">
      <xdr:nvSpPr>
        <xdr:cNvPr id="5" name="CustomShape 1" hidden="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0" y="0"/>
          <a:ext cx="10029240" cy="9713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74821</xdr:colOff>
      <xdr:row>221</xdr:row>
      <xdr:rowOff>107302</xdr:rowOff>
    </xdr:to>
    <xdr:sp macro="" textlink="">
      <xdr:nvSpPr>
        <xdr:cNvPr id="6" name="CustomShape 1" hidden="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0" y="0"/>
          <a:ext cx="10029240" cy="9713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809625</xdr:colOff>
      <xdr:row>184</xdr:row>
      <xdr:rowOff>47625</xdr:rowOff>
    </xdr:to>
    <xdr:sp macro="" textlink="">
      <xdr:nvSpPr>
        <xdr:cNvPr id="2054" name="shapetype_202" hidden="1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809625</xdr:colOff>
      <xdr:row>184</xdr:row>
      <xdr:rowOff>47625</xdr:rowOff>
    </xdr:to>
    <xdr:sp macro="" textlink="">
      <xdr:nvSpPr>
        <xdr:cNvPr id="2052" name="shapetype_202" hidden="1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809625</xdr:colOff>
      <xdr:row>184</xdr:row>
      <xdr:rowOff>47625</xdr:rowOff>
    </xdr:to>
    <xdr:sp macro="" textlink="">
      <xdr:nvSpPr>
        <xdr:cNvPr id="2050" name="shapetype_202" hidden="1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38520</xdr:colOff>
      <xdr:row>36</xdr:row>
      <xdr:rowOff>154080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as27\usuarios\GERSEG\2020-2021-2022\CONTRATOS\AEROTUR\AEROTUR%202022\Faturas%202022\CONTROLE%20DAS%20DIRETORIAS%202021\CONTROLE%20DE%20PASSAGENS%20&amp;%20DI&#193;RIAS%20-%20DIRNES%202021%20-%20Silvana%20em%2004.MA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1"/>
    </sheetNames>
    <sheetDataSet>
      <sheetData sheetId="0">
        <row r="9">
          <cell r="S9">
            <v>2924.92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cional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6"/>
  <sheetViews>
    <sheetView zoomScale="80" zoomScaleNormal="80" workbookViewId="0">
      <pane ySplit="4" topLeftCell="A210" activePane="bottomLeft" state="frozen"/>
      <selection pane="bottomLeft" activeCell="A214" sqref="A214"/>
    </sheetView>
  </sheetViews>
  <sheetFormatPr defaultRowHeight="15"/>
  <cols>
    <col min="1" max="1" width="24.140625" bestFit="1" customWidth="1"/>
    <col min="2" max="2" width="17.7109375" customWidth="1"/>
    <col min="3" max="3" width="29.85546875" style="97" customWidth="1"/>
    <col min="4" max="4" width="25.42578125" customWidth="1"/>
    <col min="5" max="5" width="11.140625" bestFit="1" customWidth="1"/>
    <col min="6" max="6" width="10.5703125" customWidth="1"/>
    <col min="7" max="7" width="15.5703125" customWidth="1"/>
    <col min="9" max="9" width="12.7109375" customWidth="1"/>
    <col min="10" max="10" width="10.85546875" customWidth="1"/>
    <col min="11" max="11" width="16.5703125" bestFit="1" customWidth="1"/>
    <col min="12" max="12" width="15.28515625" bestFit="1" customWidth="1"/>
    <col min="13" max="13" width="12.5703125" bestFit="1" customWidth="1"/>
    <col min="14" max="14" width="14.85546875" bestFit="1" customWidth="1"/>
    <col min="15" max="15" width="17.42578125" customWidth="1"/>
    <col min="16" max="16" width="14" style="94" bestFit="1" customWidth="1"/>
    <col min="17" max="17" width="14.140625" style="94" bestFit="1" customWidth="1"/>
    <col min="18" max="18" width="13.42578125" bestFit="1" customWidth="1"/>
    <col min="19" max="19" width="16.140625" customWidth="1"/>
    <col min="20" max="20" width="15.5703125" customWidth="1"/>
    <col min="22" max="22" width="11.42578125" bestFit="1" customWidth="1"/>
    <col min="25" max="25" width="12.140625" bestFit="1" customWidth="1"/>
  </cols>
  <sheetData>
    <row r="1" spans="1:20">
      <c r="A1" s="380" t="s">
        <v>0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2"/>
    </row>
    <row r="2" spans="1:20">
      <c r="A2" s="383" t="s">
        <v>1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5"/>
    </row>
    <row r="3" spans="1:20">
      <c r="A3" s="386" t="s">
        <v>2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8"/>
    </row>
    <row r="4" spans="1:20" ht="30">
      <c r="A4" s="242" t="s">
        <v>3</v>
      </c>
      <c r="B4" s="8" t="s">
        <v>4</v>
      </c>
      <c r="C4" s="9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9" t="s">
        <v>10</v>
      </c>
      <c r="I4" s="9" t="s">
        <v>11</v>
      </c>
      <c r="J4" s="9" t="s">
        <v>12</v>
      </c>
      <c r="K4" s="7" t="s">
        <v>13</v>
      </c>
      <c r="L4" s="7" t="s">
        <v>14</v>
      </c>
      <c r="M4" s="8" t="s">
        <v>15</v>
      </c>
      <c r="N4" s="8" t="s">
        <v>16</v>
      </c>
      <c r="O4" s="10" t="s">
        <v>17</v>
      </c>
      <c r="P4" s="13" t="s">
        <v>18</v>
      </c>
      <c r="Q4" s="13" t="s">
        <v>19</v>
      </c>
      <c r="R4" s="12" t="s">
        <v>20</v>
      </c>
      <c r="S4" s="13" t="s">
        <v>21</v>
      </c>
      <c r="T4" s="243" t="s">
        <v>22</v>
      </c>
    </row>
    <row r="5" spans="1:20" ht="30">
      <c r="A5" s="244" t="s">
        <v>23</v>
      </c>
      <c r="B5" s="75">
        <v>44588</v>
      </c>
      <c r="C5" s="95" t="s">
        <v>24</v>
      </c>
      <c r="D5" s="74" t="s">
        <v>25</v>
      </c>
      <c r="E5" s="76" t="s">
        <v>26</v>
      </c>
      <c r="F5" s="76" t="s">
        <v>27</v>
      </c>
      <c r="G5" s="77" t="s">
        <v>28</v>
      </c>
      <c r="H5" s="78" t="s">
        <v>29</v>
      </c>
      <c r="I5" s="77" t="s">
        <v>30</v>
      </c>
      <c r="J5" s="77" t="s">
        <v>31</v>
      </c>
      <c r="K5" s="75" t="s">
        <v>32</v>
      </c>
      <c r="L5" s="75" t="s">
        <v>33</v>
      </c>
      <c r="M5" s="75">
        <v>44598</v>
      </c>
      <c r="N5" s="75">
        <v>44600</v>
      </c>
      <c r="O5" s="86" t="s">
        <v>34</v>
      </c>
      <c r="P5" s="129">
        <v>2147.06</v>
      </c>
      <c r="Q5" s="129" t="s">
        <v>35</v>
      </c>
      <c r="R5" s="81">
        <v>2.6</v>
      </c>
      <c r="S5" s="88">
        <f t="shared" ref="S5:S17" si="0">IF(D5="ASSESSOR",480*R5,IF(D5="COLABORADOR EVENTUAL",480*R5,IF(D5="GUARDA PORTUÁRIO",240*R5,IF(D5="CONSELHEIRO",600*R5,IF(D5="DIRETOR",600*R5,IF(D5="FIEL",360*R5,IF(D5="FIEL AJUDANTE",360*R5,IF(D5="GERENTE",480*R5,IF(D5="SECRETÁRIA",360*R5,IF(D5="SUPERINTENDENTE",480*R5,IF(D5="SUPERVISOR",360*R5,IF(D5="ESPECIALISTA PORTUÁRIO",360*R5,IF(D5="TÉC. SERV. PORTUÁRIOS",240*R5,0)))))))))))))</f>
        <v>1560</v>
      </c>
      <c r="T5" s="245">
        <f t="shared" ref="T5:T36" si="1">SUM(P5:Q5,S5)</f>
        <v>3707.06</v>
      </c>
    </row>
    <row r="6" spans="1:20" ht="30">
      <c r="A6" s="244" t="s">
        <v>36</v>
      </c>
      <c r="B6" s="75">
        <v>44588</v>
      </c>
      <c r="C6" s="95" t="s">
        <v>37</v>
      </c>
      <c r="D6" s="74" t="s">
        <v>25</v>
      </c>
      <c r="E6" s="76" t="s">
        <v>26</v>
      </c>
      <c r="F6" s="76" t="s">
        <v>27</v>
      </c>
      <c r="G6" s="77" t="s">
        <v>38</v>
      </c>
      <c r="H6" s="78" t="s">
        <v>29</v>
      </c>
      <c r="I6" s="77" t="s">
        <v>30</v>
      </c>
      <c r="J6" s="77" t="s">
        <v>31</v>
      </c>
      <c r="K6" s="75" t="s">
        <v>32</v>
      </c>
      <c r="L6" s="75" t="s">
        <v>33</v>
      </c>
      <c r="M6" s="75">
        <v>44598</v>
      </c>
      <c r="N6" s="75">
        <v>44600</v>
      </c>
      <c r="O6" s="86" t="s">
        <v>34</v>
      </c>
      <c r="P6" s="129">
        <v>2147.06</v>
      </c>
      <c r="Q6" s="129" t="s">
        <v>35</v>
      </c>
      <c r="R6" s="74" t="s">
        <v>39</v>
      </c>
      <c r="S6" s="88">
        <f t="shared" si="0"/>
        <v>0</v>
      </c>
      <c r="T6" s="245">
        <f t="shared" si="1"/>
        <v>2147.06</v>
      </c>
    </row>
    <row r="7" spans="1:20" ht="60">
      <c r="A7" s="244" t="s">
        <v>40</v>
      </c>
      <c r="B7" s="75">
        <v>44588</v>
      </c>
      <c r="C7" s="95" t="s">
        <v>41</v>
      </c>
      <c r="D7" s="74" t="s">
        <v>25</v>
      </c>
      <c r="E7" s="76" t="s">
        <v>26</v>
      </c>
      <c r="F7" s="76" t="s">
        <v>27</v>
      </c>
      <c r="G7" s="77" t="s">
        <v>42</v>
      </c>
      <c r="H7" s="78" t="s">
        <v>29</v>
      </c>
      <c r="I7" s="77" t="s">
        <v>30</v>
      </c>
      <c r="J7" s="78" t="s">
        <v>43</v>
      </c>
      <c r="K7" s="75" t="s">
        <v>44</v>
      </c>
      <c r="L7" s="75" t="s">
        <v>33</v>
      </c>
      <c r="M7" s="75">
        <v>44598</v>
      </c>
      <c r="N7" s="75">
        <v>44600</v>
      </c>
      <c r="O7" s="86" t="s">
        <v>34</v>
      </c>
      <c r="P7" s="129">
        <v>1075.6600000000001</v>
      </c>
      <c r="Q7" s="129" t="s">
        <v>35</v>
      </c>
      <c r="R7" s="81">
        <v>2.6</v>
      </c>
      <c r="S7" s="88">
        <f t="shared" si="0"/>
        <v>1560</v>
      </c>
      <c r="T7" s="245">
        <f t="shared" si="1"/>
        <v>2635.66</v>
      </c>
    </row>
    <row r="8" spans="1:20" ht="75">
      <c r="A8" s="244" t="s">
        <v>45</v>
      </c>
      <c r="B8" s="75">
        <v>44599</v>
      </c>
      <c r="C8" s="96" t="s">
        <v>46</v>
      </c>
      <c r="D8" s="74" t="s">
        <v>47</v>
      </c>
      <c r="E8" s="76" t="s">
        <v>48</v>
      </c>
      <c r="F8" s="76">
        <v>9918</v>
      </c>
      <c r="G8" s="77" t="s">
        <v>49</v>
      </c>
      <c r="H8" s="77" t="s">
        <v>29</v>
      </c>
      <c r="I8" s="77" t="s">
        <v>30</v>
      </c>
      <c r="J8" s="78" t="s">
        <v>31</v>
      </c>
      <c r="K8" s="75" t="s">
        <v>33</v>
      </c>
      <c r="L8" s="4" t="s">
        <v>32</v>
      </c>
      <c r="M8" s="75">
        <v>44608</v>
      </c>
      <c r="N8" s="75">
        <v>44608</v>
      </c>
      <c r="O8" s="86" t="s">
        <v>50</v>
      </c>
      <c r="P8" s="129">
        <v>1162.96</v>
      </c>
      <c r="Q8" s="129" t="s">
        <v>35</v>
      </c>
      <c r="R8" s="81">
        <v>2.6</v>
      </c>
      <c r="S8" s="88">
        <f t="shared" si="0"/>
        <v>1560</v>
      </c>
      <c r="T8" s="245">
        <f t="shared" si="1"/>
        <v>2722.96</v>
      </c>
    </row>
    <row r="9" spans="1:20" ht="75">
      <c r="A9" s="244" t="s">
        <v>51</v>
      </c>
      <c r="B9" s="75">
        <v>44603</v>
      </c>
      <c r="C9" s="96" t="s">
        <v>46</v>
      </c>
      <c r="D9" s="74" t="s">
        <v>47</v>
      </c>
      <c r="E9" s="76" t="s">
        <v>48</v>
      </c>
      <c r="F9" s="76">
        <v>9918</v>
      </c>
      <c r="G9" s="77" t="s">
        <v>49</v>
      </c>
      <c r="H9" s="77" t="s">
        <v>29</v>
      </c>
      <c r="I9" s="77" t="s">
        <v>30</v>
      </c>
      <c r="J9" s="77" t="s">
        <v>31</v>
      </c>
      <c r="K9" s="75" t="s">
        <v>32</v>
      </c>
      <c r="L9" s="77" t="s">
        <v>44</v>
      </c>
      <c r="M9" s="75">
        <v>44610</v>
      </c>
      <c r="N9" s="75">
        <v>44610</v>
      </c>
      <c r="O9" s="86" t="s">
        <v>50</v>
      </c>
      <c r="P9" s="129" t="s">
        <v>35</v>
      </c>
      <c r="Q9" s="129">
        <v>1366.23</v>
      </c>
      <c r="R9" s="74" t="s">
        <v>39</v>
      </c>
      <c r="S9" s="88">
        <f t="shared" si="0"/>
        <v>0</v>
      </c>
      <c r="T9" s="245">
        <f t="shared" si="1"/>
        <v>1366.23</v>
      </c>
    </row>
    <row r="10" spans="1:20" ht="60">
      <c r="A10" s="244" t="s">
        <v>52</v>
      </c>
      <c r="B10" s="75">
        <v>44603</v>
      </c>
      <c r="C10" s="96" t="s">
        <v>53</v>
      </c>
      <c r="D10" s="76" t="s">
        <v>47</v>
      </c>
      <c r="E10" s="76" t="s">
        <v>54</v>
      </c>
      <c r="F10" s="76" t="s">
        <v>55</v>
      </c>
      <c r="G10" s="76" t="s">
        <v>56</v>
      </c>
      <c r="H10" s="77" t="s">
        <v>29</v>
      </c>
      <c r="I10" s="77" t="s">
        <v>30</v>
      </c>
      <c r="J10" s="78" t="s">
        <v>31</v>
      </c>
      <c r="K10" s="77" t="s">
        <v>33</v>
      </c>
      <c r="L10" s="77" t="s">
        <v>32</v>
      </c>
      <c r="M10" s="75">
        <v>44609</v>
      </c>
      <c r="N10" s="75">
        <v>44609</v>
      </c>
      <c r="O10" s="86" t="s">
        <v>57</v>
      </c>
      <c r="P10" s="129">
        <v>1589.96</v>
      </c>
      <c r="Q10" s="129" t="s">
        <v>35</v>
      </c>
      <c r="R10" s="81">
        <v>1.6</v>
      </c>
      <c r="S10" s="88">
        <f t="shared" si="0"/>
        <v>960</v>
      </c>
      <c r="T10" s="245">
        <f t="shared" si="1"/>
        <v>2549.96</v>
      </c>
    </row>
    <row r="11" spans="1:20" ht="60">
      <c r="A11" s="244" t="s">
        <v>52</v>
      </c>
      <c r="B11" s="75">
        <v>44616</v>
      </c>
      <c r="C11" s="96" t="s">
        <v>53</v>
      </c>
      <c r="D11" s="76" t="s">
        <v>47</v>
      </c>
      <c r="E11" s="76" t="s">
        <v>54</v>
      </c>
      <c r="F11" s="76" t="s">
        <v>55</v>
      </c>
      <c r="G11" s="76" t="s">
        <v>56</v>
      </c>
      <c r="H11" s="77" t="s">
        <v>29</v>
      </c>
      <c r="I11" s="77" t="s">
        <v>30</v>
      </c>
      <c r="J11" s="78" t="s">
        <v>31</v>
      </c>
      <c r="K11" s="75" t="s">
        <v>32</v>
      </c>
      <c r="L11" s="75" t="s">
        <v>33</v>
      </c>
      <c r="M11" s="75">
        <v>44622</v>
      </c>
      <c r="N11" s="75">
        <v>44622</v>
      </c>
      <c r="O11" s="86" t="s">
        <v>57</v>
      </c>
      <c r="P11" s="129" t="s">
        <v>35</v>
      </c>
      <c r="Q11" s="129">
        <v>1517.23</v>
      </c>
      <c r="R11" s="74" t="s">
        <v>39</v>
      </c>
      <c r="S11" s="88">
        <f t="shared" si="0"/>
        <v>0</v>
      </c>
      <c r="T11" s="245">
        <f t="shared" si="1"/>
        <v>1517.23</v>
      </c>
    </row>
    <row r="12" spans="1:20" ht="30">
      <c r="A12" s="244" t="s">
        <v>58</v>
      </c>
      <c r="B12" s="75">
        <v>44609</v>
      </c>
      <c r="C12" s="96" t="s">
        <v>24</v>
      </c>
      <c r="D12" s="76" t="s">
        <v>25</v>
      </c>
      <c r="E12" s="76" t="s">
        <v>26</v>
      </c>
      <c r="F12" s="76" t="s">
        <v>27</v>
      </c>
      <c r="G12" s="76" t="s">
        <v>28</v>
      </c>
      <c r="H12" s="77" t="s">
        <v>29</v>
      </c>
      <c r="I12" s="77" t="s">
        <v>30</v>
      </c>
      <c r="J12" s="78" t="s">
        <v>31</v>
      </c>
      <c r="K12" s="77" t="s">
        <v>44</v>
      </c>
      <c r="L12" s="77" t="s">
        <v>33</v>
      </c>
      <c r="M12" s="75">
        <v>44628</v>
      </c>
      <c r="N12" s="75" t="s">
        <v>35</v>
      </c>
      <c r="O12" s="86" t="s">
        <v>34</v>
      </c>
      <c r="P12" s="129">
        <v>423.96</v>
      </c>
      <c r="Q12" s="129" t="s">
        <v>35</v>
      </c>
      <c r="R12" s="81">
        <v>2.6</v>
      </c>
      <c r="S12" s="88">
        <f t="shared" si="0"/>
        <v>1560</v>
      </c>
      <c r="T12" s="245">
        <f t="shared" si="1"/>
        <v>1983.96</v>
      </c>
    </row>
    <row r="13" spans="1:20" ht="30">
      <c r="A13" s="244" t="s">
        <v>58</v>
      </c>
      <c r="B13" s="75">
        <v>44609</v>
      </c>
      <c r="C13" s="96" t="s">
        <v>24</v>
      </c>
      <c r="D13" s="76" t="s">
        <v>25</v>
      </c>
      <c r="E13" s="76" t="s">
        <v>26</v>
      </c>
      <c r="F13" s="76" t="s">
        <v>27</v>
      </c>
      <c r="G13" s="76" t="s">
        <v>28</v>
      </c>
      <c r="H13" s="77" t="s">
        <v>29</v>
      </c>
      <c r="I13" s="77" t="s">
        <v>30</v>
      </c>
      <c r="J13" s="78" t="s">
        <v>31</v>
      </c>
      <c r="K13" s="77" t="s">
        <v>33</v>
      </c>
      <c r="L13" s="77" t="s">
        <v>32</v>
      </c>
      <c r="M13" s="75" t="s">
        <v>35</v>
      </c>
      <c r="N13" s="75">
        <v>44630</v>
      </c>
      <c r="O13" s="86" t="s">
        <v>34</v>
      </c>
      <c r="P13" s="129" t="s">
        <v>35</v>
      </c>
      <c r="Q13" s="129">
        <v>436.96</v>
      </c>
      <c r="R13" s="74" t="s">
        <v>39</v>
      </c>
      <c r="S13" s="88">
        <f t="shared" si="0"/>
        <v>0</v>
      </c>
      <c r="T13" s="245">
        <f t="shared" si="1"/>
        <v>436.96</v>
      </c>
    </row>
    <row r="14" spans="1:20" ht="60">
      <c r="A14" s="244" t="s">
        <v>59</v>
      </c>
      <c r="B14" s="75">
        <v>44610</v>
      </c>
      <c r="C14" s="95" t="s">
        <v>41</v>
      </c>
      <c r="D14" s="74" t="s">
        <v>25</v>
      </c>
      <c r="E14" s="76" t="s">
        <v>26</v>
      </c>
      <c r="F14" s="76" t="s">
        <v>27</v>
      </c>
      <c r="G14" s="77" t="s">
        <v>42</v>
      </c>
      <c r="H14" s="78" t="s">
        <v>29</v>
      </c>
      <c r="I14" s="77" t="s">
        <v>30</v>
      </c>
      <c r="J14" s="78" t="s">
        <v>43</v>
      </c>
      <c r="K14" s="75" t="s">
        <v>44</v>
      </c>
      <c r="L14" s="75" t="s">
        <v>33</v>
      </c>
      <c r="M14" s="75">
        <v>44628</v>
      </c>
      <c r="N14" s="75">
        <v>44630</v>
      </c>
      <c r="O14" s="86" t="s">
        <v>34</v>
      </c>
      <c r="P14" s="129">
        <v>347.19</v>
      </c>
      <c r="Q14" s="129">
        <v>347.19</v>
      </c>
      <c r="R14" s="81">
        <v>2.6</v>
      </c>
      <c r="S14" s="88">
        <f t="shared" si="0"/>
        <v>1560</v>
      </c>
      <c r="T14" s="245">
        <f t="shared" si="1"/>
        <v>2254.38</v>
      </c>
    </row>
    <row r="15" spans="1:20" ht="60">
      <c r="A15" s="244" t="s">
        <v>60</v>
      </c>
      <c r="B15" s="75">
        <v>44617</v>
      </c>
      <c r="C15" s="95" t="s">
        <v>37</v>
      </c>
      <c r="D15" s="74" t="s">
        <v>25</v>
      </c>
      <c r="E15" s="76" t="s">
        <v>26</v>
      </c>
      <c r="F15" s="76" t="s">
        <v>27</v>
      </c>
      <c r="G15" s="77" t="s">
        <v>38</v>
      </c>
      <c r="H15" s="78" t="s">
        <v>29</v>
      </c>
      <c r="I15" s="77" t="s">
        <v>30</v>
      </c>
      <c r="J15" s="78" t="s">
        <v>43</v>
      </c>
      <c r="K15" s="75" t="s">
        <v>32</v>
      </c>
      <c r="L15" s="75" t="s">
        <v>33</v>
      </c>
      <c r="M15" s="75">
        <v>44628</v>
      </c>
      <c r="N15" s="75" t="s">
        <v>35</v>
      </c>
      <c r="O15" s="86" t="s">
        <v>34</v>
      </c>
      <c r="P15" s="129">
        <v>1127.52</v>
      </c>
      <c r="Q15" s="129" t="s">
        <v>35</v>
      </c>
      <c r="R15" s="74" t="s">
        <v>39</v>
      </c>
      <c r="S15" s="88">
        <f t="shared" si="0"/>
        <v>0</v>
      </c>
      <c r="T15" s="245">
        <f t="shared" si="1"/>
        <v>1127.52</v>
      </c>
    </row>
    <row r="16" spans="1:20" ht="40.5" customHeight="1">
      <c r="A16" s="244" t="s">
        <v>60</v>
      </c>
      <c r="B16" s="75">
        <v>44617</v>
      </c>
      <c r="C16" s="95" t="s">
        <v>37</v>
      </c>
      <c r="D16" s="74" t="s">
        <v>25</v>
      </c>
      <c r="E16" s="76" t="s">
        <v>26</v>
      </c>
      <c r="F16" s="76" t="s">
        <v>27</v>
      </c>
      <c r="G16" s="77" t="s">
        <v>38</v>
      </c>
      <c r="H16" s="78" t="s">
        <v>29</v>
      </c>
      <c r="I16" s="77" t="s">
        <v>30</v>
      </c>
      <c r="J16" s="77" t="s">
        <v>31</v>
      </c>
      <c r="K16" s="77" t="s">
        <v>33</v>
      </c>
      <c r="L16" s="77" t="s">
        <v>32</v>
      </c>
      <c r="M16" s="75" t="s">
        <v>35</v>
      </c>
      <c r="N16" s="75">
        <v>44630</v>
      </c>
      <c r="O16" s="86" t="s">
        <v>34</v>
      </c>
      <c r="P16" s="129" t="s">
        <v>35</v>
      </c>
      <c r="Q16" s="129">
        <v>1277.96</v>
      </c>
      <c r="R16" s="81">
        <v>2.6</v>
      </c>
      <c r="S16" s="88">
        <f t="shared" si="0"/>
        <v>1560</v>
      </c>
      <c r="T16" s="245">
        <f t="shared" si="1"/>
        <v>2837.96</v>
      </c>
    </row>
    <row r="17" spans="1:22" ht="105">
      <c r="A17" s="244" t="s">
        <v>61</v>
      </c>
      <c r="B17" s="75">
        <v>44615</v>
      </c>
      <c r="C17" s="96" t="s">
        <v>62</v>
      </c>
      <c r="D17" s="76" t="s">
        <v>63</v>
      </c>
      <c r="E17" s="74" t="s">
        <v>64</v>
      </c>
      <c r="F17" s="76" t="s">
        <v>65</v>
      </c>
      <c r="G17" s="76" t="s">
        <v>66</v>
      </c>
      <c r="H17" s="78" t="s">
        <v>29</v>
      </c>
      <c r="I17" s="77" t="s">
        <v>30</v>
      </c>
      <c r="J17" s="78" t="s">
        <v>67</v>
      </c>
      <c r="K17" s="75" t="s">
        <v>32</v>
      </c>
      <c r="L17" s="75" t="s">
        <v>33</v>
      </c>
      <c r="M17" s="75">
        <v>44623</v>
      </c>
      <c r="N17" s="75">
        <v>44627</v>
      </c>
      <c r="O17" s="86" t="s">
        <v>68</v>
      </c>
      <c r="P17" s="129">
        <v>782.1</v>
      </c>
      <c r="Q17" s="129">
        <v>782.1</v>
      </c>
      <c r="R17" s="74" t="s">
        <v>39</v>
      </c>
      <c r="S17" s="88">
        <f t="shared" si="0"/>
        <v>0</v>
      </c>
      <c r="T17" s="245">
        <f t="shared" si="1"/>
        <v>1564.2</v>
      </c>
    </row>
    <row r="18" spans="1:22" ht="51" customHeight="1">
      <c r="A18" s="244" t="s">
        <v>69</v>
      </c>
      <c r="B18" s="75">
        <v>44623</v>
      </c>
      <c r="C18" s="96" t="s">
        <v>53</v>
      </c>
      <c r="D18" s="76" t="s">
        <v>47</v>
      </c>
      <c r="E18" s="76" t="s">
        <v>54</v>
      </c>
      <c r="F18" s="76" t="s">
        <v>55</v>
      </c>
      <c r="G18" s="76" t="s">
        <v>56</v>
      </c>
      <c r="H18" s="78" t="s">
        <v>29</v>
      </c>
      <c r="I18" s="77" t="s">
        <v>30</v>
      </c>
      <c r="J18" s="78" t="s">
        <v>43</v>
      </c>
      <c r="K18" s="75" t="s">
        <v>33</v>
      </c>
      <c r="L18" s="93" t="s">
        <v>70</v>
      </c>
      <c r="M18" s="75">
        <v>44625</v>
      </c>
      <c r="N18" s="75">
        <v>44633</v>
      </c>
      <c r="O18" s="86" t="s">
        <v>71</v>
      </c>
      <c r="P18" s="129" t="s">
        <v>35</v>
      </c>
      <c r="Q18" s="129" t="s">
        <v>35</v>
      </c>
      <c r="R18" s="81">
        <v>5</v>
      </c>
      <c r="S18" s="87">
        <v>5385.14</v>
      </c>
      <c r="T18" s="245">
        <f t="shared" si="1"/>
        <v>5385.14</v>
      </c>
    </row>
    <row r="19" spans="1:22" ht="75">
      <c r="A19" s="244" t="s">
        <v>72</v>
      </c>
      <c r="B19" s="75">
        <v>44624</v>
      </c>
      <c r="C19" s="96" t="s">
        <v>46</v>
      </c>
      <c r="D19" s="76" t="s">
        <v>47</v>
      </c>
      <c r="E19" s="76" t="s">
        <v>48</v>
      </c>
      <c r="F19" s="82">
        <v>9916</v>
      </c>
      <c r="G19" s="76" t="s">
        <v>49</v>
      </c>
      <c r="H19" s="77" t="s">
        <v>29</v>
      </c>
      <c r="I19" s="77" t="s">
        <v>30</v>
      </c>
      <c r="J19" s="78" t="s">
        <v>31</v>
      </c>
      <c r="K19" s="77" t="s">
        <v>33</v>
      </c>
      <c r="L19" s="77" t="s">
        <v>44</v>
      </c>
      <c r="M19" s="75" t="s">
        <v>73</v>
      </c>
      <c r="N19" s="75" t="s">
        <v>73</v>
      </c>
      <c r="O19" s="86" t="s">
        <v>74</v>
      </c>
      <c r="P19" s="129">
        <v>937.56</v>
      </c>
      <c r="Q19" s="129" t="s">
        <v>35</v>
      </c>
      <c r="R19" s="81">
        <v>2.6</v>
      </c>
      <c r="S19" s="88">
        <f t="shared" ref="S19:S25" si="2">IF(D19="ASSESSOR",480*R19,IF(D19="COLABORADOR EVENTUAL",480*R19,IF(D19="GUARDA PORTUÁRIO",240*R19,IF(D19="CONSELHEIRO",600*R19,IF(D19="DIRETOR",600*R19,IF(D19="FIEL",360*R19,IF(D19="FIEL AJUDANTE",360*R19,IF(D19="GERENTE",480*R19,IF(D19="SECRETÁRIA",360*R19,IF(D19="SUPERINTENDENTE",480*R19,IF(D19="SUPERVISOR",360*R19,IF(D19="ESPECIALISTA PORTUÁRIO",360*R19,IF(D19="TÉC. SERV. PORTUÁRIOS",240*R19,0)))))))))))))</f>
        <v>1560</v>
      </c>
      <c r="T19" s="245">
        <f t="shared" si="1"/>
        <v>2497.56</v>
      </c>
    </row>
    <row r="20" spans="1:22" ht="45">
      <c r="A20" s="244" t="s">
        <v>75</v>
      </c>
      <c r="B20" s="75" t="s">
        <v>76</v>
      </c>
      <c r="C20" s="96" t="s">
        <v>77</v>
      </c>
      <c r="D20" s="74" t="s">
        <v>63</v>
      </c>
      <c r="E20" s="74" t="s">
        <v>78</v>
      </c>
      <c r="F20" s="74" t="s">
        <v>79</v>
      </c>
      <c r="G20" s="76" t="s">
        <v>80</v>
      </c>
      <c r="H20" s="78" t="s">
        <v>29</v>
      </c>
      <c r="I20" s="77" t="s">
        <v>30</v>
      </c>
      <c r="J20" s="78" t="s">
        <v>81</v>
      </c>
      <c r="K20" s="77" t="s">
        <v>33</v>
      </c>
      <c r="L20" s="77" t="s">
        <v>44</v>
      </c>
      <c r="M20" s="75" t="s">
        <v>73</v>
      </c>
      <c r="N20" s="75" t="s">
        <v>82</v>
      </c>
      <c r="O20" s="86" t="s">
        <v>83</v>
      </c>
      <c r="P20" s="129">
        <v>901.2</v>
      </c>
      <c r="Q20" s="129">
        <v>901.2</v>
      </c>
      <c r="R20" s="81">
        <v>2.6</v>
      </c>
      <c r="S20" s="88">
        <f t="shared" si="2"/>
        <v>1248</v>
      </c>
      <c r="T20" s="245">
        <f t="shared" si="1"/>
        <v>3050.4</v>
      </c>
    </row>
    <row r="21" spans="1:22" ht="45">
      <c r="A21" s="244" t="s">
        <v>84</v>
      </c>
      <c r="B21" s="75" t="s">
        <v>76</v>
      </c>
      <c r="C21" s="96" t="s">
        <v>85</v>
      </c>
      <c r="D21" s="74" t="s">
        <v>63</v>
      </c>
      <c r="E21" s="74" t="s">
        <v>86</v>
      </c>
      <c r="F21" s="74" t="s">
        <v>87</v>
      </c>
      <c r="G21" s="76" t="s">
        <v>88</v>
      </c>
      <c r="H21" s="78" t="s">
        <v>29</v>
      </c>
      <c r="I21" s="77" t="s">
        <v>30</v>
      </c>
      <c r="J21" s="78" t="s">
        <v>81</v>
      </c>
      <c r="K21" s="77" t="s">
        <v>33</v>
      </c>
      <c r="L21" s="77" t="s">
        <v>44</v>
      </c>
      <c r="M21" s="75" t="s">
        <v>73</v>
      </c>
      <c r="N21" s="75" t="s">
        <v>82</v>
      </c>
      <c r="O21" s="86" t="s">
        <v>83</v>
      </c>
      <c r="P21" s="129">
        <v>1088.895</v>
      </c>
      <c r="Q21" s="129">
        <v>1088.895</v>
      </c>
      <c r="R21" s="81">
        <v>2.6</v>
      </c>
      <c r="S21" s="88">
        <f t="shared" si="2"/>
        <v>1248</v>
      </c>
      <c r="T21" s="245">
        <f t="shared" si="1"/>
        <v>3425.79</v>
      </c>
    </row>
    <row r="22" spans="1:22" ht="45">
      <c r="A22" s="246" t="s">
        <v>89</v>
      </c>
      <c r="B22" s="75">
        <v>44994</v>
      </c>
      <c r="C22" s="100" t="s">
        <v>90</v>
      </c>
      <c r="D22" s="74" t="s">
        <v>91</v>
      </c>
      <c r="E22" s="74" t="s">
        <v>92</v>
      </c>
      <c r="F22" s="74" t="s">
        <v>93</v>
      </c>
      <c r="G22" s="76" t="s">
        <v>94</v>
      </c>
      <c r="H22" s="78" t="s">
        <v>29</v>
      </c>
      <c r="I22" s="77" t="s">
        <v>30</v>
      </c>
      <c r="J22" s="78" t="s">
        <v>81</v>
      </c>
      <c r="K22" s="78" t="s">
        <v>95</v>
      </c>
      <c r="L22" s="77" t="s">
        <v>44</v>
      </c>
      <c r="M22" s="75" t="s">
        <v>73</v>
      </c>
      <c r="N22" s="75" t="s">
        <v>96</v>
      </c>
      <c r="O22" s="99" t="s">
        <v>83</v>
      </c>
      <c r="P22" s="129">
        <v>1365.9</v>
      </c>
      <c r="Q22" s="129">
        <v>1365.9</v>
      </c>
      <c r="R22" s="81">
        <v>3.6</v>
      </c>
      <c r="S22" s="88">
        <f t="shared" si="2"/>
        <v>1728</v>
      </c>
      <c r="T22" s="245">
        <f t="shared" si="1"/>
        <v>4459.8</v>
      </c>
    </row>
    <row r="23" spans="1:22" ht="30">
      <c r="A23" s="247" t="s">
        <v>97</v>
      </c>
      <c r="B23" s="75" t="s">
        <v>76</v>
      </c>
      <c r="C23" s="95" t="s">
        <v>98</v>
      </c>
      <c r="D23" s="74" t="s">
        <v>99</v>
      </c>
      <c r="E23" s="76" t="s">
        <v>100</v>
      </c>
      <c r="F23" s="76" t="s">
        <v>101</v>
      </c>
      <c r="G23" s="77" t="s">
        <v>102</v>
      </c>
      <c r="H23" s="78" t="s">
        <v>29</v>
      </c>
      <c r="I23" s="77" t="s">
        <v>30</v>
      </c>
      <c r="J23" s="78" t="s">
        <v>31</v>
      </c>
      <c r="K23" s="77" t="s">
        <v>33</v>
      </c>
      <c r="L23" s="77" t="s">
        <v>44</v>
      </c>
      <c r="M23" s="75" t="s">
        <v>103</v>
      </c>
      <c r="N23" s="75" t="s">
        <v>82</v>
      </c>
      <c r="O23" s="86" t="s">
        <v>83</v>
      </c>
      <c r="P23" s="129">
        <v>1039.46</v>
      </c>
      <c r="Q23" s="129">
        <v>1039.46</v>
      </c>
      <c r="R23" s="81">
        <v>3.6</v>
      </c>
      <c r="S23" s="88">
        <f t="shared" si="2"/>
        <v>1296</v>
      </c>
      <c r="T23" s="245">
        <f t="shared" si="1"/>
        <v>3374.92</v>
      </c>
    </row>
    <row r="24" spans="1:22" ht="45">
      <c r="A24" s="244" t="s">
        <v>104</v>
      </c>
      <c r="B24" s="75" t="s">
        <v>76</v>
      </c>
      <c r="C24" s="95" t="s">
        <v>105</v>
      </c>
      <c r="D24" s="74" t="s">
        <v>63</v>
      </c>
      <c r="E24" s="76" t="s">
        <v>106</v>
      </c>
      <c r="F24" s="76" t="s">
        <v>107</v>
      </c>
      <c r="G24" s="77" t="s">
        <v>108</v>
      </c>
      <c r="H24" s="78" t="s">
        <v>29</v>
      </c>
      <c r="I24" s="77" t="s">
        <v>30</v>
      </c>
      <c r="J24" s="78" t="s">
        <v>109</v>
      </c>
      <c r="K24" s="77" t="s">
        <v>33</v>
      </c>
      <c r="L24" s="77" t="s">
        <v>44</v>
      </c>
      <c r="M24" s="75" t="s">
        <v>73</v>
      </c>
      <c r="N24" s="75" t="s">
        <v>82</v>
      </c>
      <c r="O24" s="86" t="s">
        <v>83</v>
      </c>
      <c r="P24" s="129">
        <v>811.96</v>
      </c>
      <c r="Q24" s="129">
        <v>811.96</v>
      </c>
      <c r="R24" s="81">
        <v>2.6</v>
      </c>
      <c r="S24" s="88">
        <f t="shared" si="2"/>
        <v>1248</v>
      </c>
      <c r="T24" s="245">
        <f t="shared" si="1"/>
        <v>2871.92</v>
      </c>
    </row>
    <row r="25" spans="1:22" ht="45">
      <c r="A25" s="244" t="s">
        <v>110</v>
      </c>
      <c r="B25" s="75" t="s">
        <v>76</v>
      </c>
      <c r="C25" s="95" t="s">
        <v>62</v>
      </c>
      <c r="D25" s="74" t="s">
        <v>63</v>
      </c>
      <c r="E25" s="76" t="s">
        <v>111</v>
      </c>
      <c r="F25" s="76" t="s">
        <v>65</v>
      </c>
      <c r="G25" s="77" t="s">
        <v>112</v>
      </c>
      <c r="H25" s="78" t="s">
        <v>29</v>
      </c>
      <c r="I25" s="77" t="s">
        <v>30</v>
      </c>
      <c r="J25" s="78" t="s">
        <v>109</v>
      </c>
      <c r="K25" s="77" t="s">
        <v>33</v>
      </c>
      <c r="L25" s="77" t="s">
        <v>44</v>
      </c>
      <c r="M25" s="75" t="s">
        <v>73</v>
      </c>
      <c r="N25" s="75" t="s">
        <v>82</v>
      </c>
      <c r="O25" s="86" t="s">
        <v>83</v>
      </c>
      <c r="P25" s="129">
        <v>811.96</v>
      </c>
      <c r="Q25" s="129">
        <v>811.96</v>
      </c>
      <c r="R25" s="81">
        <v>2.6</v>
      </c>
      <c r="S25" s="88">
        <f t="shared" si="2"/>
        <v>1248</v>
      </c>
      <c r="T25" s="245">
        <f t="shared" si="1"/>
        <v>2871.92</v>
      </c>
    </row>
    <row r="26" spans="1:22" ht="45">
      <c r="A26" s="244" t="s">
        <v>113</v>
      </c>
      <c r="B26" s="75" t="s">
        <v>114</v>
      </c>
      <c r="C26" s="96" t="s">
        <v>115</v>
      </c>
      <c r="D26" s="74" t="s">
        <v>91</v>
      </c>
      <c r="E26" s="74" t="s">
        <v>116</v>
      </c>
      <c r="F26" s="74" t="s">
        <v>117</v>
      </c>
      <c r="G26" s="76" t="s">
        <v>118</v>
      </c>
      <c r="H26" s="78" t="s">
        <v>29</v>
      </c>
      <c r="I26" s="77" t="s">
        <v>30</v>
      </c>
      <c r="J26" s="78" t="s">
        <v>81</v>
      </c>
      <c r="K26" s="77" t="s">
        <v>33</v>
      </c>
      <c r="L26" s="77" t="s">
        <v>44</v>
      </c>
      <c r="M26" s="75" t="s">
        <v>73</v>
      </c>
      <c r="N26" s="75" t="s">
        <v>82</v>
      </c>
      <c r="O26" s="86" t="s">
        <v>83</v>
      </c>
      <c r="P26" s="129">
        <v>1117.51</v>
      </c>
      <c r="Q26" s="129">
        <v>1117.51</v>
      </c>
      <c r="R26" s="81">
        <v>2.6</v>
      </c>
      <c r="S26" s="88">
        <f>IF(D26="ASSESSOR",480*R26,IF(D26="COLABORADOR EVENTUAL",480*R26,IF(D26="GUARDA PORTUÁRIO",240*R26,IF(D26="CONSELHEIRO",600*R26,IF(D26="DIRETOR",600*R26,IF(D26="FIEL",360*R26,IF(D26="FIEL AJUDANTE",360*R26,IF(D26="GERENTE",480*R26,IF(D26="SECRETÁRIA",360*R26,IF(D26="SUPERINTENDENTE",600*R26,IF(D26="SUPERVISOR",360*R26,IF(D26="ESPECIALISTA PORTUÁRIO",360*R26,IF(D26="TÉC. SERV. PORTUÁRIOS",240*R26,0)))))))))))))</f>
        <v>1560</v>
      </c>
      <c r="T26" s="245">
        <f t="shared" si="1"/>
        <v>3795.02</v>
      </c>
    </row>
    <row r="27" spans="1:22" ht="45">
      <c r="A27" s="244" t="s">
        <v>119</v>
      </c>
      <c r="B27" s="75" t="s">
        <v>114</v>
      </c>
      <c r="C27" s="96" t="s">
        <v>120</v>
      </c>
      <c r="D27" s="74" t="s">
        <v>121</v>
      </c>
      <c r="E27" s="74" t="s">
        <v>48</v>
      </c>
      <c r="F27" s="74" t="s">
        <v>122</v>
      </c>
      <c r="G27" s="76" t="s">
        <v>123</v>
      </c>
      <c r="H27" s="78" t="s">
        <v>29</v>
      </c>
      <c r="I27" s="77" t="s">
        <v>30</v>
      </c>
      <c r="J27" s="78" t="s">
        <v>109</v>
      </c>
      <c r="K27" s="77" t="s">
        <v>33</v>
      </c>
      <c r="L27" s="77" t="s">
        <v>44</v>
      </c>
      <c r="M27" s="75" t="s">
        <v>73</v>
      </c>
      <c r="N27" s="75" t="s">
        <v>82</v>
      </c>
      <c r="O27" s="86" t="s">
        <v>83</v>
      </c>
      <c r="P27" s="129">
        <v>1122.96</v>
      </c>
      <c r="Q27" s="129">
        <v>1122.96</v>
      </c>
      <c r="R27" s="81">
        <v>2.6</v>
      </c>
      <c r="S27" s="88">
        <f t="shared" ref="S27:S50" si="3">IF(D27="ASSESSOR",480*R27,IF(D27="COLABORADOR EVENTUAL",480*R27,IF(D27="GUARDA PORTUÁRIO",240*R27,IF(D27="CONSELHEIRO",600*R27,IF(D27="DIRETOR",600*R27,IF(D27="FIEL",360*R27,IF(D27="FIEL AJUDANTE",360*R27,IF(D27="GERENTE",480*R27,IF(D27="SECRETÁRIA",360*R27,IF(D27="SUPERINTENDENTE",480*R27,IF(D27="SUPERVISOR",360*R27,IF(D27="ESPECIALISTA PORTUÁRIO",360*R27,IF(D27="TÉC. SERV. PORTUÁRIOS",240*R27,0)))))))))))))</f>
        <v>1248</v>
      </c>
      <c r="T27" s="245">
        <f t="shared" si="1"/>
        <v>3493.92</v>
      </c>
    </row>
    <row r="28" spans="1:22" ht="27.75" customHeight="1">
      <c r="A28" s="246" t="s">
        <v>124</v>
      </c>
      <c r="B28" s="75" t="s">
        <v>114</v>
      </c>
      <c r="C28" s="95" t="s">
        <v>125</v>
      </c>
      <c r="D28" s="74" t="s">
        <v>47</v>
      </c>
      <c r="E28" s="76" t="s">
        <v>26</v>
      </c>
      <c r="F28" s="76" t="s">
        <v>126</v>
      </c>
      <c r="G28" s="77" t="s">
        <v>127</v>
      </c>
      <c r="H28" s="78" t="s">
        <v>29</v>
      </c>
      <c r="I28" s="77" t="s">
        <v>30</v>
      </c>
      <c r="J28" s="77" t="s">
        <v>31</v>
      </c>
      <c r="K28" s="135" t="s">
        <v>33</v>
      </c>
      <c r="L28" s="135" t="s">
        <v>44</v>
      </c>
      <c r="M28" s="75" t="s">
        <v>73</v>
      </c>
      <c r="N28" s="75" t="s">
        <v>73</v>
      </c>
      <c r="O28" s="86" t="s">
        <v>83</v>
      </c>
      <c r="P28" s="129">
        <v>1317.96</v>
      </c>
      <c r="Q28" s="129">
        <v>1317.96</v>
      </c>
      <c r="R28" s="81">
        <v>0.6</v>
      </c>
      <c r="S28" s="88">
        <f t="shared" si="3"/>
        <v>360</v>
      </c>
      <c r="T28" s="245">
        <f t="shared" si="1"/>
        <v>2995.92</v>
      </c>
      <c r="V28" s="89"/>
    </row>
    <row r="29" spans="1:22" ht="30">
      <c r="A29" s="246" t="s">
        <v>128</v>
      </c>
      <c r="B29" s="75" t="s">
        <v>129</v>
      </c>
      <c r="C29" s="95" t="s">
        <v>130</v>
      </c>
      <c r="D29" s="74" t="s">
        <v>121</v>
      </c>
      <c r="E29" s="76" t="s">
        <v>26</v>
      </c>
      <c r="F29" s="76" t="s">
        <v>131</v>
      </c>
      <c r="G29" s="77" t="s">
        <v>132</v>
      </c>
      <c r="H29" s="78" t="s">
        <v>29</v>
      </c>
      <c r="I29" s="77" t="s">
        <v>30</v>
      </c>
      <c r="J29" s="78" t="s">
        <v>31</v>
      </c>
      <c r="K29" s="135" t="s">
        <v>33</v>
      </c>
      <c r="L29" s="135" t="s">
        <v>44</v>
      </c>
      <c r="M29" s="75" t="s">
        <v>73</v>
      </c>
      <c r="N29" s="75" t="s">
        <v>73</v>
      </c>
      <c r="O29" s="86" t="s">
        <v>83</v>
      </c>
      <c r="P29" s="129">
        <v>1533.46</v>
      </c>
      <c r="Q29" s="129">
        <v>1533.46</v>
      </c>
      <c r="R29" s="81">
        <v>0.6</v>
      </c>
      <c r="S29" s="88">
        <f t="shared" si="3"/>
        <v>288</v>
      </c>
      <c r="T29" s="245">
        <f t="shared" si="1"/>
        <v>3354.92</v>
      </c>
    </row>
    <row r="30" spans="1:22" ht="45">
      <c r="A30" s="244" t="s">
        <v>133</v>
      </c>
      <c r="B30" s="75" t="s">
        <v>103</v>
      </c>
      <c r="C30" s="95" t="s">
        <v>53</v>
      </c>
      <c r="D30" s="74" t="s">
        <v>47</v>
      </c>
      <c r="E30" s="76" t="s">
        <v>54</v>
      </c>
      <c r="F30" s="76" t="s">
        <v>55</v>
      </c>
      <c r="G30" s="77" t="s">
        <v>56</v>
      </c>
      <c r="H30" s="78" t="s">
        <v>29</v>
      </c>
      <c r="I30" s="77" t="s">
        <v>30</v>
      </c>
      <c r="J30" s="78" t="s">
        <v>81</v>
      </c>
      <c r="K30" s="77" t="s">
        <v>33</v>
      </c>
      <c r="L30" s="77" t="s">
        <v>44</v>
      </c>
      <c r="M30" s="75" t="s">
        <v>134</v>
      </c>
      <c r="N30" s="75" t="s">
        <v>96</v>
      </c>
      <c r="O30" s="86" t="s">
        <v>83</v>
      </c>
      <c r="P30" s="129">
        <v>1391.05</v>
      </c>
      <c r="Q30" s="129">
        <v>1391.05</v>
      </c>
      <c r="R30" s="81">
        <v>2.6</v>
      </c>
      <c r="S30" s="88">
        <f t="shared" si="3"/>
        <v>1560</v>
      </c>
      <c r="T30" s="245">
        <f t="shared" si="1"/>
        <v>4342.1000000000004</v>
      </c>
    </row>
    <row r="31" spans="1:22" ht="75">
      <c r="A31" s="244" t="s">
        <v>135</v>
      </c>
      <c r="B31" s="75" t="s">
        <v>129</v>
      </c>
      <c r="C31" s="95" t="s">
        <v>136</v>
      </c>
      <c r="D31" s="74" t="s">
        <v>25</v>
      </c>
      <c r="E31" s="76" t="s">
        <v>26</v>
      </c>
      <c r="F31" s="76" t="s">
        <v>27</v>
      </c>
      <c r="G31" s="77" t="s">
        <v>38</v>
      </c>
      <c r="H31" s="78" t="s">
        <v>29</v>
      </c>
      <c r="I31" s="77" t="s">
        <v>30</v>
      </c>
      <c r="J31" s="78" t="s">
        <v>109</v>
      </c>
      <c r="K31" s="75" t="s">
        <v>32</v>
      </c>
      <c r="L31" s="75" t="s">
        <v>33</v>
      </c>
      <c r="M31" s="75" t="s">
        <v>134</v>
      </c>
      <c r="N31" s="75" t="s">
        <v>96</v>
      </c>
      <c r="O31" s="86" t="s">
        <v>137</v>
      </c>
      <c r="P31" s="129">
        <v>1451.095</v>
      </c>
      <c r="Q31" s="129">
        <v>1451.095</v>
      </c>
      <c r="R31" s="81">
        <v>2.6</v>
      </c>
      <c r="S31" s="88">
        <f t="shared" si="3"/>
        <v>1560</v>
      </c>
      <c r="T31" s="245">
        <f t="shared" si="1"/>
        <v>4462.1900000000005</v>
      </c>
    </row>
    <row r="32" spans="1:22" ht="75">
      <c r="A32" s="244" t="s">
        <v>138</v>
      </c>
      <c r="B32" s="75" t="s">
        <v>129</v>
      </c>
      <c r="C32" s="95" t="s">
        <v>139</v>
      </c>
      <c r="D32" s="74" t="s">
        <v>25</v>
      </c>
      <c r="E32" s="76" t="s">
        <v>26</v>
      </c>
      <c r="F32" s="76" t="s">
        <v>27</v>
      </c>
      <c r="G32" s="77" t="s">
        <v>42</v>
      </c>
      <c r="H32" s="78" t="s">
        <v>29</v>
      </c>
      <c r="I32" s="77" t="s">
        <v>30</v>
      </c>
      <c r="J32" s="78" t="s">
        <v>81</v>
      </c>
      <c r="K32" s="77" t="s">
        <v>44</v>
      </c>
      <c r="L32" s="77" t="s">
        <v>33</v>
      </c>
      <c r="M32" s="75" t="s">
        <v>134</v>
      </c>
      <c r="N32" s="75" t="s">
        <v>96</v>
      </c>
      <c r="O32" s="86" t="s">
        <v>140</v>
      </c>
      <c r="P32" s="129">
        <v>1278.53</v>
      </c>
      <c r="Q32" s="129">
        <v>1278.53</v>
      </c>
      <c r="R32" s="81">
        <v>2.6</v>
      </c>
      <c r="S32" s="88">
        <f t="shared" si="3"/>
        <v>1560</v>
      </c>
      <c r="T32" s="245">
        <f t="shared" si="1"/>
        <v>4117.0599999999995</v>
      </c>
    </row>
    <row r="33" spans="1:22" ht="60">
      <c r="A33" s="244" t="s">
        <v>141</v>
      </c>
      <c r="B33" s="75" t="s">
        <v>142</v>
      </c>
      <c r="C33" s="95" t="s">
        <v>24</v>
      </c>
      <c r="D33" s="76" t="s">
        <v>25</v>
      </c>
      <c r="E33" s="76" t="s">
        <v>26</v>
      </c>
      <c r="F33" s="76" t="s">
        <v>27</v>
      </c>
      <c r="G33" s="76" t="s">
        <v>28</v>
      </c>
      <c r="H33" s="78" t="s">
        <v>29</v>
      </c>
      <c r="I33" s="77" t="s">
        <v>30</v>
      </c>
      <c r="J33" s="78" t="s">
        <v>109</v>
      </c>
      <c r="K33" s="75" t="s">
        <v>32</v>
      </c>
      <c r="L33" s="75" t="s">
        <v>33</v>
      </c>
      <c r="M33" s="75" t="s">
        <v>134</v>
      </c>
      <c r="N33" s="75" t="s">
        <v>96</v>
      </c>
      <c r="O33" s="86" t="s">
        <v>143</v>
      </c>
      <c r="P33" s="129">
        <v>1270.095</v>
      </c>
      <c r="Q33" s="129">
        <v>1270.095</v>
      </c>
      <c r="R33" s="81">
        <v>2.6</v>
      </c>
      <c r="S33" s="88">
        <f t="shared" si="3"/>
        <v>1560</v>
      </c>
      <c r="T33" s="245">
        <f t="shared" si="1"/>
        <v>4100.1900000000005</v>
      </c>
    </row>
    <row r="34" spans="1:22" ht="60">
      <c r="A34" s="244" t="s">
        <v>144</v>
      </c>
      <c r="B34" s="75" t="s">
        <v>103</v>
      </c>
      <c r="C34" s="95" t="s">
        <v>125</v>
      </c>
      <c r="D34" s="74" t="s">
        <v>47</v>
      </c>
      <c r="E34" s="76" t="s">
        <v>26</v>
      </c>
      <c r="F34" s="76" t="s">
        <v>126</v>
      </c>
      <c r="G34" s="77" t="s">
        <v>127</v>
      </c>
      <c r="H34" s="78" t="s">
        <v>29</v>
      </c>
      <c r="I34" s="77" t="s">
        <v>30</v>
      </c>
      <c r="J34" s="78" t="s">
        <v>109</v>
      </c>
      <c r="K34" s="75" t="s">
        <v>32</v>
      </c>
      <c r="L34" s="75" t="s">
        <v>33</v>
      </c>
      <c r="M34" s="75" t="s">
        <v>96</v>
      </c>
      <c r="N34" s="75" t="s">
        <v>96</v>
      </c>
      <c r="O34" s="86" t="s">
        <v>145</v>
      </c>
      <c r="P34" s="129">
        <v>1913.095</v>
      </c>
      <c r="Q34" s="129">
        <v>1913.095</v>
      </c>
      <c r="R34" s="81">
        <v>0.6</v>
      </c>
      <c r="S34" s="88">
        <f t="shared" si="3"/>
        <v>360</v>
      </c>
      <c r="T34" s="245">
        <f t="shared" si="1"/>
        <v>4186.1900000000005</v>
      </c>
    </row>
    <row r="35" spans="1:22" ht="75">
      <c r="A35" s="244" t="s">
        <v>146</v>
      </c>
      <c r="B35" s="75" t="s">
        <v>73</v>
      </c>
      <c r="C35" s="96" t="s">
        <v>46</v>
      </c>
      <c r="D35" s="74" t="s">
        <v>47</v>
      </c>
      <c r="E35" s="74" t="s">
        <v>48</v>
      </c>
      <c r="F35" s="74" t="s">
        <v>147</v>
      </c>
      <c r="G35" s="76" t="s">
        <v>148</v>
      </c>
      <c r="H35" s="78" t="s">
        <v>29</v>
      </c>
      <c r="I35" s="77" t="s">
        <v>30</v>
      </c>
      <c r="J35" s="78" t="s">
        <v>109</v>
      </c>
      <c r="K35" s="77" t="s">
        <v>33</v>
      </c>
      <c r="L35" s="77" t="s">
        <v>32</v>
      </c>
      <c r="M35" s="75" t="s">
        <v>149</v>
      </c>
      <c r="N35" s="75" t="s">
        <v>150</v>
      </c>
      <c r="O35" s="86" t="s">
        <v>151</v>
      </c>
      <c r="P35" s="129">
        <v>1133.095</v>
      </c>
      <c r="Q35" s="129">
        <v>1133.095</v>
      </c>
      <c r="R35" s="81">
        <v>1.6</v>
      </c>
      <c r="S35" s="88">
        <f t="shared" si="3"/>
        <v>960</v>
      </c>
      <c r="T35" s="245">
        <f t="shared" si="1"/>
        <v>3226.19</v>
      </c>
    </row>
    <row r="36" spans="1:22" ht="30">
      <c r="A36" s="246" t="s">
        <v>152</v>
      </c>
      <c r="B36" s="75" t="s">
        <v>134</v>
      </c>
      <c r="C36" s="96" t="s">
        <v>153</v>
      </c>
      <c r="D36" s="74" t="s">
        <v>25</v>
      </c>
      <c r="E36" s="74" t="s">
        <v>154</v>
      </c>
      <c r="F36" s="76" t="s">
        <v>155</v>
      </c>
      <c r="G36" s="76" t="s">
        <v>156</v>
      </c>
      <c r="H36" s="78" t="s">
        <v>29</v>
      </c>
      <c r="I36" s="77" t="s">
        <v>30</v>
      </c>
      <c r="J36" s="78" t="s">
        <v>157</v>
      </c>
      <c r="K36" s="135" t="s">
        <v>33</v>
      </c>
      <c r="L36" s="135" t="s">
        <v>44</v>
      </c>
      <c r="M36" s="75">
        <v>44636</v>
      </c>
      <c r="N36" s="75">
        <v>44637</v>
      </c>
      <c r="O36" s="86" t="s">
        <v>158</v>
      </c>
      <c r="P36" s="129">
        <v>2230.1</v>
      </c>
      <c r="Q36" s="129">
        <v>2230.1</v>
      </c>
      <c r="R36" s="81">
        <v>1.6</v>
      </c>
      <c r="S36" s="88">
        <f t="shared" si="3"/>
        <v>960</v>
      </c>
      <c r="T36" s="245">
        <f t="shared" si="1"/>
        <v>5420.2</v>
      </c>
    </row>
    <row r="37" spans="1:22" ht="45">
      <c r="A37" s="247" t="s">
        <v>159</v>
      </c>
      <c r="B37" s="75">
        <v>44637</v>
      </c>
      <c r="C37" s="96" t="s">
        <v>153</v>
      </c>
      <c r="D37" s="74" t="s">
        <v>160</v>
      </c>
      <c r="E37" s="74" t="s">
        <v>161</v>
      </c>
      <c r="F37" s="76" t="s">
        <v>155</v>
      </c>
      <c r="G37" s="76" t="s">
        <v>156</v>
      </c>
      <c r="H37" s="78" t="s">
        <v>29</v>
      </c>
      <c r="I37" s="77" t="s">
        <v>30</v>
      </c>
      <c r="J37" s="78" t="s">
        <v>162</v>
      </c>
      <c r="K37" s="77" t="s">
        <v>33</v>
      </c>
      <c r="L37" s="77" t="s">
        <v>32</v>
      </c>
      <c r="M37" s="75">
        <v>44642</v>
      </c>
      <c r="N37" s="75">
        <v>44643</v>
      </c>
      <c r="O37" s="86" t="s">
        <v>163</v>
      </c>
      <c r="P37" s="129">
        <v>2349.0949999999998</v>
      </c>
      <c r="Q37" s="129">
        <v>2349.0949999999998</v>
      </c>
      <c r="R37" s="81">
        <v>1.6</v>
      </c>
      <c r="S37" s="88">
        <f t="shared" si="3"/>
        <v>576</v>
      </c>
      <c r="T37" s="245">
        <f t="shared" ref="T37:T63" si="4">SUM(P37:Q37,S37)</f>
        <v>5274.19</v>
      </c>
    </row>
    <row r="38" spans="1:22" ht="46.5" customHeight="1">
      <c r="A38" s="246" t="s">
        <v>164</v>
      </c>
      <c r="B38" s="75" t="s">
        <v>82</v>
      </c>
      <c r="C38" s="96" t="s">
        <v>165</v>
      </c>
      <c r="D38" s="74" t="s">
        <v>47</v>
      </c>
      <c r="E38" s="74" t="s">
        <v>26</v>
      </c>
      <c r="F38" s="74" t="s">
        <v>166</v>
      </c>
      <c r="G38" s="76" t="s">
        <v>167</v>
      </c>
      <c r="H38" s="78" t="s">
        <v>29</v>
      </c>
      <c r="I38" s="77" t="s">
        <v>30</v>
      </c>
      <c r="J38" s="78" t="s">
        <v>157</v>
      </c>
      <c r="K38" s="77" t="s">
        <v>33</v>
      </c>
      <c r="L38" s="77" t="s">
        <v>32</v>
      </c>
      <c r="M38" s="75">
        <v>44642</v>
      </c>
      <c r="N38" s="75">
        <v>44642</v>
      </c>
      <c r="O38" s="86" t="s">
        <v>163</v>
      </c>
      <c r="P38" s="129">
        <v>3184.58</v>
      </c>
      <c r="Q38" s="129" t="s">
        <v>35</v>
      </c>
      <c r="R38" s="81">
        <v>1.6</v>
      </c>
      <c r="S38" s="88">
        <f t="shared" si="3"/>
        <v>960</v>
      </c>
      <c r="T38" s="245">
        <f t="shared" si="4"/>
        <v>4144.58</v>
      </c>
    </row>
    <row r="39" spans="1:22" ht="45">
      <c r="A39" s="246" t="s">
        <v>164</v>
      </c>
      <c r="B39" s="75" t="s">
        <v>82</v>
      </c>
      <c r="C39" s="96" t="s">
        <v>165</v>
      </c>
      <c r="D39" s="74" t="s">
        <v>47</v>
      </c>
      <c r="E39" s="74" t="s">
        <v>26</v>
      </c>
      <c r="F39" s="74" t="s">
        <v>166</v>
      </c>
      <c r="G39" s="76" t="s">
        <v>168</v>
      </c>
      <c r="H39" s="78" t="s">
        <v>29</v>
      </c>
      <c r="I39" s="77" t="s">
        <v>30</v>
      </c>
      <c r="J39" s="78" t="s">
        <v>162</v>
      </c>
      <c r="K39" s="77" t="s">
        <v>32</v>
      </c>
      <c r="L39" s="77" t="s">
        <v>33</v>
      </c>
      <c r="M39" s="75">
        <v>44643</v>
      </c>
      <c r="N39" s="75">
        <v>44643</v>
      </c>
      <c r="O39" s="86" t="s">
        <v>163</v>
      </c>
      <c r="P39" s="129" t="s">
        <v>35</v>
      </c>
      <c r="Q39" s="129">
        <v>2709.23</v>
      </c>
      <c r="R39" s="74" t="s">
        <v>39</v>
      </c>
      <c r="S39" s="88">
        <f t="shared" si="3"/>
        <v>0</v>
      </c>
      <c r="T39" s="245">
        <f t="shared" si="4"/>
        <v>2709.23</v>
      </c>
      <c r="V39" s="89"/>
    </row>
    <row r="40" spans="1:22" ht="45">
      <c r="A40" s="247" t="s">
        <v>169</v>
      </c>
      <c r="B40" s="75" t="s">
        <v>82</v>
      </c>
      <c r="C40" s="96" t="s">
        <v>24</v>
      </c>
      <c r="D40" s="74" t="s">
        <v>25</v>
      </c>
      <c r="E40" s="74" t="s">
        <v>26</v>
      </c>
      <c r="F40" s="74" t="s">
        <v>27</v>
      </c>
      <c r="G40" s="76" t="s">
        <v>28</v>
      </c>
      <c r="H40" s="78" t="s">
        <v>29</v>
      </c>
      <c r="I40" s="77" t="s">
        <v>30</v>
      </c>
      <c r="J40" s="78" t="s">
        <v>162</v>
      </c>
      <c r="K40" s="77" t="s">
        <v>32</v>
      </c>
      <c r="L40" s="77" t="s">
        <v>33</v>
      </c>
      <c r="M40" s="75">
        <v>44654</v>
      </c>
      <c r="N40" s="75">
        <v>44655</v>
      </c>
      <c r="O40" s="86" t="s">
        <v>170</v>
      </c>
      <c r="P40" s="129">
        <v>965.1</v>
      </c>
      <c r="Q40" s="129">
        <v>965.1</v>
      </c>
      <c r="R40" s="81">
        <v>2.6</v>
      </c>
      <c r="S40" s="88">
        <f t="shared" si="3"/>
        <v>1560</v>
      </c>
      <c r="T40" s="245">
        <f t="shared" si="4"/>
        <v>3490.2</v>
      </c>
      <c r="V40" s="89"/>
    </row>
    <row r="41" spans="1:22" ht="45">
      <c r="A41" s="247" t="s">
        <v>171</v>
      </c>
      <c r="B41" s="75" t="s">
        <v>82</v>
      </c>
      <c r="C41" s="96" t="s">
        <v>136</v>
      </c>
      <c r="D41" s="74" t="s">
        <v>25</v>
      </c>
      <c r="E41" s="74" t="s">
        <v>26</v>
      </c>
      <c r="F41" s="74" t="s">
        <v>27</v>
      </c>
      <c r="G41" s="76" t="s">
        <v>38</v>
      </c>
      <c r="H41" s="78" t="s">
        <v>29</v>
      </c>
      <c r="I41" s="77" t="s">
        <v>30</v>
      </c>
      <c r="J41" s="78" t="s">
        <v>162</v>
      </c>
      <c r="K41" s="75" t="s">
        <v>32</v>
      </c>
      <c r="L41" s="75" t="s">
        <v>33</v>
      </c>
      <c r="M41" s="75">
        <v>44654</v>
      </c>
      <c r="N41" s="75">
        <v>44655</v>
      </c>
      <c r="O41" s="86" t="s">
        <v>172</v>
      </c>
      <c r="P41" s="129">
        <v>965.1</v>
      </c>
      <c r="Q41" s="129">
        <v>965.1</v>
      </c>
      <c r="R41" s="81">
        <v>2.6</v>
      </c>
      <c r="S41" s="88">
        <f t="shared" si="3"/>
        <v>1560</v>
      </c>
      <c r="T41" s="245">
        <f t="shared" si="4"/>
        <v>3490.2</v>
      </c>
      <c r="V41" s="89"/>
    </row>
    <row r="42" spans="1:22" ht="75">
      <c r="A42" s="247" t="s">
        <v>173</v>
      </c>
      <c r="B42" s="75">
        <v>44642</v>
      </c>
      <c r="C42" s="96" t="s">
        <v>62</v>
      </c>
      <c r="D42" s="76" t="s">
        <v>63</v>
      </c>
      <c r="E42" s="74" t="s">
        <v>54</v>
      </c>
      <c r="F42" s="76" t="s">
        <v>65</v>
      </c>
      <c r="G42" s="76" t="s">
        <v>174</v>
      </c>
      <c r="H42" s="78" t="s">
        <v>29</v>
      </c>
      <c r="I42" s="77" t="s">
        <v>30</v>
      </c>
      <c r="J42" s="78" t="s">
        <v>162</v>
      </c>
      <c r="K42" s="77" t="s">
        <v>33</v>
      </c>
      <c r="L42" s="77" t="s">
        <v>32</v>
      </c>
      <c r="M42" s="75">
        <v>44659</v>
      </c>
      <c r="N42" s="248">
        <v>44661</v>
      </c>
      <c r="O42" s="86" t="s">
        <v>175</v>
      </c>
      <c r="P42" s="129">
        <v>934.09500000000003</v>
      </c>
      <c r="Q42" s="129">
        <v>934.09500000000003</v>
      </c>
      <c r="R42" s="134">
        <v>0</v>
      </c>
      <c r="S42" s="88">
        <f t="shared" si="3"/>
        <v>0</v>
      </c>
      <c r="T42" s="245">
        <f t="shared" si="4"/>
        <v>1868.19</v>
      </c>
    </row>
    <row r="43" spans="1:22" ht="45">
      <c r="A43" s="244" t="s">
        <v>176</v>
      </c>
      <c r="B43" s="75">
        <v>44642</v>
      </c>
      <c r="C43" s="96" t="s">
        <v>53</v>
      </c>
      <c r="D43" s="76" t="s">
        <v>47</v>
      </c>
      <c r="E43" s="74" t="s">
        <v>54</v>
      </c>
      <c r="F43" s="76" t="s">
        <v>55</v>
      </c>
      <c r="G43" s="76" t="s">
        <v>177</v>
      </c>
      <c r="H43" s="78" t="s">
        <v>29</v>
      </c>
      <c r="I43" s="77" t="s">
        <v>30</v>
      </c>
      <c r="J43" s="78" t="s">
        <v>31</v>
      </c>
      <c r="K43" s="77" t="s">
        <v>33</v>
      </c>
      <c r="L43" s="77" t="s">
        <v>32</v>
      </c>
      <c r="M43" s="75">
        <v>44644</v>
      </c>
      <c r="N43" s="75" t="s">
        <v>35</v>
      </c>
      <c r="O43" s="86" t="s">
        <v>178</v>
      </c>
      <c r="P43" s="129">
        <v>2435.96</v>
      </c>
      <c r="Q43" s="129" t="s">
        <v>35</v>
      </c>
      <c r="R43" s="81">
        <v>1.6</v>
      </c>
      <c r="S43" s="88">
        <f t="shared" si="3"/>
        <v>960</v>
      </c>
      <c r="T43" s="245">
        <f t="shared" si="4"/>
        <v>3395.96</v>
      </c>
    </row>
    <row r="44" spans="1:22" ht="30">
      <c r="A44" s="246" t="s">
        <v>176</v>
      </c>
      <c r="B44" s="75">
        <v>44643</v>
      </c>
      <c r="C44" s="96" t="s">
        <v>53</v>
      </c>
      <c r="D44" s="76" t="s">
        <v>47</v>
      </c>
      <c r="E44" s="74" t="s">
        <v>54</v>
      </c>
      <c r="F44" s="76" t="s">
        <v>55</v>
      </c>
      <c r="G44" s="76" t="s">
        <v>177</v>
      </c>
      <c r="H44" s="78" t="s">
        <v>29</v>
      </c>
      <c r="I44" s="77" t="s">
        <v>30</v>
      </c>
      <c r="J44" s="78" t="s">
        <v>162</v>
      </c>
      <c r="K44" s="77" t="s">
        <v>32</v>
      </c>
      <c r="L44" s="77" t="s">
        <v>33</v>
      </c>
      <c r="M44" s="75" t="s">
        <v>35</v>
      </c>
      <c r="N44" s="75">
        <v>44648</v>
      </c>
      <c r="O44" s="86" t="s">
        <v>179</v>
      </c>
      <c r="P44" s="129" t="s">
        <v>35</v>
      </c>
      <c r="Q44" s="129">
        <v>2134.23</v>
      </c>
      <c r="R44" s="74" t="s">
        <v>39</v>
      </c>
      <c r="S44" s="88">
        <f t="shared" si="3"/>
        <v>0</v>
      </c>
      <c r="T44" s="245">
        <f t="shared" si="4"/>
        <v>2134.23</v>
      </c>
    </row>
    <row r="45" spans="1:22" ht="45">
      <c r="A45" s="249" t="s">
        <v>180</v>
      </c>
      <c r="B45" s="136" t="s">
        <v>149</v>
      </c>
      <c r="C45" s="137" t="s">
        <v>181</v>
      </c>
      <c r="D45" s="138" t="s">
        <v>25</v>
      </c>
      <c r="E45" s="138" t="s">
        <v>26</v>
      </c>
      <c r="F45" s="139" t="s">
        <v>55</v>
      </c>
      <c r="G45" s="139" t="s">
        <v>42</v>
      </c>
      <c r="H45" s="140" t="s">
        <v>29</v>
      </c>
      <c r="I45" s="141" t="s">
        <v>30</v>
      </c>
      <c r="J45" s="140" t="s">
        <v>157</v>
      </c>
      <c r="K45" s="141" t="s">
        <v>44</v>
      </c>
      <c r="L45" s="141" t="s">
        <v>33</v>
      </c>
      <c r="M45" s="136">
        <v>44654</v>
      </c>
      <c r="N45" s="136">
        <v>44656</v>
      </c>
      <c r="O45" s="142" t="s">
        <v>182</v>
      </c>
      <c r="P45" s="143">
        <v>952.125</v>
      </c>
      <c r="Q45" s="143">
        <v>952.125</v>
      </c>
      <c r="R45" s="144">
        <v>2.6</v>
      </c>
      <c r="S45" s="145">
        <f t="shared" si="3"/>
        <v>1560</v>
      </c>
      <c r="T45" s="250">
        <f t="shared" si="4"/>
        <v>3464.25</v>
      </c>
    </row>
    <row r="46" spans="1:22" ht="30">
      <c r="A46" s="251" t="s">
        <v>183</v>
      </c>
      <c r="B46" s="153" t="s">
        <v>184</v>
      </c>
      <c r="C46" s="154" t="s">
        <v>165</v>
      </c>
      <c r="D46" s="125" t="s">
        <v>47</v>
      </c>
      <c r="E46" s="125" t="s">
        <v>26</v>
      </c>
      <c r="F46" s="125" t="s">
        <v>126</v>
      </c>
      <c r="G46" s="155" t="s">
        <v>168</v>
      </c>
      <c r="H46" s="156" t="s">
        <v>29</v>
      </c>
      <c r="I46" s="151" t="s">
        <v>30</v>
      </c>
      <c r="J46" s="156" t="s">
        <v>157</v>
      </c>
      <c r="K46" s="151" t="s">
        <v>33</v>
      </c>
      <c r="L46" s="151" t="s">
        <v>32</v>
      </c>
      <c r="M46" s="153">
        <v>44651</v>
      </c>
      <c r="N46" s="153" t="s">
        <v>35</v>
      </c>
      <c r="O46" s="157" t="s">
        <v>185</v>
      </c>
      <c r="P46" s="132">
        <v>2363.96</v>
      </c>
      <c r="Q46" s="132" t="s">
        <v>35</v>
      </c>
      <c r="R46" s="158">
        <v>0.6</v>
      </c>
      <c r="S46" s="126">
        <f t="shared" si="3"/>
        <v>360</v>
      </c>
      <c r="T46" s="252">
        <f t="shared" si="4"/>
        <v>2723.96</v>
      </c>
    </row>
    <row r="47" spans="1:22" ht="30">
      <c r="A47" s="251" t="s">
        <v>183</v>
      </c>
      <c r="B47" s="153" t="s">
        <v>184</v>
      </c>
      <c r="C47" s="154" t="s">
        <v>165</v>
      </c>
      <c r="D47" s="125" t="s">
        <v>47</v>
      </c>
      <c r="E47" s="125" t="s">
        <v>26</v>
      </c>
      <c r="F47" s="125" t="s">
        <v>126</v>
      </c>
      <c r="G47" s="155" t="s">
        <v>168</v>
      </c>
      <c r="H47" s="156" t="s">
        <v>29</v>
      </c>
      <c r="I47" s="151" t="s">
        <v>30</v>
      </c>
      <c r="J47" s="156" t="s">
        <v>186</v>
      </c>
      <c r="K47" s="151" t="s">
        <v>32</v>
      </c>
      <c r="L47" s="151" t="s">
        <v>33</v>
      </c>
      <c r="M47" s="153">
        <v>44651</v>
      </c>
      <c r="N47" s="153">
        <v>44651</v>
      </c>
      <c r="O47" s="157" t="s">
        <v>185</v>
      </c>
      <c r="P47" s="132" t="s">
        <v>35</v>
      </c>
      <c r="Q47" s="132">
        <v>2434.23</v>
      </c>
      <c r="R47" s="158">
        <v>0</v>
      </c>
      <c r="S47" s="126">
        <f t="shared" si="3"/>
        <v>0</v>
      </c>
      <c r="T47" s="252">
        <f t="shared" si="4"/>
        <v>2434.23</v>
      </c>
    </row>
    <row r="48" spans="1:22" ht="45">
      <c r="A48" s="253" t="s">
        <v>187</v>
      </c>
      <c r="B48" s="75" t="s">
        <v>188</v>
      </c>
      <c r="C48" s="96" t="s">
        <v>24</v>
      </c>
      <c r="D48" s="74" t="s">
        <v>25</v>
      </c>
      <c r="E48" s="74" t="s">
        <v>26</v>
      </c>
      <c r="F48" s="74" t="s">
        <v>27</v>
      </c>
      <c r="G48" s="76" t="s">
        <v>28</v>
      </c>
      <c r="H48" s="78" t="s">
        <v>29</v>
      </c>
      <c r="I48" s="77" t="s">
        <v>30</v>
      </c>
      <c r="J48" s="78" t="s">
        <v>157</v>
      </c>
      <c r="K48" s="77" t="s">
        <v>32</v>
      </c>
      <c r="L48" s="77" t="s">
        <v>189</v>
      </c>
      <c r="M48" s="75">
        <v>44662</v>
      </c>
      <c r="N48" s="75">
        <v>44662</v>
      </c>
      <c r="O48" s="86" t="s">
        <v>190</v>
      </c>
      <c r="P48" s="129">
        <v>617.98</v>
      </c>
      <c r="Q48" s="129">
        <v>617.98</v>
      </c>
      <c r="R48" s="81">
        <v>2.6</v>
      </c>
      <c r="S48" s="88">
        <f t="shared" si="3"/>
        <v>1560</v>
      </c>
      <c r="T48" s="245">
        <f t="shared" si="4"/>
        <v>2795.96</v>
      </c>
    </row>
    <row r="49" spans="1:20" ht="45">
      <c r="A49" s="244" t="s">
        <v>187</v>
      </c>
      <c r="B49" s="75" t="s">
        <v>188</v>
      </c>
      <c r="C49" s="96" t="s">
        <v>24</v>
      </c>
      <c r="D49" s="74" t="s">
        <v>25</v>
      </c>
      <c r="E49" s="74" t="s">
        <v>26</v>
      </c>
      <c r="F49" s="74" t="s">
        <v>27</v>
      </c>
      <c r="G49" s="76" t="s">
        <v>28</v>
      </c>
      <c r="H49" s="78" t="s">
        <v>29</v>
      </c>
      <c r="I49" s="77" t="s">
        <v>30</v>
      </c>
      <c r="J49" s="78" t="s">
        <v>157</v>
      </c>
      <c r="K49" s="77" t="s">
        <v>189</v>
      </c>
      <c r="L49" s="77" t="s">
        <v>33</v>
      </c>
      <c r="M49" s="75">
        <v>44663</v>
      </c>
      <c r="N49" s="75">
        <v>44663</v>
      </c>
      <c r="O49" s="86" t="s">
        <v>190</v>
      </c>
      <c r="P49" s="129">
        <v>461.07499999999999</v>
      </c>
      <c r="Q49" s="129">
        <v>461.07499999999999</v>
      </c>
      <c r="R49" s="81">
        <v>2.6</v>
      </c>
      <c r="S49" s="88">
        <f t="shared" si="3"/>
        <v>1560</v>
      </c>
      <c r="T49" s="245">
        <f t="shared" si="4"/>
        <v>2482.15</v>
      </c>
    </row>
    <row r="50" spans="1:20" ht="45">
      <c r="A50" s="251" t="s">
        <v>187</v>
      </c>
      <c r="B50" s="153" t="s">
        <v>188</v>
      </c>
      <c r="C50" s="154" t="s">
        <v>24</v>
      </c>
      <c r="D50" s="125" t="s">
        <v>25</v>
      </c>
      <c r="E50" s="125" t="s">
        <v>26</v>
      </c>
      <c r="F50" s="125" t="s">
        <v>27</v>
      </c>
      <c r="G50" s="155" t="s">
        <v>28</v>
      </c>
      <c r="H50" s="156" t="s">
        <v>29</v>
      </c>
      <c r="I50" s="151" t="s">
        <v>30</v>
      </c>
      <c r="J50" s="156" t="s">
        <v>162</v>
      </c>
      <c r="K50" s="151" t="s">
        <v>33</v>
      </c>
      <c r="L50" s="151" t="s">
        <v>32</v>
      </c>
      <c r="M50" s="153">
        <v>44664</v>
      </c>
      <c r="N50" s="153">
        <v>44664</v>
      </c>
      <c r="O50" s="157" t="s">
        <v>190</v>
      </c>
      <c r="P50" s="132">
        <v>853.74</v>
      </c>
      <c r="Q50" s="132">
        <v>853.74</v>
      </c>
      <c r="R50" s="158">
        <v>2.6</v>
      </c>
      <c r="S50" s="126">
        <f t="shared" si="3"/>
        <v>1560</v>
      </c>
      <c r="T50" s="252">
        <f t="shared" si="4"/>
        <v>3267.48</v>
      </c>
    </row>
    <row r="51" spans="1:20" ht="45">
      <c r="A51" s="244" t="s">
        <v>191</v>
      </c>
      <c r="B51" s="75">
        <v>44657</v>
      </c>
      <c r="C51" s="74" t="s">
        <v>192</v>
      </c>
      <c r="D51" s="74" t="s">
        <v>25</v>
      </c>
      <c r="E51" s="74" t="s">
        <v>26</v>
      </c>
      <c r="F51" s="74" t="s">
        <v>27</v>
      </c>
      <c r="G51" s="74" t="s">
        <v>193</v>
      </c>
      <c r="H51" s="74" t="s">
        <v>29</v>
      </c>
      <c r="I51" s="74" t="s">
        <v>30</v>
      </c>
      <c r="J51" s="74" t="s">
        <v>31</v>
      </c>
      <c r="K51" s="74" t="s">
        <v>189</v>
      </c>
      <c r="L51" s="74" t="s">
        <v>33</v>
      </c>
      <c r="M51" s="75">
        <v>44661</v>
      </c>
      <c r="N51" s="75">
        <v>44662</v>
      </c>
      <c r="O51" s="74" t="s">
        <v>194</v>
      </c>
      <c r="P51" s="130">
        <v>0</v>
      </c>
      <c r="Q51" s="130">
        <v>0</v>
      </c>
      <c r="R51" s="74" t="s">
        <v>39</v>
      </c>
      <c r="S51" s="85">
        <f>SUM(O51:P51,R51)</f>
        <v>0</v>
      </c>
      <c r="T51" s="245">
        <f t="shared" si="4"/>
        <v>0</v>
      </c>
    </row>
    <row r="52" spans="1:20">
      <c r="A52" s="244" t="s">
        <v>195</v>
      </c>
      <c r="B52" s="74" t="s">
        <v>196</v>
      </c>
      <c r="C52" s="74" t="s">
        <v>46</v>
      </c>
      <c r="D52" s="74" t="s">
        <v>47</v>
      </c>
      <c r="E52" s="74" t="s">
        <v>48</v>
      </c>
      <c r="F52" s="74" t="s">
        <v>147</v>
      </c>
      <c r="G52" s="74" t="s">
        <v>148</v>
      </c>
      <c r="H52" s="74" t="s">
        <v>29</v>
      </c>
      <c r="I52" s="74" t="s">
        <v>30</v>
      </c>
      <c r="J52" s="74" t="s">
        <v>31</v>
      </c>
      <c r="K52" s="147" t="s">
        <v>44</v>
      </c>
      <c r="L52" s="148" t="s">
        <v>197</v>
      </c>
      <c r="M52" s="75">
        <v>44675</v>
      </c>
      <c r="N52" s="74" t="s">
        <v>35</v>
      </c>
      <c r="O52" s="122" t="s">
        <v>198</v>
      </c>
      <c r="P52" s="130" t="s">
        <v>199</v>
      </c>
      <c r="Q52" s="130" t="s">
        <v>35</v>
      </c>
      <c r="R52" s="74" t="s">
        <v>200</v>
      </c>
      <c r="S52" s="88">
        <f t="shared" ref="S52:S62" si="5">IF(D52="ASSESSOR",480*R52,IF(D52="COLABORADOR EVENTUAL",480*R52,IF(D52="GUARDA PORTUÁRIO",240*R52,IF(D52="CONSELHEIRO",600*R52,IF(D52="DIRETOR",600*R52,IF(D52="FIEL",360*R52,IF(D52="FIEL AJUDANTE",360*R52,IF(D52="GERENTE",480*R52,IF(D52="SECRETÁRIA",360*R52,IF(D52="SUPERINTENDENTE",480*R52,IF(D52="SUPERVISOR",360*R52,IF(D52="ESPECIALISTA PORTUÁRIO",360*R52,IF(D52="TÉC. SERV. PORTUÁRIOS",240*R52,0)))))))))))))</f>
        <v>2160</v>
      </c>
      <c r="T52" s="245">
        <f t="shared" si="4"/>
        <v>2160</v>
      </c>
    </row>
    <row r="53" spans="1:20" ht="45">
      <c r="A53" s="244" t="s">
        <v>195</v>
      </c>
      <c r="B53" s="74" t="s">
        <v>196</v>
      </c>
      <c r="C53" s="74" t="s">
        <v>46</v>
      </c>
      <c r="D53" s="74" t="s">
        <v>47</v>
      </c>
      <c r="E53" s="74" t="s">
        <v>48</v>
      </c>
      <c r="F53" s="74" t="s">
        <v>147</v>
      </c>
      <c r="G53" s="74" t="s">
        <v>148</v>
      </c>
      <c r="H53" s="74" t="s">
        <v>29</v>
      </c>
      <c r="I53" s="74" t="s">
        <v>30</v>
      </c>
      <c r="J53" s="74" t="s">
        <v>81</v>
      </c>
      <c r="K53" s="148" t="s">
        <v>197</v>
      </c>
      <c r="L53" s="148" t="s">
        <v>33</v>
      </c>
      <c r="M53" s="74" t="s">
        <v>35</v>
      </c>
      <c r="N53" s="74" t="s">
        <v>201</v>
      </c>
      <c r="O53" s="122" t="s">
        <v>198</v>
      </c>
      <c r="P53" s="130" t="s">
        <v>35</v>
      </c>
      <c r="Q53" s="129">
        <v>1085.45</v>
      </c>
      <c r="R53" s="74" t="s">
        <v>39</v>
      </c>
      <c r="S53" s="88">
        <f t="shared" si="5"/>
        <v>0</v>
      </c>
      <c r="T53" s="245">
        <f t="shared" si="4"/>
        <v>1085.45</v>
      </c>
    </row>
    <row r="54" spans="1:20" ht="45">
      <c r="A54" s="244" t="s">
        <v>202</v>
      </c>
      <c r="B54" s="75">
        <v>44658</v>
      </c>
      <c r="C54" s="74" t="s">
        <v>203</v>
      </c>
      <c r="D54" s="74" t="s">
        <v>91</v>
      </c>
      <c r="E54" s="74" t="s">
        <v>204</v>
      </c>
      <c r="F54" s="74" t="s">
        <v>205</v>
      </c>
      <c r="G54" s="74" t="s">
        <v>206</v>
      </c>
      <c r="H54" s="74" t="s">
        <v>29</v>
      </c>
      <c r="I54" s="74" t="s">
        <v>30</v>
      </c>
      <c r="J54" s="74" t="s">
        <v>81</v>
      </c>
      <c r="K54" s="74" t="s">
        <v>33</v>
      </c>
      <c r="L54" s="74" t="s">
        <v>207</v>
      </c>
      <c r="M54" s="74" t="s">
        <v>208</v>
      </c>
      <c r="N54" s="74" t="s">
        <v>209</v>
      </c>
      <c r="O54" s="74" t="s">
        <v>210</v>
      </c>
      <c r="P54" s="129">
        <v>1656.17</v>
      </c>
      <c r="Q54" s="129">
        <v>1656.17</v>
      </c>
      <c r="R54" s="74" t="s">
        <v>211</v>
      </c>
      <c r="S54" s="88">
        <f t="shared" si="5"/>
        <v>1248</v>
      </c>
      <c r="T54" s="245">
        <f t="shared" si="4"/>
        <v>4560.34</v>
      </c>
    </row>
    <row r="55" spans="1:20" ht="45">
      <c r="A55" s="244" t="s">
        <v>212</v>
      </c>
      <c r="B55" s="74" t="s">
        <v>213</v>
      </c>
      <c r="C55" s="74" t="s">
        <v>214</v>
      </c>
      <c r="D55" s="74" t="s">
        <v>215</v>
      </c>
      <c r="E55" s="74" t="s">
        <v>216</v>
      </c>
      <c r="F55" s="74" t="s">
        <v>217</v>
      </c>
      <c r="G55" s="74" t="s">
        <v>218</v>
      </c>
      <c r="H55" s="74" t="s">
        <v>29</v>
      </c>
      <c r="I55" s="74" t="s">
        <v>30</v>
      </c>
      <c r="J55" s="74" t="s">
        <v>81</v>
      </c>
      <c r="K55" s="74" t="s">
        <v>33</v>
      </c>
      <c r="L55" s="74" t="s">
        <v>207</v>
      </c>
      <c r="M55" s="74" t="s">
        <v>219</v>
      </c>
      <c r="N55" s="74" t="s">
        <v>220</v>
      </c>
      <c r="O55" s="74" t="s">
        <v>221</v>
      </c>
      <c r="P55" s="130" t="s">
        <v>222</v>
      </c>
      <c r="Q55" s="130" t="s">
        <v>222</v>
      </c>
      <c r="R55" s="74" t="s">
        <v>211</v>
      </c>
      <c r="S55" s="88">
        <f t="shared" si="5"/>
        <v>624</v>
      </c>
      <c r="T55" s="245">
        <f t="shared" si="4"/>
        <v>624</v>
      </c>
    </row>
    <row r="56" spans="1:20" ht="45">
      <c r="A56" s="244" t="s">
        <v>223</v>
      </c>
      <c r="B56" s="74" t="s">
        <v>213</v>
      </c>
      <c r="C56" s="74" t="s">
        <v>224</v>
      </c>
      <c r="D56" s="74" t="s">
        <v>160</v>
      </c>
      <c r="E56" s="74" t="s">
        <v>225</v>
      </c>
      <c r="F56" s="74" t="s">
        <v>226</v>
      </c>
      <c r="G56" s="74" t="s">
        <v>227</v>
      </c>
      <c r="H56" s="74" t="s">
        <v>29</v>
      </c>
      <c r="I56" s="74" t="s">
        <v>30</v>
      </c>
      <c r="J56" s="74" t="s">
        <v>81</v>
      </c>
      <c r="K56" s="74" t="s">
        <v>33</v>
      </c>
      <c r="L56" s="74" t="s">
        <v>207</v>
      </c>
      <c r="M56" s="74" t="s">
        <v>208</v>
      </c>
      <c r="N56" s="74" t="s">
        <v>209</v>
      </c>
      <c r="O56" s="74" t="s">
        <v>210</v>
      </c>
      <c r="P56" s="130">
        <v>1656.17</v>
      </c>
      <c r="Q56" s="129">
        <v>1656.17</v>
      </c>
      <c r="R56" s="74" t="s">
        <v>211</v>
      </c>
      <c r="S56" s="88">
        <f t="shared" si="5"/>
        <v>936</v>
      </c>
      <c r="T56" s="245">
        <f t="shared" si="4"/>
        <v>4248.34</v>
      </c>
    </row>
    <row r="57" spans="1:20" ht="45">
      <c r="A57" s="244" t="s">
        <v>228</v>
      </c>
      <c r="B57" s="74" t="s">
        <v>213</v>
      </c>
      <c r="C57" s="74" t="s">
        <v>229</v>
      </c>
      <c r="D57" s="74" t="s">
        <v>215</v>
      </c>
      <c r="E57" s="74" t="s">
        <v>230</v>
      </c>
      <c r="F57" s="74" t="s">
        <v>231</v>
      </c>
      <c r="G57" s="74" t="s">
        <v>232</v>
      </c>
      <c r="H57" s="74" t="s">
        <v>29</v>
      </c>
      <c r="I57" s="74" t="s">
        <v>30</v>
      </c>
      <c r="J57" s="74" t="s">
        <v>81</v>
      </c>
      <c r="K57" s="74" t="s">
        <v>33</v>
      </c>
      <c r="L57" s="74" t="s">
        <v>207</v>
      </c>
      <c r="M57" s="74" t="s">
        <v>233</v>
      </c>
      <c r="N57" s="74" t="s">
        <v>209</v>
      </c>
      <c r="O57" s="74" t="s">
        <v>210</v>
      </c>
      <c r="P57" s="129">
        <v>1656.17</v>
      </c>
      <c r="Q57" s="129">
        <v>1656.17</v>
      </c>
      <c r="R57" s="74" t="s">
        <v>200</v>
      </c>
      <c r="S57" s="88">
        <f t="shared" si="5"/>
        <v>864</v>
      </c>
      <c r="T57" s="245">
        <f t="shared" si="4"/>
        <v>4176.34</v>
      </c>
    </row>
    <row r="58" spans="1:20" ht="45">
      <c r="A58" s="244" t="s">
        <v>234</v>
      </c>
      <c r="B58" s="74" t="s">
        <v>213</v>
      </c>
      <c r="C58" s="74" t="s">
        <v>235</v>
      </c>
      <c r="D58" s="74" t="s">
        <v>63</v>
      </c>
      <c r="E58" s="74" t="s">
        <v>230</v>
      </c>
      <c r="F58" s="74" t="s">
        <v>236</v>
      </c>
      <c r="G58" s="74" t="s">
        <v>237</v>
      </c>
      <c r="H58" s="74" t="s">
        <v>29</v>
      </c>
      <c r="I58" s="74" t="s">
        <v>30</v>
      </c>
      <c r="J58" s="74" t="s">
        <v>81</v>
      </c>
      <c r="K58" s="74" t="s">
        <v>33</v>
      </c>
      <c r="L58" s="74" t="s">
        <v>207</v>
      </c>
      <c r="M58" s="74" t="s">
        <v>238</v>
      </c>
      <c r="N58" s="74" t="s">
        <v>220</v>
      </c>
      <c r="O58" s="74" t="s">
        <v>221</v>
      </c>
      <c r="P58" s="130">
        <v>1446.34</v>
      </c>
      <c r="Q58" s="130">
        <v>1446.34</v>
      </c>
      <c r="R58" s="74" t="s">
        <v>200</v>
      </c>
      <c r="S58" s="88">
        <f t="shared" si="5"/>
        <v>1728</v>
      </c>
      <c r="T58" s="245">
        <f t="shared" si="4"/>
        <v>4620.68</v>
      </c>
    </row>
    <row r="59" spans="1:20" ht="45">
      <c r="A59" s="244" t="s">
        <v>239</v>
      </c>
      <c r="B59" s="74" t="s">
        <v>240</v>
      </c>
      <c r="C59" s="74" t="s">
        <v>241</v>
      </c>
      <c r="D59" s="74" t="s">
        <v>47</v>
      </c>
      <c r="E59" s="74" t="s">
        <v>242</v>
      </c>
      <c r="F59" s="74" t="s">
        <v>243</v>
      </c>
      <c r="G59" s="74" t="s">
        <v>244</v>
      </c>
      <c r="H59" s="74" t="s">
        <v>29</v>
      </c>
      <c r="I59" s="74" t="s">
        <v>30</v>
      </c>
      <c r="J59" s="74" t="s">
        <v>81</v>
      </c>
      <c r="K59" s="74" t="s">
        <v>33</v>
      </c>
      <c r="L59" s="74" t="s">
        <v>207</v>
      </c>
      <c r="M59" s="74" t="s">
        <v>208</v>
      </c>
      <c r="N59" s="74" t="s">
        <v>245</v>
      </c>
      <c r="O59" s="74" t="s">
        <v>210</v>
      </c>
      <c r="P59" s="129">
        <v>1384.26</v>
      </c>
      <c r="Q59" s="129">
        <v>1384.26</v>
      </c>
      <c r="R59" s="74" t="s">
        <v>200</v>
      </c>
      <c r="S59" s="88">
        <f t="shared" si="5"/>
        <v>2160</v>
      </c>
      <c r="T59" s="245">
        <f t="shared" si="4"/>
        <v>4928.5200000000004</v>
      </c>
    </row>
    <row r="60" spans="1:20" ht="51" customHeight="1">
      <c r="A60" s="251" t="s">
        <v>246</v>
      </c>
      <c r="B60" s="125" t="s">
        <v>213</v>
      </c>
      <c r="C60" s="125" t="s">
        <v>247</v>
      </c>
      <c r="D60" s="125" t="s">
        <v>248</v>
      </c>
      <c r="E60" s="125" t="s">
        <v>154</v>
      </c>
      <c r="F60" s="125" t="s">
        <v>27</v>
      </c>
      <c r="G60" s="125" t="s">
        <v>249</v>
      </c>
      <c r="H60" s="125" t="s">
        <v>29</v>
      </c>
      <c r="I60" s="125" t="s">
        <v>30</v>
      </c>
      <c r="J60" s="125" t="s">
        <v>81</v>
      </c>
      <c r="K60" s="254" t="s">
        <v>32</v>
      </c>
      <c r="L60" s="125" t="s">
        <v>33</v>
      </c>
      <c r="M60" s="125" t="s">
        <v>201</v>
      </c>
      <c r="N60" s="125" t="s">
        <v>201</v>
      </c>
      <c r="O60" s="149" t="s">
        <v>250</v>
      </c>
      <c r="P60" s="132">
        <v>1198.23</v>
      </c>
      <c r="Q60" s="150" t="s">
        <v>35</v>
      </c>
      <c r="R60" s="125" t="s">
        <v>251</v>
      </c>
      <c r="S60" s="126">
        <f t="shared" si="5"/>
        <v>768</v>
      </c>
      <c r="T60" s="252">
        <f t="shared" si="4"/>
        <v>1966.23</v>
      </c>
    </row>
    <row r="61" spans="1:20" ht="38.25" customHeight="1">
      <c r="A61" s="244" t="s">
        <v>252</v>
      </c>
      <c r="B61" s="74" t="s">
        <v>213</v>
      </c>
      <c r="C61" s="74" t="s">
        <v>253</v>
      </c>
      <c r="D61" s="74" t="s">
        <v>121</v>
      </c>
      <c r="E61" s="74" t="s">
        <v>26</v>
      </c>
      <c r="F61" s="76" t="s">
        <v>131</v>
      </c>
      <c r="G61" s="77" t="s">
        <v>132</v>
      </c>
      <c r="H61" s="78" t="s">
        <v>29</v>
      </c>
      <c r="I61" s="74" t="s">
        <v>30</v>
      </c>
      <c r="J61" s="74" t="s">
        <v>81</v>
      </c>
      <c r="K61" s="74" t="s">
        <v>33</v>
      </c>
      <c r="L61" s="74" t="s">
        <v>207</v>
      </c>
      <c r="M61" s="74" t="s">
        <v>208</v>
      </c>
      <c r="N61" s="74" t="s">
        <v>209</v>
      </c>
      <c r="O61" s="255" t="s">
        <v>254</v>
      </c>
      <c r="P61" s="129">
        <v>1384.26</v>
      </c>
      <c r="Q61" s="129">
        <v>1384.26</v>
      </c>
      <c r="R61" s="74" t="s">
        <v>211</v>
      </c>
      <c r="S61" s="88">
        <f t="shared" si="5"/>
        <v>1248</v>
      </c>
      <c r="T61" s="245">
        <f t="shared" si="4"/>
        <v>4016.52</v>
      </c>
    </row>
    <row r="62" spans="1:20" ht="45">
      <c r="A62" s="244" t="s">
        <v>255</v>
      </c>
      <c r="B62" s="74" t="s">
        <v>213</v>
      </c>
      <c r="C62" s="74" t="s">
        <v>256</v>
      </c>
      <c r="D62" s="74" t="s">
        <v>47</v>
      </c>
      <c r="E62" s="74" t="s">
        <v>26</v>
      </c>
      <c r="F62" s="74" t="s">
        <v>126</v>
      </c>
      <c r="G62" s="76" t="s">
        <v>168</v>
      </c>
      <c r="H62" s="74" t="s">
        <v>29</v>
      </c>
      <c r="I62" s="74" t="s">
        <v>30</v>
      </c>
      <c r="J62" s="74" t="s">
        <v>31</v>
      </c>
      <c r="K62" s="74" t="s">
        <v>33</v>
      </c>
      <c r="L62" s="74" t="s">
        <v>189</v>
      </c>
      <c r="M62" s="74" t="s">
        <v>257</v>
      </c>
      <c r="N62" s="74" t="s">
        <v>35</v>
      </c>
      <c r="O62" s="74" t="s">
        <v>258</v>
      </c>
      <c r="P62" s="129">
        <v>1759.47</v>
      </c>
      <c r="Q62" s="129" t="s">
        <v>35</v>
      </c>
      <c r="R62" s="74" t="s">
        <v>211</v>
      </c>
      <c r="S62" s="88">
        <f t="shared" si="5"/>
        <v>1560</v>
      </c>
      <c r="T62" s="245">
        <f t="shared" si="4"/>
        <v>3319.4700000000003</v>
      </c>
    </row>
    <row r="63" spans="1:20" ht="45">
      <c r="A63" s="244" t="s">
        <v>255</v>
      </c>
      <c r="B63" s="74" t="s">
        <v>213</v>
      </c>
      <c r="C63" s="74" t="s">
        <v>256</v>
      </c>
      <c r="D63" s="74" t="s">
        <v>47</v>
      </c>
      <c r="E63" s="74" t="s">
        <v>26</v>
      </c>
      <c r="F63" s="74" t="s">
        <v>126</v>
      </c>
      <c r="G63" s="76" t="s">
        <v>168</v>
      </c>
      <c r="H63" s="74" t="s">
        <v>29</v>
      </c>
      <c r="I63" s="74" t="s">
        <v>30</v>
      </c>
      <c r="J63" s="74" t="s">
        <v>81</v>
      </c>
      <c r="K63" s="74" t="s">
        <v>189</v>
      </c>
      <c r="L63" s="74" t="s">
        <v>33</v>
      </c>
      <c r="M63" s="74" t="s">
        <v>35</v>
      </c>
      <c r="N63" s="74" t="s">
        <v>259</v>
      </c>
      <c r="O63" s="74" t="s">
        <v>260</v>
      </c>
      <c r="P63" s="129" t="s">
        <v>35</v>
      </c>
      <c r="Q63" s="129">
        <v>1759.47</v>
      </c>
      <c r="R63" s="74" t="s">
        <v>35</v>
      </c>
      <c r="S63" s="88">
        <v>0</v>
      </c>
      <c r="T63" s="245">
        <f t="shared" si="4"/>
        <v>1759.47</v>
      </c>
    </row>
    <row r="64" spans="1:20" ht="120">
      <c r="A64" s="244" t="s">
        <v>261</v>
      </c>
      <c r="B64" s="74" t="s">
        <v>262</v>
      </c>
      <c r="C64" s="74" t="s">
        <v>181</v>
      </c>
      <c r="D64" s="74" t="s">
        <v>25</v>
      </c>
      <c r="E64" s="74" t="s">
        <v>26</v>
      </c>
      <c r="F64" s="76" t="s">
        <v>55</v>
      </c>
      <c r="G64" s="76" t="s">
        <v>42</v>
      </c>
      <c r="H64" s="74" t="s">
        <v>29</v>
      </c>
      <c r="I64" s="74" t="s">
        <v>30</v>
      </c>
      <c r="J64" s="74" t="s">
        <v>81</v>
      </c>
      <c r="K64" s="74" t="s">
        <v>263</v>
      </c>
      <c r="L64" s="74" t="s">
        <v>33</v>
      </c>
      <c r="M64" s="124">
        <v>44682</v>
      </c>
      <c r="N64" s="124">
        <v>44685</v>
      </c>
      <c r="O64" s="74" t="s">
        <v>264</v>
      </c>
      <c r="P64" s="129">
        <v>650.23</v>
      </c>
      <c r="Q64" s="129">
        <v>650.23</v>
      </c>
      <c r="R64" s="74" t="s">
        <v>200</v>
      </c>
      <c r="S64" s="88">
        <f t="shared" ref="S64:S72" si="6">IF(D64="ASSESSOR",480*R64,IF(D64="COLABORADOR EVENTUAL",480*R64,IF(D64="GUARDA PORTUÁRIO",240*R64,IF(D64="CONSELHEIRO",600*R64,IF(D64="DIRETOR",600*R64,IF(D64="FIEL",360*R64,IF(D64="FIEL AJUDANTE",360*R64,IF(D64="GERENTE",480*R64,IF(D64="SECRETÁRIA",360*R64,IF(D64="SUPERINTENDENTE",480*R64,IF(D64="SUPERVISOR",360*R64,IF(D64="ESPECIALISTA PORTUÁRIO",360*R64,IF(D64="TÉC. SERV. PORTUÁRIOS",240*R64,0)))))))))))))</f>
        <v>2160</v>
      </c>
      <c r="T64" s="245">
        <f>SUM(Q64:Q64,S64)</f>
        <v>2810.23</v>
      </c>
    </row>
    <row r="65" spans="1:22" ht="135">
      <c r="A65" s="244" t="s">
        <v>265</v>
      </c>
      <c r="B65" s="74" t="s">
        <v>262</v>
      </c>
      <c r="C65" s="74" t="s">
        <v>266</v>
      </c>
      <c r="D65" s="74" t="s">
        <v>25</v>
      </c>
      <c r="E65" s="74" t="s">
        <v>26</v>
      </c>
      <c r="F65" s="74" t="s">
        <v>27</v>
      </c>
      <c r="G65" s="76" t="s">
        <v>28</v>
      </c>
      <c r="H65" s="74" t="s">
        <v>29</v>
      </c>
      <c r="I65" s="74" t="s">
        <v>30</v>
      </c>
      <c r="J65" s="74" t="s">
        <v>109</v>
      </c>
      <c r="K65" s="74" t="s">
        <v>32</v>
      </c>
      <c r="L65" s="74" t="s">
        <v>33</v>
      </c>
      <c r="M65" s="124">
        <v>44683</v>
      </c>
      <c r="N65" s="124">
        <v>44685</v>
      </c>
      <c r="O65" s="74" t="s">
        <v>267</v>
      </c>
      <c r="P65" s="129">
        <v>829.53</v>
      </c>
      <c r="Q65" s="129">
        <v>829.53</v>
      </c>
      <c r="R65" s="74" t="s">
        <v>200</v>
      </c>
      <c r="S65" s="88">
        <f t="shared" si="6"/>
        <v>2160</v>
      </c>
      <c r="T65" s="245">
        <f t="shared" ref="T65:T81" si="7">SUM(P65:Q65,S65)</f>
        <v>3819.06</v>
      </c>
    </row>
    <row r="66" spans="1:22" ht="75">
      <c r="A66" s="244" t="s">
        <v>268</v>
      </c>
      <c r="B66" s="74" t="s">
        <v>262</v>
      </c>
      <c r="C66" s="74" t="s">
        <v>269</v>
      </c>
      <c r="D66" s="123" t="s">
        <v>121</v>
      </c>
      <c r="E66" s="74" t="s">
        <v>26</v>
      </c>
      <c r="F66" s="74" t="s">
        <v>270</v>
      </c>
      <c r="G66" s="74" t="s">
        <v>271</v>
      </c>
      <c r="H66" s="74" t="s">
        <v>29</v>
      </c>
      <c r="I66" s="74" t="s">
        <v>30</v>
      </c>
      <c r="J66" s="74" t="s">
        <v>109</v>
      </c>
      <c r="K66" s="74" t="s">
        <v>33</v>
      </c>
      <c r="L66" s="74" t="s">
        <v>272</v>
      </c>
      <c r="M66" s="74" t="s">
        <v>273</v>
      </c>
      <c r="N66" s="74" t="s">
        <v>201</v>
      </c>
      <c r="O66" s="74" t="s">
        <v>274</v>
      </c>
      <c r="P66" s="129">
        <v>2063.17</v>
      </c>
      <c r="Q66" s="129">
        <v>2063.17</v>
      </c>
      <c r="R66" s="74" t="s">
        <v>200</v>
      </c>
      <c r="S66" s="88">
        <f t="shared" si="6"/>
        <v>1728</v>
      </c>
      <c r="T66" s="245">
        <f t="shared" si="7"/>
        <v>5854.34</v>
      </c>
    </row>
    <row r="67" spans="1:22" ht="60">
      <c r="A67" s="244" t="s">
        <v>275</v>
      </c>
      <c r="B67" s="74" t="s">
        <v>276</v>
      </c>
      <c r="C67" s="96" t="s">
        <v>153</v>
      </c>
      <c r="D67" s="74" t="s">
        <v>25</v>
      </c>
      <c r="E67" s="74" t="s">
        <v>154</v>
      </c>
      <c r="F67" s="76" t="s">
        <v>155</v>
      </c>
      <c r="G67" s="76" t="s">
        <v>156</v>
      </c>
      <c r="H67" s="74" t="s">
        <v>29</v>
      </c>
      <c r="I67" s="74" t="s">
        <v>30</v>
      </c>
      <c r="J67" s="74" t="s">
        <v>31</v>
      </c>
      <c r="K67" s="74" t="s">
        <v>33</v>
      </c>
      <c r="L67" s="74" t="s">
        <v>189</v>
      </c>
      <c r="M67" s="74" t="s">
        <v>257</v>
      </c>
      <c r="N67" s="74" t="s">
        <v>259</v>
      </c>
      <c r="O67" s="74" t="s">
        <v>277</v>
      </c>
      <c r="P67" s="130">
        <v>1563.53</v>
      </c>
      <c r="Q67" s="130">
        <v>1563.53</v>
      </c>
      <c r="R67" s="74" t="s">
        <v>251</v>
      </c>
      <c r="S67" s="88">
        <f t="shared" si="6"/>
        <v>960</v>
      </c>
      <c r="T67" s="245">
        <f t="shared" si="7"/>
        <v>4087.06</v>
      </c>
    </row>
    <row r="68" spans="1:22" ht="60">
      <c r="A68" s="244" t="s">
        <v>275</v>
      </c>
      <c r="B68" s="74" t="s">
        <v>276</v>
      </c>
      <c r="C68" s="96" t="s">
        <v>153</v>
      </c>
      <c r="D68" s="74" t="s">
        <v>25</v>
      </c>
      <c r="E68" s="74" t="s">
        <v>154</v>
      </c>
      <c r="F68" s="76" t="s">
        <v>155</v>
      </c>
      <c r="G68" s="76" t="s">
        <v>156</v>
      </c>
      <c r="H68" s="74" t="s">
        <v>29</v>
      </c>
      <c r="I68" s="74" t="s">
        <v>30</v>
      </c>
      <c r="J68" s="74" t="s">
        <v>81</v>
      </c>
      <c r="K68" s="74" t="s">
        <v>33</v>
      </c>
      <c r="L68" s="74" t="s">
        <v>189</v>
      </c>
      <c r="M68" s="74" t="s">
        <v>257</v>
      </c>
      <c r="N68" s="74" t="s">
        <v>259</v>
      </c>
      <c r="O68" s="74" t="s">
        <v>278</v>
      </c>
      <c r="P68" s="130">
        <v>1563.53</v>
      </c>
      <c r="Q68" s="130">
        <v>1563.53</v>
      </c>
      <c r="R68" s="74" t="s">
        <v>251</v>
      </c>
      <c r="S68" s="88">
        <f t="shared" si="6"/>
        <v>960</v>
      </c>
      <c r="T68" s="245">
        <f t="shared" si="7"/>
        <v>4087.06</v>
      </c>
    </row>
    <row r="69" spans="1:22" ht="45">
      <c r="A69" s="251" t="s">
        <v>279</v>
      </c>
      <c r="B69" s="125" t="s">
        <v>213</v>
      </c>
      <c r="C69" s="125" t="s">
        <v>53</v>
      </c>
      <c r="D69" s="125" t="s">
        <v>47</v>
      </c>
      <c r="E69" s="125" t="s">
        <v>54</v>
      </c>
      <c r="F69" s="125" t="s">
        <v>55</v>
      </c>
      <c r="G69" s="125" t="s">
        <v>280</v>
      </c>
      <c r="H69" s="125" t="s">
        <v>29</v>
      </c>
      <c r="I69" s="125" t="s">
        <v>30</v>
      </c>
      <c r="J69" s="125" t="s">
        <v>81</v>
      </c>
      <c r="K69" s="125" t="s">
        <v>189</v>
      </c>
      <c r="L69" s="125" t="s">
        <v>32</v>
      </c>
      <c r="M69" s="125" t="s">
        <v>259</v>
      </c>
      <c r="N69" s="125" t="s">
        <v>259</v>
      </c>
      <c r="O69" s="125" t="s">
        <v>281</v>
      </c>
      <c r="P69" s="132"/>
      <c r="Q69" s="132">
        <v>2181.41</v>
      </c>
      <c r="R69" s="125"/>
      <c r="S69" s="126">
        <f t="shared" si="6"/>
        <v>0</v>
      </c>
      <c r="T69" s="252">
        <f t="shared" si="7"/>
        <v>2181.41</v>
      </c>
    </row>
    <row r="70" spans="1:22" ht="45">
      <c r="A70" s="256" t="s">
        <v>279</v>
      </c>
      <c r="B70" s="121" t="s">
        <v>213</v>
      </c>
      <c r="C70" s="121" t="s">
        <v>53</v>
      </c>
      <c r="D70" s="121" t="s">
        <v>47</v>
      </c>
      <c r="E70" s="121" t="s">
        <v>54</v>
      </c>
      <c r="F70" s="121" t="s">
        <v>55</v>
      </c>
      <c r="G70" s="121" t="s">
        <v>280</v>
      </c>
      <c r="H70" s="121" t="s">
        <v>29</v>
      </c>
      <c r="I70" s="121" t="s">
        <v>30</v>
      </c>
      <c r="J70" s="121" t="s">
        <v>81</v>
      </c>
      <c r="K70" s="121" t="s">
        <v>33</v>
      </c>
      <c r="L70" s="121" t="s">
        <v>189</v>
      </c>
      <c r="M70" s="121" t="s">
        <v>282</v>
      </c>
      <c r="N70" s="121" t="s">
        <v>282</v>
      </c>
      <c r="O70" s="121" t="s">
        <v>281</v>
      </c>
      <c r="P70" s="133">
        <v>2181.41</v>
      </c>
      <c r="Q70" s="133"/>
      <c r="R70" s="121" t="s">
        <v>211</v>
      </c>
      <c r="S70" s="128">
        <f t="shared" si="6"/>
        <v>1560</v>
      </c>
      <c r="T70" s="257">
        <f t="shared" si="7"/>
        <v>3741.41</v>
      </c>
    </row>
    <row r="71" spans="1:22" ht="45">
      <c r="A71" s="256" t="s">
        <v>279</v>
      </c>
      <c r="B71" s="121" t="s">
        <v>257</v>
      </c>
      <c r="C71" s="121" t="s">
        <v>53</v>
      </c>
      <c r="D71" s="121" t="s">
        <v>47</v>
      </c>
      <c r="E71" s="121" t="s">
        <v>54</v>
      </c>
      <c r="F71" s="121" t="s">
        <v>55</v>
      </c>
      <c r="G71" s="121" t="s">
        <v>280</v>
      </c>
      <c r="H71" s="121" t="s">
        <v>29</v>
      </c>
      <c r="I71" s="121" t="s">
        <v>30</v>
      </c>
      <c r="J71" s="121" t="s">
        <v>81</v>
      </c>
      <c r="K71" s="121" t="s">
        <v>189</v>
      </c>
      <c r="L71" s="121" t="s">
        <v>33</v>
      </c>
      <c r="M71" s="121" t="s">
        <v>259</v>
      </c>
      <c r="N71" s="121" t="s">
        <v>259</v>
      </c>
      <c r="O71" s="121" t="s">
        <v>281</v>
      </c>
      <c r="P71" s="133"/>
      <c r="Q71" s="133">
        <v>2181.41</v>
      </c>
      <c r="R71" s="121"/>
      <c r="S71" s="128">
        <f t="shared" si="6"/>
        <v>0</v>
      </c>
      <c r="T71" s="257">
        <f t="shared" si="7"/>
        <v>2181.41</v>
      </c>
    </row>
    <row r="72" spans="1:22" ht="75">
      <c r="A72" s="251" t="s">
        <v>283</v>
      </c>
      <c r="B72" s="125" t="s">
        <v>257</v>
      </c>
      <c r="C72" s="125" t="s">
        <v>53</v>
      </c>
      <c r="D72" s="125" t="s">
        <v>47</v>
      </c>
      <c r="E72" s="125" t="s">
        <v>54</v>
      </c>
      <c r="F72" s="125" t="s">
        <v>55</v>
      </c>
      <c r="G72" s="125" t="s">
        <v>280</v>
      </c>
      <c r="H72" s="125" t="s">
        <v>29</v>
      </c>
      <c r="I72" s="125" t="s">
        <v>30</v>
      </c>
      <c r="J72" s="125" t="s">
        <v>81</v>
      </c>
      <c r="K72" s="151" t="s">
        <v>33</v>
      </c>
      <c r="L72" s="151" t="s">
        <v>32</v>
      </c>
      <c r="M72" s="125" t="s">
        <v>284</v>
      </c>
      <c r="N72" s="125" t="s">
        <v>35</v>
      </c>
      <c r="O72" s="125" t="s">
        <v>285</v>
      </c>
      <c r="P72" s="132">
        <v>1601.64</v>
      </c>
      <c r="Q72" s="150" t="s">
        <v>35</v>
      </c>
      <c r="R72" s="125" t="s">
        <v>286</v>
      </c>
      <c r="S72" s="126">
        <f t="shared" si="6"/>
        <v>1320</v>
      </c>
      <c r="T72" s="252">
        <f t="shared" si="7"/>
        <v>2921.6400000000003</v>
      </c>
    </row>
    <row r="73" spans="1:22" ht="52.5" customHeight="1">
      <c r="A73" s="251" t="s">
        <v>287</v>
      </c>
      <c r="B73" s="125" t="s">
        <v>288</v>
      </c>
      <c r="C73" s="125" t="s">
        <v>90</v>
      </c>
      <c r="D73" s="125" t="s">
        <v>91</v>
      </c>
      <c r="E73" s="125" t="s">
        <v>92</v>
      </c>
      <c r="F73" s="125">
        <v>9721</v>
      </c>
      <c r="G73" s="125" t="s">
        <v>94</v>
      </c>
      <c r="H73" s="125" t="s">
        <v>29</v>
      </c>
      <c r="I73" s="125" t="s">
        <v>30</v>
      </c>
      <c r="J73" s="125" t="s">
        <v>289</v>
      </c>
      <c r="K73" s="125" t="s">
        <v>290</v>
      </c>
      <c r="L73" s="125" t="s">
        <v>291</v>
      </c>
      <c r="M73" s="125" t="s">
        <v>273</v>
      </c>
      <c r="N73" s="125" t="s">
        <v>292</v>
      </c>
      <c r="O73" s="125" t="s">
        <v>293</v>
      </c>
      <c r="P73" s="150">
        <v>4285.1099999999997</v>
      </c>
      <c r="Q73" s="150">
        <v>0</v>
      </c>
      <c r="R73" s="125" t="s">
        <v>294</v>
      </c>
      <c r="S73" s="126">
        <v>0</v>
      </c>
      <c r="T73" s="252">
        <f t="shared" si="7"/>
        <v>4285.1099999999997</v>
      </c>
    </row>
    <row r="74" spans="1:22" ht="42" customHeight="1">
      <c r="A74" s="251" t="s">
        <v>295</v>
      </c>
      <c r="B74" s="125" t="s">
        <v>296</v>
      </c>
      <c r="C74" s="125" t="s">
        <v>90</v>
      </c>
      <c r="D74" s="125" t="s">
        <v>91</v>
      </c>
      <c r="E74" s="125" t="s">
        <v>92</v>
      </c>
      <c r="F74" s="125">
        <v>9721</v>
      </c>
      <c r="G74" s="125" t="s">
        <v>94</v>
      </c>
      <c r="H74" s="125" t="s">
        <v>29</v>
      </c>
      <c r="I74" s="125" t="s">
        <v>30</v>
      </c>
      <c r="J74" s="125" t="s">
        <v>297</v>
      </c>
      <c r="K74" s="125" t="s">
        <v>290</v>
      </c>
      <c r="L74" s="125" t="s">
        <v>291</v>
      </c>
      <c r="M74" s="125" t="s">
        <v>273</v>
      </c>
      <c r="N74" s="125" t="s">
        <v>298</v>
      </c>
      <c r="O74" s="125" t="s">
        <v>299</v>
      </c>
      <c r="P74" s="150">
        <v>302.39999999999998</v>
      </c>
      <c r="Q74" s="150">
        <v>0</v>
      </c>
      <c r="R74" s="125" t="s">
        <v>294</v>
      </c>
      <c r="S74" s="126">
        <v>0</v>
      </c>
      <c r="T74" s="252">
        <f t="shared" si="7"/>
        <v>302.39999999999998</v>
      </c>
    </row>
    <row r="75" spans="1:22" ht="12" customHeight="1">
      <c r="A75" s="244" t="s">
        <v>300</v>
      </c>
      <c r="B75" s="74" t="s">
        <v>208</v>
      </c>
      <c r="C75" s="74" t="s">
        <v>120</v>
      </c>
      <c r="D75" s="74" t="s">
        <v>121</v>
      </c>
      <c r="E75" s="74" t="s">
        <v>48</v>
      </c>
      <c r="F75" s="74">
        <v>9725</v>
      </c>
      <c r="G75" s="74" t="s">
        <v>123</v>
      </c>
      <c r="H75" s="74" t="s">
        <v>29</v>
      </c>
      <c r="I75" s="74" t="s">
        <v>30</v>
      </c>
      <c r="J75" s="74" t="s">
        <v>31</v>
      </c>
      <c r="K75" s="74" t="s">
        <v>33</v>
      </c>
      <c r="L75" s="74" t="s">
        <v>197</v>
      </c>
      <c r="M75" s="74" t="s">
        <v>273</v>
      </c>
      <c r="N75" s="74" t="s">
        <v>201</v>
      </c>
      <c r="O75" s="74" t="s">
        <v>301</v>
      </c>
      <c r="P75" s="130">
        <v>1479.05</v>
      </c>
      <c r="Q75" s="130">
        <v>1479.05</v>
      </c>
      <c r="R75" s="74" t="s">
        <v>200</v>
      </c>
      <c r="S75" s="88">
        <f>IF(D75="ASSESSOR",480*R75,IF(D75="COLABORADOR EVENTUAL",480*R75,IF(D75="GUARDA PORTUÁRIO",240*R75,IF(D75="CONSELHEIRO",600*R75,IF(D75="DIRETOR",600*R75,IF(D75="FIEL",360*R75,IF(D75="FIEL AJUDANTE",360*R75,IF(D75="GERENTE",480*R75,IF(D75="SECRETÁRIA",360*R75,IF(D75="SUPERINTENDENTE",480*R75,IF(D75="SUPERVISOR",360*R75,IF(D75="ESPECIALISTA PORTUÁRIO",360*R75,IF(D75="TÉC. SERV. PORTUÁRIOS",240*R75,0)))))))))))))</f>
        <v>1728</v>
      </c>
      <c r="T75" s="245">
        <f t="shared" si="7"/>
        <v>4686.1000000000004</v>
      </c>
    </row>
    <row r="76" spans="1:22" ht="45">
      <c r="A76" s="246" t="s">
        <v>36</v>
      </c>
      <c r="B76" s="74" t="s">
        <v>302</v>
      </c>
      <c r="C76" s="74" t="s">
        <v>136</v>
      </c>
      <c r="D76" s="74" t="s">
        <v>25</v>
      </c>
      <c r="E76" s="74" t="s">
        <v>303</v>
      </c>
      <c r="F76" s="74" t="s">
        <v>27</v>
      </c>
      <c r="G76" s="122" t="s">
        <v>38</v>
      </c>
      <c r="H76" s="74" t="s">
        <v>29</v>
      </c>
      <c r="I76" s="74" t="s">
        <v>30</v>
      </c>
      <c r="J76" s="74" t="s">
        <v>31</v>
      </c>
      <c r="K76" s="77" t="s">
        <v>32</v>
      </c>
      <c r="L76" s="77" t="s">
        <v>33</v>
      </c>
      <c r="M76" s="74" t="s">
        <v>304</v>
      </c>
      <c r="N76" s="74" t="s">
        <v>305</v>
      </c>
      <c r="O76" s="74" t="s">
        <v>306</v>
      </c>
      <c r="P76" s="130">
        <v>1073.53</v>
      </c>
      <c r="Q76" s="130">
        <v>1073.53</v>
      </c>
      <c r="R76" s="74" t="s">
        <v>211</v>
      </c>
      <c r="S76" s="88">
        <f>IF(D76="ASSESSOR",480*R76,IF(D76="COLABORADOR EVENTUAL",480*R76,IF(D76="GUARDA PORTUÁRIO",240*R76,IF(D76="CONSELHEIRO",600*R76,IF(D76="DIRETOR",600*R76,IF(D76="FIEL",360*R76,IF(D76="FIEL AJUDANTE",360*R76,IF(D76="GERENTE",480*R76,IF(D76="SECRETÁRIA",360*R76,IF(D76="SUPERINTENDENTE",480*R76,IF(D76="SUPERVISOR",360*R76,IF(D76="ESPECIALISTA PORTUÁRIO",360*R76,IF(D76="TÉC. SERV. PORTUÁRIOS",240*R76,0)))))))))))))</f>
        <v>1560</v>
      </c>
      <c r="T76" s="245">
        <f t="shared" si="7"/>
        <v>3707.06</v>
      </c>
    </row>
    <row r="77" spans="1:22" ht="60">
      <c r="A77" s="244" t="s">
        <v>307</v>
      </c>
      <c r="B77" s="74" t="s">
        <v>308</v>
      </c>
      <c r="C77" s="74" t="s">
        <v>309</v>
      </c>
      <c r="D77" s="74" t="s">
        <v>91</v>
      </c>
      <c r="E77" s="74" t="s">
        <v>310</v>
      </c>
      <c r="F77" s="74">
        <v>9203</v>
      </c>
      <c r="G77" s="74" t="s">
        <v>311</v>
      </c>
      <c r="H77" s="74" t="s">
        <v>29</v>
      </c>
      <c r="I77" s="74" t="s">
        <v>30</v>
      </c>
      <c r="J77" s="74" t="s">
        <v>31</v>
      </c>
      <c r="K77" s="77" t="s">
        <v>33</v>
      </c>
      <c r="L77" s="77" t="s">
        <v>32</v>
      </c>
      <c r="M77" s="74" t="s">
        <v>304</v>
      </c>
      <c r="N77" s="74" t="s">
        <v>312</v>
      </c>
      <c r="O77" s="74" t="s">
        <v>313</v>
      </c>
      <c r="P77" s="130">
        <v>1586.03</v>
      </c>
      <c r="Q77" s="130">
        <v>1586.03</v>
      </c>
      <c r="R77" s="74" t="s">
        <v>314</v>
      </c>
      <c r="S77" s="88">
        <f>IF(D77="ASSESSOR",480*R77,IF(D77="COLABORADOR EVENTUAL",480*R77,IF(D77="GUARDA PORTUÁRIO",240*R77,IF(D77="CONSELHEIRO",600*R77,IF(D77="DIRETOR",600*R77,IF(D77="FIEL",360*R77,IF(D77="FIEL AJUDANTE",360*R77,IF(D77="GERENTE",480*R77,IF(D77="SECRETÁRIA",360*R77,IF(D77="SUPERINTENDENTE",480*R77,IF(D77="SUPERVISOR",360*R77,IF(D77="ESPECIALISTA PORTUÁRIO",360*R77,IF(D77="TÉC. SERV. PORTUÁRIOS",240*R77,0)))))))))))))</f>
        <v>6528</v>
      </c>
      <c r="T77" s="245">
        <f t="shared" si="7"/>
        <v>9700.06</v>
      </c>
    </row>
    <row r="78" spans="1:22" ht="75">
      <c r="A78" s="246" t="s">
        <v>315</v>
      </c>
      <c r="B78" s="123" t="s">
        <v>316</v>
      </c>
      <c r="C78" s="123" t="s">
        <v>317</v>
      </c>
      <c r="D78" s="123" t="s">
        <v>25</v>
      </c>
      <c r="E78" s="123" t="s">
        <v>154</v>
      </c>
      <c r="F78" s="123" t="s">
        <v>27</v>
      </c>
      <c r="G78" s="123" t="s">
        <v>318</v>
      </c>
      <c r="H78" s="123" t="s">
        <v>29</v>
      </c>
      <c r="I78" s="123" t="s">
        <v>30</v>
      </c>
      <c r="J78" s="123" t="s">
        <v>109</v>
      </c>
      <c r="K78" s="120" t="s">
        <v>32</v>
      </c>
      <c r="L78" s="120" t="s">
        <v>33</v>
      </c>
      <c r="M78" s="123" t="s">
        <v>319</v>
      </c>
      <c r="N78" s="123" t="s">
        <v>320</v>
      </c>
      <c r="O78" s="123" t="s">
        <v>321</v>
      </c>
      <c r="P78" s="131">
        <v>1304.53</v>
      </c>
      <c r="Q78" s="131">
        <v>1304.53</v>
      </c>
      <c r="R78" s="123" t="s">
        <v>322</v>
      </c>
      <c r="S78" s="88">
        <v>1560</v>
      </c>
      <c r="T78" s="245">
        <f t="shared" si="7"/>
        <v>4169.0599999999995</v>
      </c>
      <c r="V78">
        <f>2609.06/2</f>
        <v>1304.53</v>
      </c>
    </row>
    <row r="79" spans="1:22" ht="90">
      <c r="A79" s="251" t="s">
        <v>323</v>
      </c>
      <c r="B79" s="74" t="s">
        <v>316</v>
      </c>
      <c r="C79" s="74" t="s">
        <v>266</v>
      </c>
      <c r="D79" s="74" t="s">
        <v>25</v>
      </c>
      <c r="E79" s="74" t="s">
        <v>154</v>
      </c>
      <c r="F79" s="74" t="s">
        <v>27</v>
      </c>
      <c r="G79" s="74" t="s">
        <v>28</v>
      </c>
      <c r="H79" s="74" t="s">
        <v>29</v>
      </c>
      <c r="I79" s="74" t="s">
        <v>30</v>
      </c>
      <c r="J79" s="74" t="s">
        <v>109</v>
      </c>
      <c r="K79" s="77" t="s">
        <v>32</v>
      </c>
      <c r="L79" s="77" t="s">
        <v>33</v>
      </c>
      <c r="M79" s="74" t="s">
        <v>324</v>
      </c>
      <c r="N79" s="74" t="s">
        <v>325</v>
      </c>
      <c r="O79" s="74" t="s">
        <v>326</v>
      </c>
      <c r="P79" s="130">
        <v>1304.53</v>
      </c>
      <c r="Q79" s="130">
        <v>1304.53</v>
      </c>
      <c r="R79" s="74" t="s">
        <v>211</v>
      </c>
      <c r="S79" s="88">
        <f t="shared" ref="S79:S84" si="8">IF(D79="ASSESSOR",480*R79,IF(D79="COLABORADOR EVENTUAL",480*R79,IF(D79="GUARDA PORTUÁRIO",240*R79,IF(D79="CONSELHEIRO",600*R79,IF(D79="DIRETOR",600*R79,IF(D79="FIEL",360*R79,IF(D79="FIEL AJUDANTE",360*R79,IF(D79="GERENTE",480*R79,IF(D79="SECRETÁRIA",360*R79,IF(D79="SUPERINTENDENTE",480*R79,IF(D79="SUPERVISOR",360*R79,IF(D79="ESPECIALISTA PORTUÁRIO",360*R79,IF(D79="TÉC. SERV. PORTUÁRIOS",240*R79,0)))))))))))))</f>
        <v>1560</v>
      </c>
      <c r="T79" s="245">
        <f t="shared" si="7"/>
        <v>4169.0599999999995</v>
      </c>
    </row>
    <row r="80" spans="1:22" ht="120">
      <c r="A80" s="251" t="s">
        <v>327</v>
      </c>
      <c r="B80" s="74" t="s">
        <v>316</v>
      </c>
      <c r="C80" s="74" t="s">
        <v>328</v>
      </c>
      <c r="D80" s="74" t="s">
        <v>25</v>
      </c>
      <c r="E80" s="74" t="s">
        <v>154</v>
      </c>
      <c r="F80" s="74" t="s">
        <v>27</v>
      </c>
      <c r="G80" s="74" t="s">
        <v>329</v>
      </c>
      <c r="H80" s="74" t="s">
        <v>29</v>
      </c>
      <c r="I80" s="74" t="s">
        <v>30</v>
      </c>
      <c r="J80" s="74" t="s">
        <v>109</v>
      </c>
      <c r="K80" s="77" t="s">
        <v>32</v>
      </c>
      <c r="L80" s="77" t="s">
        <v>33</v>
      </c>
      <c r="M80" s="74" t="s">
        <v>319</v>
      </c>
      <c r="N80" s="74" t="s">
        <v>325</v>
      </c>
      <c r="O80" s="74" t="s">
        <v>330</v>
      </c>
      <c r="P80" s="130">
        <v>1304.53</v>
      </c>
      <c r="Q80" s="130">
        <v>1304.53</v>
      </c>
      <c r="R80" s="74" t="s">
        <v>251</v>
      </c>
      <c r="S80" s="88">
        <f t="shared" si="8"/>
        <v>960</v>
      </c>
      <c r="T80" s="245">
        <f t="shared" si="7"/>
        <v>3569.06</v>
      </c>
    </row>
    <row r="81" spans="1:22" ht="45">
      <c r="A81" s="258" t="s">
        <v>331</v>
      </c>
      <c r="B81" s="162" t="s">
        <v>201</v>
      </c>
      <c r="C81" s="162" t="s">
        <v>120</v>
      </c>
      <c r="D81" s="162" t="s">
        <v>121</v>
      </c>
      <c r="E81" s="162" t="s">
        <v>48</v>
      </c>
      <c r="F81" s="162">
        <v>9725</v>
      </c>
      <c r="G81" s="162" t="s">
        <v>123</v>
      </c>
      <c r="H81" s="162" t="s">
        <v>29</v>
      </c>
      <c r="I81" s="162" t="s">
        <v>30</v>
      </c>
      <c r="J81" s="162" t="s">
        <v>109</v>
      </c>
      <c r="K81" s="163" t="s">
        <v>33</v>
      </c>
      <c r="L81" s="163" t="s">
        <v>332</v>
      </c>
      <c r="M81" s="162" t="s">
        <v>333</v>
      </c>
      <c r="N81" s="162" t="s">
        <v>334</v>
      </c>
      <c r="O81" s="162" t="s">
        <v>335</v>
      </c>
      <c r="P81" s="164">
        <v>1264.48</v>
      </c>
      <c r="Q81" s="164">
        <v>1264.48</v>
      </c>
      <c r="R81" s="162" t="s">
        <v>200</v>
      </c>
      <c r="S81" s="165">
        <f t="shared" si="8"/>
        <v>1728</v>
      </c>
      <c r="T81" s="259">
        <f t="shared" si="7"/>
        <v>4256.96</v>
      </c>
    </row>
    <row r="82" spans="1:22" ht="90">
      <c r="A82" s="258" t="s">
        <v>336</v>
      </c>
      <c r="B82" s="162" t="s">
        <v>337</v>
      </c>
      <c r="C82" s="162" t="s">
        <v>46</v>
      </c>
      <c r="D82" s="162" t="s">
        <v>47</v>
      </c>
      <c r="E82" s="162" t="s">
        <v>48</v>
      </c>
      <c r="F82" s="162" t="s">
        <v>147</v>
      </c>
      <c r="G82" s="162" t="s">
        <v>148</v>
      </c>
      <c r="H82" s="162" t="s">
        <v>29</v>
      </c>
      <c r="I82" s="162" t="s">
        <v>30</v>
      </c>
      <c r="J82" s="162" t="s">
        <v>31</v>
      </c>
      <c r="K82" s="163" t="s">
        <v>332</v>
      </c>
      <c r="L82" s="163" t="s">
        <v>33</v>
      </c>
      <c r="M82" s="162" t="s">
        <v>334</v>
      </c>
      <c r="N82" s="162" t="s">
        <v>334</v>
      </c>
      <c r="O82" s="162" t="s">
        <v>338</v>
      </c>
      <c r="P82" s="164">
        <v>1264.48</v>
      </c>
      <c r="Q82" s="164">
        <v>1264.48</v>
      </c>
      <c r="R82" s="162" t="s">
        <v>200</v>
      </c>
      <c r="S82" s="165">
        <f t="shared" si="8"/>
        <v>2160</v>
      </c>
      <c r="T82" s="259">
        <f>S82+Q82+P82</f>
        <v>4688.96</v>
      </c>
    </row>
    <row r="83" spans="1:22" ht="90">
      <c r="A83" s="258" t="s">
        <v>336</v>
      </c>
      <c r="B83" s="162" t="s">
        <v>337</v>
      </c>
      <c r="C83" s="162" t="s">
        <v>46</v>
      </c>
      <c r="D83" s="162" t="s">
        <v>47</v>
      </c>
      <c r="E83" s="162" t="s">
        <v>48</v>
      </c>
      <c r="F83" s="162" t="s">
        <v>147</v>
      </c>
      <c r="G83" s="162" t="s">
        <v>148</v>
      </c>
      <c r="H83" s="162" t="s">
        <v>29</v>
      </c>
      <c r="I83" s="162" t="s">
        <v>30</v>
      </c>
      <c r="J83" s="162" t="s">
        <v>81</v>
      </c>
      <c r="K83" s="163" t="s">
        <v>44</v>
      </c>
      <c r="L83" s="163" t="s">
        <v>332</v>
      </c>
      <c r="M83" s="162" t="s">
        <v>333</v>
      </c>
      <c r="N83" s="162" t="s">
        <v>333</v>
      </c>
      <c r="O83" s="162" t="s">
        <v>338</v>
      </c>
      <c r="P83" s="164">
        <v>1264.48</v>
      </c>
      <c r="Q83" s="164">
        <v>1264.48</v>
      </c>
      <c r="R83" s="162" t="s">
        <v>200</v>
      </c>
      <c r="S83" s="165">
        <f t="shared" si="8"/>
        <v>2160</v>
      </c>
      <c r="T83" s="259">
        <f>S83+Q83+P83</f>
        <v>4688.96</v>
      </c>
    </row>
    <row r="84" spans="1:22" ht="90">
      <c r="A84" s="258" t="s">
        <v>336</v>
      </c>
      <c r="B84" s="162" t="s">
        <v>325</v>
      </c>
      <c r="C84" s="162" t="s">
        <v>46</v>
      </c>
      <c r="D84" s="162" t="s">
        <v>47</v>
      </c>
      <c r="E84" s="162" t="s">
        <v>48</v>
      </c>
      <c r="F84" s="162" t="s">
        <v>147</v>
      </c>
      <c r="G84" s="162" t="s">
        <v>148</v>
      </c>
      <c r="H84" s="162" t="s">
        <v>29</v>
      </c>
      <c r="I84" s="162" t="s">
        <v>30</v>
      </c>
      <c r="J84" s="162" t="s">
        <v>81</v>
      </c>
      <c r="K84" s="163" t="s">
        <v>332</v>
      </c>
      <c r="L84" s="163" t="s">
        <v>33</v>
      </c>
      <c r="M84" s="162" t="s">
        <v>334</v>
      </c>
      <c r="N84" s="162" t="s">
        <v>334</v>
      </c>
      <c r="O84" s="162" t="s">
        <v>338</v>
      </c>
      <c r="P84" s="164">
        <v>1264.48</v>
      </c>
      <c r="Q84" s="164">
        <v>1264.48</v>
      </c>
      <c r="R84" s="166">
        <v>3.6</v>
      </c>
      <c r="S84" s="165">
        <f t="shared" si="8"/>
        <v>2160</v>
      </c>
      <c r="T84" s="259">
        <f>S84+Q84+P84</f>
        <v>4688.96</v>
      </c>
      <c r="V84" t="s">
        <v>339</v>
      </c>
    </row>
    <row r="85" spans="1:22">
      <c r="A85" s="251" t="s">
        <v>340</v>
      </c>
      <c r="B85" s="125" t="s">
        <v>319</v>
      </c>
      <c r="C85" s="125" t="s">
        <v>136</v>
      </c>
      <c r="D85" s="125" t="s">
        <v>25</v>
      </c>
      <c r="E85" s="155" t="s">
        <v>26</v>
      </c>
      <c r="F85" s="155" t="s">
        <v>27</v>
      </c>
      <c r="G85" s="151" t="s">
        <v>38</v>
      </c>
      <c r="H85" s="125" t="s">
        <v>29</v>
      </c>
      <c r="I85" s="125" t="s">
        <v>30</v>
      </c>
      <c r="J85" s="125" t="s">
        <v>31</v>
      </c>
      <c r="K85" s="151" t="s">
        <v>33</v>
      </c>
      <c r="L85" s="151" t="s">
        <v>32</v>
      </c>
      <c r="M85" s="125" t="s">
        <v>320</v>
      </c>
      <c r="N85" s="125" t="s">
        <v>320</v>
      </c>
      <c r="O85" s="125"/>
      <c r="P85" s="150"/>
      <c r="Q85" s="150"/>
      <c r="R85" s="125"/>
      <c r="S85" s="126"/>
      <c r="T85" s="252"/>
    </row>
    <row r="86" spans="1:22" ht="45">
      <c r="A86" s="251" t="s">
        <v>340</v>
      </c>
      <c r="B86" s="125" t="s">
        <v>319</v>
      </c>
      <c r="C86" s="125" t="s">
        <v>136</v>
      </c>
      <c r="D86" s="125" t="s">
        <v>25</v>
      </c>
      <c r="E86" s="155" t="s">
        <v>26</v>
      </c>
      <c r="F86" s="155" t="s">
        <v>27</v>
      </c>
      <c r="G86" s="151" t="s">
        <v>38</v>
      </c>
      <c r="H86" s="125" t="s">
        <v>29</v>
      </c>
      <c r="I86" s="125" t="s">
        <v>30</v>
      </c>
      <c r="J86" s="125" t="s">
        <v>81</v>
      </c>
      <c r="K86" s="151" t="s">
        <v>32</v>
      </c>
      <c r="L86" s="151" t="s">
        <v>33</v>
      </c>
      <c r="M86" s="125" t="s">
        <v>325</v>
      </c>
      <c r="N86" s="125" t="s">
        <v>325</v>
      </c>
      <c r="O86" s="125"/>
      <c r="P86" s="150"/>
      <c r="Q86" s="150"/>
      <c r="R86" s="125"/>
      <c r="S86" s="126"/>
      <c r="T86" s="252"/>
    </row>
    <row r="87" spans="1:22" ht="75">
      <c r="A87" s="244" t="s">
        <v>341</v>
      </c>
      <c r="B87" s="162" t="s">
        <v>342</v>
      </c>
      <c r="C87" s="162" t="s">
        <v>343</v>
      </c>
      <c r="D87" s="162" t="s">
        <v>25</v>
      </c>
      <c r="E87" s="162" t="s">
        <v>154</v>
      </c>
      <c r="F87" s="167" t="s">
        <v>155</v>
      </c>
      <c r="G87" s="167" t="s">
        <v>156</v>
      </c>
      <c r="H87" s="162" t="s">
        <v>29</v>
      </c>
      <c r="I87" s="162" t="s">
        <v>30</v>
      </c>
      <c r="J87" s="162" t="s">
        <v>81</v>
      </c>
      <c r="K87" s="163" t="s">
        <v>33</v>
      </c>
      <c r="L87" s="163" t="s">
        <v>32</v>
      </c>
      <c r="M87" s="162" t="s">
        <v>344</v>
      </c>
      <c r="N87" s="162" t="s">
        <v>344</v>
      </c>
      <c r="O87" s="162" t="s">
        <v>345</v>
      </c>
      <c r="P87" s="164">
        <v>2478.52</v>
      </c>
      <c r="Q87" s="164">
        <v>2478.52</v>
      </c>
      <c r="R87" s="166">
        <v>1.6</v>
      </c>
      <c r="S87" s="165">
        <f t="shared" ref="S87:S129" si="9">IF(D87="ASSESSOR",480*R87,IF(D87="COLABORADOR EVENTUAL",480*R87,IF(D87="GUARDA PORTUÁRIO",240*R87,IF(D87="CONSELHEIRO",600*R87,IF(D87="DIRETOR",600*R87,IF(D87="FIEL",360*R87,IF(D87="FIEL AJUDANTE",360*R87,IF(D87="GERENTE",480*R87,IF(D87="SECRETÁRIA",360*R87,IF(D87="SUPERINTENDENTE",480*R87,IF(D87="SUPERVISOR",360*R87,IF(D87="ESPECIALISTA PORTUÁRIO",360*R87,IF(D87="TÉC. SERV. PORTUÁRIOS",240*R87,0)))))))))))))</f>
        <v>960</v>
      </c>
      <c r="T87" s="259">
        <f t="shared" ref="T87:T92" si="10">S87+Q87+P87</f>
        <v>5917.04</v>
      </c>
    </row>
    <row r="88" spans="1:22" ht="30">
      <c r="A88" s="244" t="s">
        <v>346</v>
      </c>
      <c r="B88" s="162" t="s">
        <v>337</v>
      </c>
      <c r="C88" s="162" t="s">
        <v>347</v>
      </c>
      <c r="D88" s="260" t="s">
        <v>348</v>
      </c>
      <c r="E88" s="162" t="s">
        <v>349</v>
      </c>
      <c r="F88" s="162"/>
      <c r="G88" s="162" t="s">
        <v>350</v>
      </c>
      <c r="H88" s="162" t="s">
        <v>29</v>
      </c>
      <c r="I88" s="162" t="s">
        <v>30</v>
      </c>
      <c r="J88" s="162" t="s">
        <v>31</v>
      </c>
      <c r="K88" s="163" t="s">
        <v>32</v>
      </c>
      <c r="L88" s="163" t="s">
        <v>33</v>
      </c>
      <c r="M88" s="162" t="s">
        <v>325</v>
      </c>
      <c r="N88" s="162" t="s">
        <v>351</v>
      </c>
      <c r="O88" s="162" t="s">
        <v>352</v>
      </c>
      <c r="P88" s="164">
        <v>1632.97</v>
      </c>
      <c r="Q88" s="164">
        <v>1632.97</v>
      </c>
      <c r="R88" s="162" t="s">
        <v>200</v>
      </c>
      <c r="S88" s="165">
        <f t="shared" si="9"/>
        <v>0</v>
      </c>
      <c r="T88" s="259">
        <f t="shared" si="10"/>
        <v>3265.94</v>
      </c>
    </row>
    <row r="89" spans="1:22" ht="60">
      <c r="A89" s="244" t="s">
        <v>353</v>
      </c>
      <c r="B89" s="162" t="s">
        <v>351</v>
      </c>
      <c r="C89" s="162" t="s">
        <v>53</v>
      </c>
      <c r="D89" s="167" t="s">
        <v>47</v>
      </c>
      <c r="E89" s="162" t="s">
        <v>54</v>
      </c>
      <c r="F89" s="167" t="s">
        <v>55</v>
      </c>
      <c r="G89" s="167" t="s">
        <v>177</v>
      </c>
      <c r="H89" s="162" t="s">
        <v>29</v>
      </c>
      <c r="I89" s="162" t="s">
        <v>30</v>
      </c>
      <c r="J89" s="162" t="s">
        <v>31</v>
      </c>
      <c r="K89" s="169" t="s">
        <v>33</v>
      </c>
      <c r="L89" s="169" t="s">
        <v>354</v>
      </c>
      <c r="M89" s="162" t="s">
        <v>355</v>
      </c>
      <c r="N89" s="162" t="s">
        <v>356</v>
      </c>
      <c r="O89" s="162" t="s">
        <v>357</v>
      </c>
      <c r="P89" s="168">
        <v>965.5</v>
      </c>
      <c r="Q89" s="168">
        <v>965.5</v>
      </c>
      <c r="R89" s="169">
        <v>2.6</v>
      </c>
      <c r="S89" s="165">
        <f t="shared" si="9"/>
        <v>1560</v>
      </c>
      <c r="T89" s="259">
        <f t="shared" si="10"/>
        <v>3491</v>
      </c>
    </row>
    <row r="90" spans="1:22" ht="45">
      <c r="A90" s="261" t="s">
        <v>358</v>
      </c>
      <c r="B90" s="170" t="s">
        <v>359</v>
      </c>
      <c r="C90" s="170" t="s">
        <v>46</v>
      </c>
      <c r="D90" s="167" t="s">
        <v>47</v>
      </c>
      <c r="E90" s="162" t="s">
        <v>48</v>
      </c>
      <c r="F90" s="162" t="s">
        <v>147</v>
      </c>
      <c r="G90" s="162" t="s">
        <v>148</v>
      </c>
      <c r="H90" s="162" t="s">
        <v>29</v>
      </c>
      <c r="I90" s="162" t="s">
        <v>30</v>
      </c>
      <c r="J90" s="170" t="s">
        <v>81</v>
      </c>
      <c r="K90" s="173" t="s">
        <v>33</v>
      </c>
      <c r="L90" s="173" t="s">
        <v>32</v>
      </c>
      <c r="M90" s="170" t="s">
        <v>360</v>
      </c>
      <c r="N90" s="170" t="s">
        <v>35</v>
      </c>
      <c r="O90" s="170" t="s">
        <v>361</v>
      </c>
      <c r="P90" s="172">
        <v>1223.2</v>
      </c>
      <c r="Q90" s="172"/>
      <c r="R90" s="173">
        <v>2.6</v>
      </c>
      <c r="S90" s="165">
        <f t="shared" si="9"/>
        <v>1560</v>
      </c>
      <c r="T90" s="259">
        <f t="shared" si="10"/>
        <v>2783.2</v>
      </c>
    </row>
    <row r="91" spans="1:22" ht="50.25" customHeight="1">
      <c r="A91" s="261" t="s">
        <v>362</v>
      </c>
      <c r="B91" s="170" t="s">
        <v>360</v>
      </c>
      <c r="C91" s="170" t="s">
        <v>46</v>
      </c>
      <c r="D91" s="167" t="s">
        <v>47</v>
      </c>
      <c r="E91" s="162" t="s">
        <v>48</v>
      </c>
      <c r="F91" s="162" t="s">
        <v>147</v>
      </c>
      <c r="G91" s="162" t="s">
        <v>148</v>
      </c>
      <c r="H91" s="162" t="s">
        <v>29</v>
      </c>
      <c r="I91" s="162" t="s">
        <v>30</v>
      </c>
      <c r="J91" s="170" t="s">
        <v>31</v>
      </c>
      <c r="K91" s="173" t="s">
        <v>32</v>
      </c>
      <c r="L91" s="173" t="s">
        <v>33</v>
      </c>
      <c r="M91" s="170" t="s">
        <v>35</v>
      </c>
      <c r="N91" s="170" t="s">
        <v>363</v>
      </c>
      <c r="O91" s="170" t="s">
        <v>361</v>
      </c>
      <c r="P91" s="172"/>
      <c r="Q91" s="172">
        <v>1341.95</v>
      </c>
      <c r="R91" s="173"/>
      <c r="S91" s="165">
        <f t="shared" si="9"/>
        <v>0</v>
      </c>
      <c r="T91" s="259">
        <f t="shared" si="10"/>
        <v>1341.95</v>
      </c>
    </row>
    <row r="92" spans="1:22" ht="124.5" customHeight="1">
      <c r="A92" s="261" t="s">
        <v>364</v>
      </c>
      <c r="B92" s="170" t="s">
        <v>365</v>
      </c>
      <c r="C92" s="170" t="s">
        <v>366</v>
      </c>
      <c r="D92" s="162" t="s">
        <v>121</v>
      </c>
      <c r="E92" s="162" t="s">
        <v>48</v>
      </c>
      <c r="F92" s="162">
        <v>9725</v>
      </c>
      <c r="G92" s="162" t="s">
        <v>123</v>
      </c>
      <c r="H92" s="162" t="s">
        <v>29</v>
      </c>
      <c r="I92" s="162" t="s">
        <v>30</v>
      </c>
      <c r="J92" s="170" t="s">
        <v>31</v>
      </c>
      <c r="K92" s="173" t="s">
        <v>33</v>
      </c>
      <c r="L92" s="173" t="s">
        <v>32</v>
      </c>
      <c r="M92" s="170" t="s">
        <v>367</v>
      </c>
      <c r="N92" s="170" t="s">
        <v>368</v>
      </c>
      <c r="O92" s="170" t="s">
        <v>369</v>
      </c>
      <c r="P92" s="172">
        <v>2098.7800000000002</v>
      </c>
      <c r="Q92" s="172">
        <v>2098.7199999999998</v>
      </c>
      <c r="R92" s="173">
        <v>1.6</v>
      </c>
      <c r="S92" s="165">
        <f t="shared" si="9"/>
        <v>768</v>
      </c>
      <c r="T92" s="259">
        <f t="shared" si="10"/>
        <v>4965.5</v>
      </c>
    </row>
    <row r="93" spans="1:22" ht="75">
      <c r="A93" s="261" t="s">
        <v>370</v>
      </c>
      <c r="B93" s="170" t="s">
        <v>371</v>
      </c>
      <c r="C93" s="170" t="s">
        <v>372</v>
      </c>
      <c r="D93" s="171" t="s">
        <v>25</v>
      </c>
      <c r="E93" s="170" t="s">
        <v>26</v>
      </c>
      <c r="F93" s="171" t="s">
        <v>55</v>
      </c>
      <c r="G93" s="171" t="s">
        <v>42</v>
      </c>
      <c r="H93" s="162" t="s">
        <v>29</v>
      </c>
      <c r="I93" s="162" t="s">
        <v>30</v>
      </c>
      <c r="J93" s="170" t="s">
        <v>373</v>
      </c>
      <c r="K93" s="173" t="s">
        <v>263</v>
      </c>
      <c r="L93" s="173" t="s">
        <v>33</v>
      </c>
      <c r="M93" s="170" t="s">
        <v>374</v>
      </c>
      <c r="N93" s="170" t="s">
        <v>375</v>
      </c>
      <c r="O93" s="170" t="s">
        <v>376</v>
      </c>
      <c r="P93" s="172">
        <v>598.06500000000005</v>
      </c>
      <c r="Q93" s="172">
        <v>598.06500000000005</v>
      </c>
      <c r="R93" s="173">
        <v>3.6</v>
      </c>
      <c r="S93" s="165">
        <f t="shared" si="9"/>
        <v>2160</v>
      </c>
      <c r="T93" s="259">
        <f t="shared" ref="T93:T129" si="11">S93+Q93+P93</f>
        <v>3356.13</v>
      </c>
    </row>
    <row r="94" spans="1:22" ht="75">
      <c r="A94" s="261" t="s">
        <v>377</v>
      </c>
      <c r="B94" s="170" t="s">
        <v>371</v>
      </c>
      <c r="C94" s="170" t="s">
        <v>266</v>
      </c>
      <c r="D94" s="171" t="s">
        <v>25</v>
      </c>
      <c r="E94" s="170" t="s">
        <v>26</v>
      </c>
      <c r="F94" s="171" t="s">
        <v>27</v>
      </c>
      <c r="G94" s="171" t="s">
        <v>28</v>
      </c>
      <c r="H94" s="162" t="s">
        <v>29</v>
      </c>
      <c r="I94" s="162" t="s">
        <v>30</v>
      </c>
      <c r="J94" s="170" t="s">
        <v>378</v>
      </c>
      <c r="K94" s="173" t="s">
        <v>32</v>
      </c>
      <c r="L94" s="173" t="s">
        <v>33</v>
      </c>
      <c r="M94" s="170" t="s">
        <v>374</v>
      </c>
      <c r="N94" s="170" t="s">
        <v>375</v>
      </c>
      <c r="O94" s="170" t="s">
        <v>379</v>
      </c>
      <c r="P94" s="172">
        <v>854.03</v>
      </c>
      <c r="Q94" s="172">
        <v>854.03</v>
      </c>
      <c r="R94" s="173">
        <v>3.6</v>
      </c>
      <c r="S94" s="165">
        <f t="shared" si="9"/>
        <v>2160</v>
      </c>
      <c r="T94" s="259">
        <f t="shared" si="11"/>
        <v>3868.0599999999995</v>
      </c>
    </row>
    <row r="95" spans="1:22" ht="75">
      <c r="A95" s="261" t="s">
        <v>380</v>
      </c>
      <c r="B95" s="170" t="s">
        <v>371</v>
      </c>
      <c r="C95" s="170" t="s">
        <v>381</v>
      </c>
      <c r="D95" s="171" t="s">
        <v>25</v>
      </c>
      <c r="E95" s="170" t="s">
        <v>26</v>
      </c>
      <c r="F95" s="171" t="s">
        <v>27</v>
      </c>
      <c r="G95" s="171" t="s">
        <v>38</v>
      </c>
      <c r="H95" s="162" t="s">
        <v>29</v>
      </c>
      <c r="I95" s="162" t="s">
        <v>30</v>
      </c>
      <c r="J95" s="170" t="s">
        <v>378</v>
      </c>
      <c r="K95" s="173" t="s">
        <v>32</v>
      </c>
      <c r="L95" s="173" t="s">
        <v>33</v>
      </c>
      <c r="M95" s="170" t="s">
        <v>374</v>
      </c>
      <c r="N95" s="170" t="s">
        <v>375</v>
      </c>
      <c r="O95" s="170" t="s">
        <v>382</v>
      </c>
      <c r="P95" s="172">
        <v>854.03</v>
      </c>
      <c r="Q95" s="172">
        <v>854.03</v>
      </c>
      <c r="R95" s="173">
        <v>3.6</v>
      </c>
      <c r="S95" s="165">
        <f t="shared" si="9"/>
        <v>2160</v>
      </c>
      <c r="T95" s="259">
        <f t="shared" si="11"/>
        <v>3868.0599999999995</v>
      </c>
    </row>
    <row r="96" spans="1:22" ht="110.25" customHeight="1">
      <c r="A96" s="261" t="s">
        <v>383</v>
      </c>
      <c r="B96" s="170" t="s">
        <v>365</v>
      </c>
      <c r="C96" s="170" t="s">
        <v>384</v>
      </c>
      <c r="D96" s="171" t="s">
        <v>47</v>
      </c>
      <c r="E96" s="170" t="s">
        <v>26</v>
      </c>
      <c r="F96" s="171" t="s">
        <v>126</v>
      </c>
      <c r="G96" s="171" t="s">
        <v>168</v>
      </c>
      <c r="H96" s="162" t="s">
        <v>29</v>
      </c>
      <c r="I96" s="162" t="s">
        <v>30</v>
      </c>
      <c r="J96" s="170" t="s">
        <v>373</v>
      </c>
      <c r="K96" s="173" t="s">
        <v>33</v>
      </c>
      <c r="L96" s="173" t="s">
        <v>32</v>
      </c>
      <c r="M96" s="170" t="s">
        <v>367</v>
      </c>
      <c r="N96" s="170" t="s">
        <v>368</v>
      </c>
      <c r="O96" s="170" t="s">
        <v>385</v>
      </c>
      <c r="P96" s="172">
        <v>2292.77</v>
      </c>
      <c r="Q96" s="172">
        <v>2292.77</v>
      </c>
      <c r="R96" s="173">
        <v>1.6</v>
      </c>
      <c r="S96" s="165">
        <f t="shared" si="9"/>
        <v>960</v>
      </c>
      <c r="T96" s="259">
        <f t="shared" si="11"/>
        <v>5545.54</v>
      </c>
    </row>
    <row r="97" spans="1:20" ht="96" customHeight="1">
      <c r="A97" s="261" t="s">
        <v>386</v>
      </c>
      <c r="B97" s="170" t="s">
        <v>355</v>
      </c>
      <c r="C97" s="170" t="s">
        <v>387</v>
      </c>
      <c r="D97" s="171" t="s">
        <v>25</v>
      </c>
      <c r="E97" s="170" t="s">
        <v>26</v>
      </c>
      <c r="F97" s="171" t="s">
        <v>27</v>
      </c>
      <c r="G97" s="171" t="s">
        <v>28</v>
      </c>
      <c r="H97" s="162" t="s">
        <v>29</v>
      </c>
      <c r="I97" s="162" t="s">
        <v>30</v>
      </c>
      <c r="J97" s="170" t="s">
        <v>373</v>
      </c>
      <c r="K97" s="173" t="s">
        <v>33</v>
      </c>
      <c r="L97" s="173" t="s">
        <v>32</v>
      </c>
      <c r="M97" s="170" t="s">
        <v>388</v>
      </c>
      <c r="N97" s="170" t="s">
        <v>35</v>
      </c>
      <c r="O97" s="170" t="s">
        <v>389</v>
      </c>
      <c r="P97" s="172">
        <v>1194.23</v>
      </c>
      <c r="Q97" s="172"/>
      <c r="R97" s="173">
        <v>2.6</v>
      </c>
      <c r="S97" s="165">
        <f t="shared" si="9"/>
        <v>1560</v>
      </c>
      <c r="T97" s="259">
        <f t="shared" si="11"/>
        <v>2754.23</v>
      </c>
    </row>
    <row r="98" spans="1:20" ht="75">
      <c r="A98" s="261" t="s">
        <v>386</v>
      </c>
      <c r="B98" s="170" t="s">
        <v>355</v>
      </c>
      <c r="C98" s="170" t="s">
        <v>387</v>
      </c>
      <c r="D98" s="171" t="s">
        <v>25</v>
      </c>
      <c r="E98" s="170" t="s">
        <v>26</v>
      </c>
      <c r="F98" s="171" t="s">
        <v>27</v>
      </c>
      <c r="G98" s="171" t="s">
        <v>28</v>
      </c>
      <c r="H98" s="162" t="s">
        <v>29</v>
      </c>
      <c r="I98" s="162" t="s">
        <v>30</v>
      </c>
      <c r="J98" s="170" t="s">
        <v>378</v>
      </c>
      <c r="K98" s="173" t="s">
        <v>32</v>
      </c>
      <c r="L98" s="173" t="s">
        <v>33</v>
      </c>
      <c r="M98" s="170" t="s">
        <v>35</v>
      </c>
      <c r="N98" s="170" t="s">
        <v>390</v>
      </c>
      <c r="O98" s="170" t="s">
        <v>389</v>
      </c>
      <c r="P98" s="172"/>
      <c r="Q98" s="172">
        <v>1165.03</v>
      </c>
      <c r="R98" s="173"/>
      <c r="S98" s="165">
        <f t="shared" si="9"/>
        <v>0</v>
      </c>
      <c r="T98" s="259">
        <f t="shared" si="11"/>
        <v>1165.03</v>
      </c>
    </row>
    <row r="99" spans="1:20" ht="75">
      <c r="A99" s="261" t="s">
        <v>391</v>
      </c>
      <c r="B99" s="170" t="s">
        <v>355</v>
      </c>
      <c r="C99" s="170" t="s">
        <v>328</v>
      </c>
      <c r="D99" s="171" t="s">
        <v>25</v>
      </c>
      <c r="E99" s="170" t="s">
        <v>154</v>
      </c>
      <c r="F99" s="170" t="s">
        <v>27</v>
      </c>
      <c r="G99" s="170" t="s">
        <v>329</v>
      </c>
      <c r="H99" s="162" t="s">
        <v>29</v>
      </c>
      <c r="I99" s="162" t="s">
        <v>30</v>
      </c>
      <c r="J99" s="170" t="s">
        <v>378</v>
      </c>
      <c r="K99" s="173" t="s">
        <v>32</v>
      </c>
      <c r="L99" s="173" t="s">
        <v>33</v>
      </c>
      <c r="M99" s="170" t="s">
        <v>392</v>
      </c>
      <c r="N99" s="170" t="s">
        <v>390</v>
      </c>
      <c r="O99" s="170" t="s">
        <v>393</v>
      </c>
      <c r="P99" s="172">
        <v>745.53</v>
      </c>
      <c r="Q99" s="172">
        <v>745.53</v>
      </c>
      <c r="R99" s="173">
        <v>1.6</v>
      </c>
      <c r="S99" s="165">
        <f t="shared" si="9"/>
        <v>960</v>
      </c>
      <c r="T99" s="259">
        <f t="shared" si="11"/>
        <v>2451.06</v>
      </c>
    </row>
    <row r="100" spans="1:20" ht="77.25" customHeight="1">
      <c r="A100" s="261" t="s">
        <v>394</v>
      </c>
      <c r="B100" s="170" t="s">
        <v>365</v>
      </c>
      <c r="C100" s="170" t="s">
        <v>395</v>
      </c>
      <c r="D100" s="171" t="s">
        <v>25</v>
      </c>
      <c r="E100" s="170" t="s">
        <v>154</v>
      </c>
      <c r="F100" s="170" t="s">
        <v>27</v>
      </c>
      <c r="G100" s="171" t="s">
        <v>396</v>
      </c>
      <c r="H100" s="162" t="s">
        <v>29</v>
      </c>
      <c r="I100" s="162" t="s">
        <v>30</v>
      </c>
      <c r="J100" s="170" t="s">
        <v>373</v>
      </c>
      <c r="K100" s="173" t="s">
        <v>263</v>
      </c>
      <c r="L100" s="173" t="s">
        <v>33</v>
      </c>
      <c r="M100" s="170" t="s">
        <v>397</v>
      </c>
      <c r="N100" s="170" t="s">
        <v>35</v>
      </c>
      <c r="O100" s="170" t="s">
        <v>398</v>
      </c>
      <c r="P100" s="172">
        <v>1223.23</v>
      </c>
      <c r="Q100" s="172"/>
      <c r="R100" s="173">
        <v>1.6</v>
      </c>
      <c r="S100" s="165">
        <f>IF(D100="ASSESSOR",480*R100,IF(D100="COLABORADOR EVENTUAL",480*R100,IF(D100="GUARDA PORTUÁRIO",240*R100,IF(D100="CONSELHEIRO",600*R100,IF(D100="DIRETOR",600*R100,IF(D100="FIEL",360*R100,IF(D100="FIEL AJUDANTE",360*R100,IF(D100="GERENTE",480*R100,IF(D100="SECRETÁRIA",360*R100,IF(D100="SUPERINTENDENTE",480*R100,IF(D100="SUPERVISOR",360*R100,IF(D100="ESPECIALISTA PORTUÁRIO",360*R100,IF(D100="TÉC. SERV. PORTUÁRIOS",240*R100,0)))))))))))))</f>
        <v>960</v>
      </c>
      <c r="T100" s="259">
        <f>S100+Q100+P100</f>
        <v>2183.23</v>
      </c>
    </row>
    <row r="101" spans="1:20" ht="76.5" customHeight="1">
      <c r="A101" s="261" t="s">
        <v>394</v>
      </c>
      <c r="B101" s="170" t="s">
        <v>365</v>
      </c>
      <c r="C101" s="170" t="s">
        <v>395</v>
      </c>
      <c r="D101" s="171" t="s">
        <v>25</v>
      </c>
      <c r="E101" s="170" t="s">
        <v>154</v>
      </c>
      <c r="F101" s="170" t="s">
        <v>27</v>
      </c>
      <c r="G101" s="171" t="s">
        <v>396</v>
      </c>
      <c r="H101" s="162" t="s">
        <v>29</v>
      </c>
      <c r="I101" s="162" t="s">
        <v>30</v>
      </c>
      <c r="J101" s="170" t="s">
        <v>373</v>
      </c>
      <c r="K101" s="173" t="s">
        <v>33</v>
      </c>
      <c r="L101" s="173" t="s">
        <v>32</v>
      </c>
      <c r="M101" s="170" t="s">
        <v>35</v>
      </c>
      <c r="N101" s="170" t="s">
        <v>390</v>
      </c>
      <c r="O101" s="170" t="s">
        <v>399</v>
      </c>
      <c r="P101" s="172"/>
      <c r="Q101" s="172">
        <v>1902.23</v>
      </c>
      <c r="R101" s="173"/>
      <c r="S101" s="165">
        <f t="shared" si="9"/>
        <v>0</v>
      </c>
      <c r="T101" s="259">
        <f t="shared" si="11"/>
        <v>1902.23</v>
      </c>
    </row>
    <row r="102" spans="1:20" ht="76.5" customHeight="1">
      <c r="A102" s="263" t="s">
        <v>400</v>
      </c>
      <c r="B102" s="174" t="s">
        <v>390</v>
      </c>
      <c r="C102" s="174" t="s">
        <v>401</v>
      </c>
      <c r="D102" s="175"/>
      <c r="E102" s="174"/>
      <c r="F102" s="174"/>
      <c r="G102" s="175"/>
      <c r="H102" s="125" t="s">
        <v>29</v>
      </c>
      <c r="I102" s="125" t="s">
        <v>30</v>
      </c>
      <c r="J102" s="174" t="s">
        <v>373</v>
      </c>
      <c r="K102" s="176" t="s">
        <v>263</v>
      </c>
      <c r="L102" s="176" t="s">
        <v>33</v>
      </c>
      <c r="M102" s="174" t="s">
        <v>402</v>
      </c>
      <c r="N102" s="174" t="s">
        <v>403</v>
      </c>
      <c r="O102" s="174" t="s">
        <v>404</v>
      </c>
      <c r="P102" s="177" t="s">
        <v>35</v>
      </c>
      <c r="Q102" s="177" t="s">
        <v>35</v>
      </c>
      <c r="R102" s="176"/>
      <c r="S102" s="126">
        <f t="shared" si="9"/>
        <v>0</v>
      </c>
      <c r="T102" s="252" t="e">
        <f t="shared" si="11"/>
        <v>#VALUE!</v>
      </c>
    </row>
    <row r="103" spans="1:20" ht="76.5" customHeight="1">
      <c r="A103" s="262" t="s">
        <v>405</v>
      </c>
      <c r="B103" s="170" t="s">
        <v>392</v>
      </c>
      <c r="C103" s="170" t="s">
        <v>406</v>
      </c>
      <c r="D103" s="171" t="s">
        <v>63</v>
      </c>
      <c r="E103" s="170" t="s">
        <v>407</v>
      </c>
      <c r="F103" s="170" t="s">
        <v>408</v>
      </c>
      <c r="G103" s="171" t="s">
        <v>409</v>
      </c>
      <c r="H103" s="162" t="s">
        <v>29</v>
      </c>
      <c r="I103" s="170" t="s">
        <v>30</v>
      </c>
      <c r="J103" s="170" t="s">
        <v>373</v>
      </c>
      <c r="K103" s="173" t="s">
        <v>33</v>
      </c>
      <c r="L103" s="173" t="s">
        <v>32</v>
      </c>
      <c r="M103" s="170" t="s">
        <v>410</v>
      </c>
      <c r="N103" s="170" t="s">
        <v>410</v>
      </c>
      <c r="O103" s="170" t="s">
        <v>411</v>
      </c>
      <c r="P103" s="172">
        <v>2081.79</v>
      </c>
      <c r="Q103" s="172">
        <v>2081.79</v>
      </c>
      <c r="R103" s="173">
        <v>0.6</v>
      </c>
      <c r="S103" s="165">
        <f t="shared" si="9"/>
        <v>288</v>
      </c>
      <c r="T103" s="259">
        <f t="shared" si="11"/>
        <v>4451.58</v>
      </c>
    </row>
    <row r="104" spans="1:20" ht="108" customHeight="1">
      <c r="A104" s="261" t="s">
        <v>383</v>
      </c>
      <c r="B104" s="170" t="s">
        <v>412</v>
      </c>
      <c r="C104" s="170" t="s">
        <v>256</v>
      </c>
      <c r="D104" s="171" t="s">
        <v>47</v>
      </c>
      <c r="E104" s="170" t="s">
        <v>26</v>
      </c>
      <c r="F104" s="170" t="s">
        <v>126</v>
      </c>
      <c r="G104" s="171" t="s">
        <v>168</v>
      </c>
      <c r="H104" s="162" t="s">
        <v>29</v>
      </c>
      <c r="I104" s="170" t="s">
        <v>30</v>
      </c>
      <c r="J104" s="170" t="s">
        <v>373</v>
      </c>
      <c r="K104" s="173" t="s">
        <v>33</v>
      </c>
      <c r="L104" s="173" t="s">
        <v>32</v>
      </c>
      <c r="M104" s="170" t="s">
        <v>367</v>
      </c>
      <c r="N104" s="170" t="s">
        <v>368</v>
      </c>
      <c r="O104" s="170" t="s">
        <v>413</v>
      </c>
      <c r="P104" s="172">
        <v>375.26499999999999</v>
      </c>
      <c r="Q104" s="172">
        <v>375.26499999999999</v>
      </c>
      <c r="R104" s="173">
        <v>1.6</v>
      </c>
      <c r="S104" s="165">
        <f t="shared" si="9"/>
        <v>960</v>
      </c>
      <c r="T104" s="259">
        <f t="shared" si="11"/>
        <v>1710.5299999999997</v>
      </c>
    </row>
    <row r="105" spans="1:20" ht="72" customHeight="1">
      <c r="A105" s="261" t="s">
        <v>414</v>
      </c>
      <c r="B105" s="170" t="s">
        <v>415</v>
      </c>
      <c r="C105" s="170" t="s">
        <v>266</v>
      </c>
      <c r="D105" s="171" t="s">
        <v>25</v>
      </c>
      <c r="E105" s="170" t="s">
        <v>26</v>
      </c>
      <c r="F105" s="170" t="s">
        <v>27</v>
      </c>
      <c r="G105" s="171" t="s">
        <v>28</v>
      </c>
      <c r="H105" s="162" t="s">
        <v>29</v>
      </c>
      <c r="I105" s="170" t="s">
        <v>30</v>
      </c>
      <c r="J105" s="170" t="s">
        <v>378</v>
      </c>
      <c r="K105" s="173" t="s">
        <v>263</v>
      </c>
      <c r="L105" s="173" t="s">
        <v>33</v>
      </c>
      <c r="M105" s="170" t="s">
        <v>416</v>
      </c>
      <c r="N105" s="170" t="s">
        <v>35</v>
      </c>
      <c r="O105" s="170" t="s">
        <v>417</v>
      </c>
      <c r="P105" s="172">
        <v>506.83</v>
      </c>
      <c r="Q105" s="172">
        <v>0</v>
      </c>
      <c r="R105" s="173">
        <v>2.6</v>
      </c>
      <c r="S105" s="165">
        <f>IF(D105="ASSESSOR",480*R105,IF(D105="COLABORADOR EVENTUAL",480*R105,IF(D105="GUARDA PORTUÁRIO",240*R105,IF(D105="CONSELHEIRO",600*R105,IF(D105="DIRETOR",600*R105,IF(D105="FIEL",360*R105,IF(D105="FIEL AJUDANTE",360*R105,IF(D105="GERENTE",480*R105,IF(D105="SECRETÁRIA",360*R105,IF(D105="SUPERINTENDENTE",480*R105,IF(D105="SUPERVISOR",360*R105,IF(D105="ESPECIALISTA PORTUÁRIO",360*R105,IF(D105="TÉC. SERV. PORTUÁRIOS",240*R105,0)))))))))))))</f>
        <v>1560</v>
      </c>
      <c r="T105" s="259">
        <f>S105+Q105+P105</f>
        <v>2066.83</v>
      </c>
    </row>
    <row r="106" spans="1:20" ht="72" customHeight="1">
      <c r="A106" s="261" t="s">
        <v>414</v>
      </c>
      <c r="B106" s="170" t="s">
        <v>415</v>
      </c>
      <c r="C106" s="170" t="s">
        <v>266</v>
      </c>
      <c r="D106" s="171" t="s">
        <v>25</v>
      </c>
      <c r="E106" s="170" t="s">
        <v>418</v>
      </c>
      <c r="F106" s="170" t="s">
        <v>27</v>
      </c>
      <c r="G106" s="171" t="s">
        <v>28</v>
      </c>
      <c r="H106" s="162" t="s">
        <v>29</v>
      </c>
      <c r="I106" s="170" t="s">
        <v>30</v>
      </c>
      <c r="J106" s="170" t="s">
        <v>378</v>
      </c>
      <c r="K106" s="173" t="s">
        <v>33</v>
      </c>
      <c r="L106" s="173" t="s">
        <v>32</v>
      </c>
      <c r="M106" s="170" t="s">
        <v>35</v>
      </c>
      <c r="N106" s="170" t="s">
        <v>419</v>
      </c>
      <c r="O106" s="170" t="s">
        <v>417</v>
      </c>
      <c r="P106" s="172">
        <v>0</v>
      </c>
      <c r="Q106" s="172">
        <v>938.83</v>
      </c>
      <c r="R106" s="173"/>
      <c r="S106" s="165">
        <f>IF(D106="ASSESSOR",480*R106,IF(D106="COLABORADOR EVENTUAL",480*R106,IF(D106="GUARDA PORTUÁRIO",240*R106,IF(D106="CONSELHEIRO",600*R106,IF(D106="DIRETOR",600*R106,IF(D106="FIEL",360*R106,IF(D106="FIEL AJUDANTE",360*R106,IF(D106="GERENTE",480*R106,IF(D106="SECRETÁRIA",360*R106,IF(D106="SUPERINTENDENTE",480*R106,IF(D106="SUPERVISOR",360*R106,IF(D106="ESPECIALISTA PORTUÁRIO",360*R106,IF(D106="TÉC. SERV. PORTUÁRIOS",240*R106,0)))))))))))))</f>
        <v>0</v>
      </c>
      <c r="T106" s="259">
        <f t="shared" ref="T106:T123" si="12">S106+Q106+P106</f>
        <v>938.83</v>
      </c>
    </row>
    <row r="107" spans="1:20" ht="76.5" customHeight="1">
      <c r="A107" s="261" t="s">
        <v>420</v>
      </c>
      <c r="B107" s="170" t="s">
        <v>415</v>
      </c>
      <c r="C107" s="170" t="s">
        <v>136</v>
      </c>
      <c r="D107" s="171" t="s">
        <v>25</v>
      </c>
      <c r="E107" s="170" t="s">
        <v>26</v>
      </c>
      <c r="F107" s="170" t="s">
        <v>27</v>
      </c>
      <c r="G107" s="171" t="s">
        <v>38</v>
      </c>
      <c r="H107" s="162" t="s">
        <v>29</v>
      </c>
      <c r="I107" s="170" t="s">
        <v>30</v>
      </c>
      <c r="J107" s="170" t="s">
        <v>378</v>
      </c>
      <c r="K107" s="173" t="s">
        <v>32</v>
      </c>
      <c r="L107" s="173" t="s">
        <v>33</v>
      </c>
      <c r="M107" s="170" t="s">
        <v>416</v>
      </c>
      <c r="N107" s="170" t="s">
        <v>419</v>
      </c>
      <c r="O107" s="170" t="s">
        <v>417</v>
      </c>
      <c r="P107" s="172">
        <v>517.03</v>
      </c>
      <c r="Q107" s="172">
        <v>517.03</v>
      </c>
      <c r="R107" s="173">
        <v>2.6</v>
      </c>
      <c r="S107" s="165">
        <f t="shared" si="9"/>
        <v>1560</v>
      </c>
      <c r="T107" s="259">
        <f t="shared" si="12"/>
        <v>2594.0599999999995</v>
      </c>
    </row>
    <row r="108" spans="1:20" ht="76.5" customHeight="1">
      <c r="A108" s="261" t="s">
        <v>421</v>
      </c>
      <c r="B108" s="170" t="s">
        <v>422</v>
      </c>
      <c r="C108" s="170" t="s">
        <v>181</v>
      </c>
      <c r="D108" s="171" t="s">
        <v>25</v>
      </c>
      <c r="E108" s="170" t="s">
        <v>26</v>
      </c>
      <c r="F108" s="170" t="s">
        <v>55</v>
      </c>
      <c r="G108" s="171" t="s">
        <v>42</v>
      </c>
      <c r="H108" s="162" t="s">
        <v>29</v>
      </c>
      <c r="I108" s="170" t="s">
        <v>30</v>
      </c>
      <c r="J108" s="170" t="s">
        <v>373</v>
      </c>
      <c r="K108" s="173" t="s">
        <v>263</v>
      </c>
      <c r="L108" s="173" t="s">
        <v>33</v>
      </c>
      <c r="M108" s="170" t="s">
        <v>416</v>
      </c>
      <c r="N108" s="170" t="s">
        <v>419</v>
      </c>
      <c r="O108" s="170" t="s">
        <v>417</v>
      </c>
      <c r="P108" s="172">
        <v>470.51</v>
      </c>
      <c r="Q108" s="172">
        <v>470.51</v>
      </c>
      <c r="R108" s="173">
        <v>2.6</v>
      </c>
      <c r="S108" s="165">
        <f t="shared" si="9"/>
        <v>1560</v>
      </c>
      <c r="T108" s="259">
        <f t="shared" si="12"/>
        <v>2501.02</v>
      </c>
    </row>
    <row r="109" spans="1:20" ht="76.5" customHeight="1">
      <c r="A109" s="263" t="s">
        <v>423</v>
      </c>
      <c r="B109" s="174" t="s">
        <v>422</v>
      </c>
      <c r="C109" s="174" t="s">
        <v>424</v>
      </c>
      <c r="D109" s="175"/>
      <c r="E109" s="174"/>
      <c r="F109" s="174"/>
      <c r="G109" s="175"/>
      <c r="H109" s="125" t="s">
        <v>29</v>
      </c>
      <c r="I109" s="174" t="s">
        <v>30</v>
      </c>
      <c r="J109" s="174" t="s">
        <v>373</v>
      </c>
      <c r="K109" s="176" t="s">
        <v>33</v>
      </c>
      <c r="L109" s="176" t="s">
        <v>32</v>
      </c>
      <c r="M109" s="174" t="s">
        <v>425</v>
      </c>
      <c r="N109" s="174" t="s">
        <v>403</v>
      </c>
      <c r="O109" s="174"/>
      <c r="P109" s="177">
        <v>1039.04</v>
      </c>
      <c r="Q109" s="177">
        <v>1039.04</v>
      </c>
      <c r="R109" s="176"/>
      <c r="S109" s="126">
        <f t="shared" si="9"/>
        <v>0</v>
      </c>
      <c r="T109" s="252">
        <f t="shared" si="12"/>
        <v>2078.08</v>
      </c>
    </row>
    <row r="110" spans="1:20" ht="76.5" customHeight="1">
      <c r="A110" s="261" t="s">
        <v>426</v>
      </c>
      <c r="B110" s="170" t="s">
        <v>390</v>
      </c>
      <c r="C110" s="170" t="s">
        <v>165</v>
      </c>
      <c r="D110" s="171" t="s">
        <v>47</v>
      </c>
      <c r="E110" s="170" t="s">
        <v>26</v>
      </c>
      <c r="F110" s="170" t="s">
        <v>126</v>
      </c>
      <c r="G110" s="167" t="s">
        <v>168</v>
      </c>
      <c r="H110" s="162" t="s">
        <v>29</v>
      </c>
      <c r="I110" s="170" t="s">
        <v>30</v>
      </c>
      <c r="J110" s="170" t="s">
        <v>373</v>
      </c>
      <c r="K110" s="173" t="s">
        <v>33</v>
      </c>
      <c r="L110" s="173" t="s">
        <v>32</v>
      </c>
      <c r="M110" s="170" t="s">
        <v>427</v>
      </c>
      <c r="N110" s="170" t="s">
        <v>428</v>
      </c>
      <c r="O110" s="170" t="s">
        <v>429</v>
      </c>
      <c r="P110" s="172">
        <v>1486.6949999999999</v>
      </c>
      <c r="Q110" s="172" t="s">
        <v>35</v>
      </c>
      <c r="R110" s="173">
        <v>1.6</v>
      </c>
      <c r="S110" s="165">
        <f t="shared" si="9"/>
        <v>960</v>
      </c>
      <c r="T110" s="259" t="e">
        <f t="shared" si="12"/>
        <v>#VALUE!</v>
      </c>
    </row>
    <row r="111" spans="1:20" ht="76.5" customHeight="1">
      <c r="A111" s="261" t="s">
        <v>430</v>
      </c>
      <c r="B111" s="170" t="s">
        <v>390</v>
      </c>
      <c r="C111" s="170" t="s">
        <v>269</v>
      </c>
      <c r="D111" s="171" t="s">
        <v>121</v>
      </c>
      <c r="E111" s="170" t="s">
        <v>431</v>
      </c>
      <c r="F111" s="170" t="s">
        <v>270</v>
      </c>
      <c r="G111" s="162" t="s">
        <v>271</v>
      </c>
      <c r="H111" s="162" t="s">
        <v>29</v>
      </c>
      <c r="I111" s="170" t="s">
        <v>30</v>
      </c>
      <c r="J111" s="170" t="s">
        <v>31</v>
      </c>
      <c r="K111" s="173" t="s">
        <v>33</v>
      </c>
      <c r="L111" s="173" t="s">
        <v>332</v>
      </c>
      <c r="M111" s="170" t="s">
        <v>432</v>
      </c>
      <c r="N111" s="170" t="s">
        <v>35</v>
      </c>
      <c r="O111" s="170" t="s">
        <v>433</v>
      </c>
      <c r="P111" s="172">
        <v>1486.7</v>
      </c>
      <c r="Q111" s="172"/>
      <c r="R111" s="173">
        <v>3.6</v>
      </c>
      <c r="S111" s="165">
        <f t="shared" si="9"/>
        <v>1728</v>
      </c>
      <c r="T111" s="259">
        <f t="shared" si="12"/>
        <v>3214.7</v>
      </c>
    </row>
    <row r="112" spans="1:20" ht="76.5" customHeight="1">
      <c r="A112" s="261" t="s">
        <v>430</v>
      </c>
      <c r="B112" s="170" t="s">
        <v>390</v>
      </c>
      <c r="C112" s="170" t="s">
        <v>269</v>
      </c>
      <c r="D112" s="171" t="s">
        <v>121</v>
      </c>
      <c r="E112" s="170" t="s">
        <v>431</v>
      </c>
      <c r="F112" s="170" t="s">
        <v>270</v>
      </c>
      <c r="G112" s="162" t="s">
        <v>271</v>
      </c>
      <c r="H112" s="162" t="s">
        <v>29</v>
      </c>
      <c r="I112" s="170" t="s">
        <v>30</v>
      </c>
      <c r="J112" s="170" t="s">
        <v>31</v>
      </c>
      <c r="K112" s="173" t="s">
        <v>332</v>
      </c>
      <c r="L112" s="173" t="s">
        <v>33</v>
      </c>
      <c r="M112" s="170" t="s">
        <v>35</v>
      </c>
      <c r="N112" s="170" t="s">
        <v>428</v>
      </c>
      <c r="O112" s="170" t="s">
        <v>433</v>
      </c>
      <c r="P112" s="172"/>
      <c r="Q112" s="172">
        <v>1486.7</v>
      </c>
      <c r="R112" s="173"/>
      <c r="S112" s="165">
        <f t="shared" ref="S112" si="13">IF(D112="ASSESSOR",480*R112,IF(D112="COLABORADOR EVENTUAL",480*R112,IF(D112="GUARDA PORTUÁRIO",240*R112,IF(D112="CONSELHEIRO",600*R112,IF(D112="DIRETOR",600*R112,IF(D112="FIEL",360*R112,IF(D112="FIEL AJUDANTE",360*R112,IF(D112="GERENTE",480*R112,IF(D112="SECRETÁRIA",360*R112,IF(D112="SUPERINTENDENTE",480*R112,IF(D112="SUPERVISOR",360*R112,IF(D112="ESPECIALISTA PORTUÁRIO",360*R112,IF(D112="TÉC. SERV. PORTUÁRIOS",240*R112,0)))))))))))))</f>
        <v>0</v>
      </c>
      <c r="T112" s="259">
        <f t="shared" ref="T112" si="14">S112+Q112+P112</f>
        <v>1486.7</v>
      </c>
    </row>
    <row r="113" spans="1:20" ht="76.5" customHeight="1">
      <c r="A113" s="263" t="s">
        <v>434</v>
      </c>
      <c r="B113" s="174" t="s">
        <v>368</v>
      </c>
      <c r="C113" s="174" t="s">
        <v>435</v>
      </c>
      <c r="D113" s="175"/>
      <c r="E113" s="174"/>
      <c r="F113" s="174"/>
      <c r="G113" s="125"/>
      <c r="H113" s="125"/>
      <c r="I113" s="174"/>
      <c r="J113" s="174" t="s">
        <v>31</v>
      </c>
      <c r="K113" s="176" t="s">
        <v>32</v>
      </c>
      <c r="L113" s="176" t="s">
        <v>33</v>
      </c>
      <c r="M113" s="174" t="s">
        <v>388</v>
      </c>
      <c r="N113" s="174" t="s">
        <v>390</v>
      </c>
      <c r="O113" s="174"/>
      <c r="P113" s="177"/>
      <c r="Q113" s="177"/>
      <c r="R113" s="176"/>
      <c r="S113" s="126">
        <f t="shared" si="9"/>
        <v>0</v>
      </c>
      <c r="T113" s="252">
        <f t="shared" si="12"/>
        <v>0</v>
      </c>
    </row>
    <row r="114" spans="1:20" ht="76.5" customHeight="1">
      <c r="A114" s="263" t="s">
        <v>434</v>
      </c>
      <c r="B114" s="174" t="s">
        <v>368</v>
      </c>
      <c r="C114" s="174" t="s">
        <v>435</v>
      </c>
      <c r="D114" s="175"/>
      <c r="E114" s="174"/>
      <c r="F114" s="174"/>
      <c r="G114" s="125"/>
      <c r="H114" s="125"/>
      <c r="I114" s="174"/>
      <c r="J114" s="174" t="s">
        <v>373</v>
      </c>
      <c r="K114" s="176" t="s">
        <v>33</v>
      </c>
      <c r="L114" s="176" t="s">
        <v>32</v>
      </c>
      <c r="M114" s="174" t="s">
        <v>392</v>
      </c>
      <c r="N114" s="174" t="s">
        <v>392</v>
      </c>
      <c r="O114" s="174"/>
      <c r="P114" s="177"/>
      <c r="Q114" s="177"/>
      <c r="R114" s="176"/>
      <c r="S114" s="126">
        <f t="shared" si="9"/>
        <v>0</v>
      </c>
      <c r="T114" s="252">
        <f t="shared" si="12"/>
        <v>0</v>
      </c>
    </row>
    <row r="115" spans="1:20" ht="76.5" customHeight="1">
      <c r="A115" s="261" t="s">
        <v>436</v>
      </c>
      <c r="B115" s="170" t="s">
        <v>368</v>
      </c>
      <c r="C115" s="170" t="s">
        <v>53</v>
      </c>
      <c r="D115" s="171" t="s">
        <v>47</v>
      </c>
      <c r="E115" s="170" t="s">
        <v>54</v>
      </c>
      <c r="F115" s="170" t="s">
        <v>55</v>
      </c>
      <c r="G115" s="167" t="s">
        <v>177</v>
      </c>
      <c r="H115" s="162" t="s">
        <v>29</v>
      </c>
      <c r="I115" s="170" t="s">
        <v>30</v>
      </c>
      <c r="J115" s="170" t="s">
        <v>31</v>
      </c>
      <c r="K115" s="173"/>
      <c r="L115" s="173"/>
      <c r="M115" s="170" t="s">
        <v>437</v>
      </c>
      <c r="N115" s="170" t="s">
        <v>35</v>
      </c>
      <c r="O115" s="170" t="s">
        <v>438</v>
      </c>
      <c r="P115" s="172"/>
      <c r="Q115" s="172"/>
      <c r="R115" s="173">
        <v>2.6</v>
      </c>
      <c r="S115" s="165">
        <f t="shared" si="9"/>
        <v>1560</v>
      </c>
      <c r="T115" s="259">
        <f t="shared" si="12"/>
        <v>1560</v>
      </c>
    </row>
    <row r="116" spans="1:20" ht="76.5" customHeight="1">
      <c r="A116" s="261" t="s">
        <v>436</v>
      </c>
      <c r="B116" s="170" t="s">
        <v>368</v>
      </c>
      <c r="C116" s="170" t="s">
        <v>53</v>
      </c>
      <c r="D116" s="171" t="s">
        <v>47</v>
      </c>
      <c r="E116" s="170" t="s">
        <v>54</v>
      </c>
      <c r="F116" s="170" t="s">
        <v>55</v>
      </c>
      <c r="G116" s="167" t="s">
        <v>177</v>
      </c>
      <c r="H116" s="162" t="s">
        <v>29</v>
      </c>
      <c r="I116" s="170" t="s">
        <v>30</v>
      </c>
      <c r="J116" s="170" t="s">
        <v>378</v>
      </c>
      <c r="K116" s="173"/>
      <c r="L116" s="173"/>
      <c r="M116" s="170" t="s">
        <v>35</v>
      </c>
      <c r="N116" s="170" t="s">
        <v>422</v>
      </c>
      <c r="O116" s="170" t="s">
        <v>438</v>
      </c>
      <c r="P116" s="172"/>
      <c r="Q116" s="172"/>
      <c r="R116" s="173"/>
      <c r="S116" s="165">
        <f t="shared" si="9"/>
        <v>0</v>
      </c>
      <c r="T116" s="259">
        <f t="shared" si="12"/>
        <v>0</v>
      </c>
    </row>
    <row r="117" spans="1:20" ht="135">
      <c r="A117" s="261" t="s">
        <v>439</v>
      </c>
      <c r="B117" s="170" t="s">
        <v>368</v>
      </c>
      <c r="C117" s="170" t="s">
        <v>440</v>
      </c>
      <c r="D117" s="171" t="s">
        <v>63</v>
      </c>
      <c r="E117" s="170" t="s">
        <v>441</v>
      </c>
      <c r="F117" s="170" t="s">
        <v>442</v>
      </c>
      <c r="G117" s="171" t="s">
        <v>443</v>
      </c>
      <c r="H117" s="162" t="s">
        <v>29</v>
      </c>
      <c r="I117" s="170" t="s">
        <v>30</v>
      </c>
      <c r="J117" s="170" t="s">
        <v>378</v>
      </c>
      <c r="K117" s="173" t="s">
        <v>33</v>
      </c>
      <c r="L117" s="173"/>
      <c r="M117" s="170"/>
      <c r="N117" s="170"/>
      <c r="O117" s="170" t="s">
        <v>444</v>
      </c>
      <c r="P117" s="172"/>
      <c r="Q117" s="172"/>
      <c r="R117" s="173">
        <v>3.6</v>
      </c>
      <c r="S117" s="165">
        <f t="shared" si="9"/>
        <v>1728</v>
      </c>
      <c r="T117" s="259">
        <f t="shared" si="12"/>
        <v>1728</v>
      </c>
    </row>
    <row r="118" spans="1:20" ht="135">
      <c r="A118" s="261" t="s">
        <v>439</v>
      </c>
      <c r="B118" s="170" t="s">
        <v>368</v>
      </c>
      <c r="C118" s="170" t="s">
        <v>440</v>
      </c>
      <c r="D118" s="171" t="s">
        <v>63</v>
      </c>
      <c r="E118" s="170" t="s">
        <v>441</v>
      </c>
      <c r="F118" s="170" t="s">
        <v>442</v>
      </c>
      <c r="G118" s="171" t="s">
        <v>443</v>
      </c>
      <c r="H118" s="162" t="s">
        <v>29</v>
      </c>
      <c r="I118" s="170" t="s">
        <v>30</v>
      </c>
      <c r="J118" s="170" t="s">
        <v>373</v>
      </c>
      <c r="K118" s="173"/>
      <c r="L118" s="173"/>
      <c r="M118" s="170"/>
      <c r="N118" s="170"/>
      <c r="O118" s="170" t="s">
        <v>444</v>
      </c>
      <c r="P118" s="172"/>
      <c r="Q118" s="172"/>
      <c r="R118" s="173"/>
      <c r="S118" s="165">
        <f t="shared" si="9"/>
        <v>0</v>
      </c>
      <c r="T118" s="259">
        <f t="shared" si="12"/>
        <v>0</v>
      </c>
    </row>
    <row r="119" spans="1:20" ht="76.5" customHeight="1">
      <c r="A119" s="261" t="s">
        <v>445</v>
      </c>
      <c r="B119" s="170" t="s">
        <v>446</v>
      </c>
      <c r="C119" s="170" t="s">
        <v>53</v>
      </c>
      <c r="D119" s="171" t="s">
        <v>47</v>
      </c>
      <c r="E119" s="170" t="s">
        <v>54</v>
      </c>
      <c r="F119" s="170" t="s">
        <v>55</v>
      </c>
      <c r="G119" s="167" t="s">
        <v>177</v>
      </c>
      <c r="H119" s="162" t="s">
        <v>29</v>
      </c>
      <c r="I119" s="170" t="s">
        <v>30</v>
      </c>
      <c r="J119" s="170" t="s">
        <v>373</v>
      </c>
      <c r="K119" s="173" t="s">
        <v>33</v>
      </c>
      <c r="L119" s="173" t="s">
        <v>35</v>
      </c>
      <c r="M119" s="170" t="s">
        <v>410</v>
      </c>
      <c r="N119" s="170" t="s">
        <v>35</v>
      </c>
      <c r="O119" s="170" t="s">
        <v>447</v>
      </c>
      <c r="P119" s="172">
        <v>1523.93</v>
      </c>
      <c r="Q119" s="172"/>
      <c r="R119" s="173">
        <v>0.6</v>
      </c>
      <c r="S119" s="165">
        <f t="shared" si="9"/>
        <v>360</v>
      </c>
      <c r="T119" s="259">
        <f t="shared" si="12"/>
        <v>1883.93</v>
      </c>
    </row>
    <row r="120" spans="1:20" ht="76.5" customHeight="1">
      <c r="A120" s="261" t="s">
        <v>445</v>
      </c>
      <c r="B120" s="170" t="s">
        <v>446</v>
      </c>
      <c r="C120" s="170" t="s">
        <v>53</v>
      </c>
      <c r="D120" s="171" t="s">
        <v>47</v>
      </c>
      <c r="E120" s="170" t="s">
        <v>54</v>
      </c>
      <c r="F120" s="170" t="s">
        <v>55</v>
      </c>
      <c r="G120" s="167" t="s">
        <v>177</v>
      </c>
      <c r="H120" s="162" t="s">
        <v>29</v>
      </c>
      <c r="I120" s="170" t="s">
        <v>30</v>
      </c>
      <c r="J120" s="170" t="s">
        <v>373</v>
      </c>
      <c r="K120" s="173" t="s">
        <v>35</v>
      </c>
      <c r="L120" s="173" t="s">
        <v>32</v>
      </c>
      <c r="M120" s="170" t="s">
        <v>35</v>
      </c>
      <c r="N120" s="170" t="s">
        <v>448</v>
      </c>
      <c r="O120" s="170" t="s">
        <v>447</v>
      </c>
      <c r="P120" s="172"/>
      <c r="Q120" s="172">
        <v>1120.6300000000001</v>
      </c>
      <c r="R120" s="173"/>
      <c r="S120" s="165">
        <f t="shared" si="9"/>
        <v>0</v>
      </c>
      <c r="T120" s="259">
        <f t="shared" si="12"/>
        <v>1120.6300000000001</v>
      </c>
    </row>
    <row r="121" spans="1:20" ht="76.5" customHeight="1">
      <c r="A121" s="261" t="s">
        <v>449</v>
      </c>
      <c r="B121" s="170" t="s">
        <v>392</v>
      </c>
      <c r="C121" s="170" t="s">
        <v>90</v>
      </c>
      <c r="D121" s="171" t="s">
        <v>91</v>
      </c>
      <c r="E121" s="170" t="s">
        <v>92</v>
      </c>
      <c r="F121" s="170" t="s">
        <v>450</v>
      </c>
      <c r="G121" s="167" t="s">
        <v>94</v>
      </c>
      <c r="H121" s="162" t="s">
        <v>29</v>
      </c>
      <c r="I121" s="170" t="s">
        <v>30</v>
      </c>
      <c r="J121" s="170" t="s">
        <v>373</v>
      </c>
      <c r="K121" s="173" t="s">
        <v>332</v>
      </c>
      <c r="L121" s="173" t="s">
        <v>35</v>
      </c>
      <c r="M121" s="170" t="s">
        <v>410</v>
      </c>
      <c r="N121" s="170" t="s">
        <v>35</v>
      </c>
      <c r="O121" s="170"/>
      <c r="P121" s="172">
        <v>1451.23</v>
      </c>
      <c r="Q121" s="172"/>
      <c r="R121" s="173"/>
      <c r="S121" s="165">
        <f t="shared" si="9"/>
        <v>0</v>
      </c>
      <c r="T121" s="259">
        <f t="shared" si="12"/>
        <v>1451.23</v>
      </c>
    </row>
    <row r="122" spans="1:20" ht="76.5" customHeight="1">
      <c r="A122" s="261" t="s">
        <v>451</v>
      </c>
      <c r="B122" s="170" t="s">
        <v>392</v>
      </c>
      <c r="C122" s="170" t="s">
        <v>90</v>
      </c>
      <c r="D122" s="171" t="s">
        <v>91</v>
      </c>
      <c r="E122" s="170" t="s">
        <v>92</v>
      </c>
      <c r="F122" s="170" t="s">
        <v>450</v>
      </c>
      <c r="G122" s="167" t="s">
        <v>94</v>
      </c>
      <c r="H122" s="162" t="s">
        <v>29</v>
      </c>
      <c r="I122" s="170" t="s">
        <v>30</v>
      </c>
      <c r="J122" s="170" t="s">
        <v>31</v>
      </c>
      <c r="K122" s="173" t="s">
        <v>35</v>
      </c>
      <c r="L122" s="173" t="s">
        <v>32</v>
      </c>
      <c r="M122" s="170" t="s">
        <v>35</v>
      </c>
      <c r="N122" s="170" t="s">
        <v>452</v>
      </c>
      <c r="O122" s="170"/>
      <c r="P122" s="172"/>
      <c r="Q122" s="172">
        <v>1415.97</v>
      </c>
      <c r="R122" s="173"/>
      <c r="S122" s="165">
        <f t="shared" si="9"/>
        <v>0</v>
      </c>
      <c r="T122" s="259">
        <f t="shared" si="12"/>
        <v>1415.97</v>
      </c>
    </row>
    <row r="123" spans="1:20" ht="76.5" customHeight="1">
      <c r="A123" s="261" t="s">
        <v>426</v>
      </c>
      <c r="B123" s="170" t="s">
        <v>453</v>
      </c>
      <c r="C123" s="170" t="s">
        <v>165</v>
      </c>
      <c r="D123" s="171" t="s">
        <v>47</v>
      </c>
      <c r="E123" s="170" t="s">
        <v>26</v>
      </c>
      <c r="F123" s="170" t="s">
        <v>126</v>
      </c>
      <c r="G123" s="167" t="s">
        <v>168</v>
      </c>
      <c r="H123" s="162" t="s">
        <v>29</v>
      </c>
      <c r="I123" s="170" t="s">
        <v>30</v>
      </c>
      <c r="J123" s="170" t="s">
        <v>373</v>
      </c>
      <c r="K123" s="173" t="s">
        <v>33</v>
      </c>
      <c r="L123" s="173" t="s">
        <v>32</v>
      </c>
      <c r="M123" s="170" t="s">
        <v>427</v>
      </c>
      <c r="N123" s="170" t="s">
        <v>428</v>
      </c>
      <c r="O123" s="170" t="s">
        <v>454</v>
      </c>
      <c r="P123" s="172">
        <v>1468.7</v>
      </c>
      <c r="Q123" s="172">
        <v>1468.7</v>
      </c>
      <c r="R123" s="173">
        <v>1.6</v>
      </c>
      <c r="S123" s="165">
        <f t="shared" si="9"/>
        <v>960</v>
      </c>
      <c r="T123" s="259">
        <f t="shared" si="12"/>
        <v>3897.3999999999996</v>
      </c>
    </row>
    <row r="124" spans="1:20" ht="76.5" customHeight="1">
      <c r="A124" s="261" t="s">
        <v>426</v>
      </c>
      <c r="B124" s="170" t="s">
        <v>453</v>
      </c>
      <c r="C124" s="170" t="s">
        <v>165</v>
      </c>
      <c r="D124" s="172" t="s">
        <v>47</v>
      </c>
      <c r="E124" s="172" t="s">
        <v>26</v>
      </c>
      <c r="F124" s="172" t="s">
        <v>126</v>
      </c>
      <c r="G124" s="172" t="s">
        <v>168</v>
      </c>
      <c r="H124" s="172" t="s">
        <v>29</v>
      </c>
      <c r="I124" s="172" t="s">
        <v>30</v>
      </c>
      <c r="J124" s="172" t="s">
        <v>373</v>
      </c>
      <c r="K124" s="172" t="s">
        <v>33</v>
      </c>
      <c r="L124" s="172" t="s">
        <v>32</v>
      </c>
      <c r="M124" s="172" t="s">
        <v>427</v>
      </c>
      <c r="N124" s="172" t="s">
        <v>428</v>
      </c>
      <c r="O124" s="170" t="s">
        <v>454</v>
      </c>
      <c r="P124" s="172">
        <v>2145.0300000000002</v>
      </c>
      <c r="Q124" s="172">
        <v>2145.0300000000002</v>
      </c>
      <c r="R124" s="173">
        <v>1.6</v>
      </c>
      <c r="S124" s="165">
        <f t="shared" si="9"/>
        <v>960</v>
      </c>
      <c r="T124" s="259">
        <f t="shared" si="11"/>
        <v>5250.06</v>
      </c>
    </row>
    <row r="125" spans="1:20" ht="76.5" customHeight="1">
      <c r="A125" s="261" t="s">
        <v>455</v>
      </c>
      <c r="B125" s="170" t="s">
        <v>456</v>
      </c>
      <c r="C125" s="170" t="s">
        <v>53</v>
      </c>
      <c r="D125" s="172" t="s">
        <v>47</v>
      </c>
      <c r="E125" s="172" t="s">
        <v>54</v>
      </c>
      <c r="F125" s="172" t="s">
        <v>55</v>
      </c>
      <c r="G125" s="167" t="s">
        <v>177</v>
      </c>
      <c r="H125" s="172" t="s">
        <v>29</v>
      </c>
      <c r="I125" s="172" t="s">
        <v>30</v>
      </c>
      <c r="J125" s="172" t="s">
        <v>31</v>
      </c>
      <c r="K125" s="172" t="s">
        <v>33</v>
      </c>
      <c r="L125" s="172" t="s">
        <v>32</v>
      </c>
      <c r="M125" s="235">
        <v>44735</v>
      </c>
      <c r="N125" s="235">
        <v>44738</v>
      </c>
      <c r="O125" s="170" t="s">
        <v>457</v>
      </c>
      <c r="P125" s="172">
        <v>1910.03</v>
      </c>
      <c r="Q125" s="172">
        <v>1910.03</v>
      </c>
      <c r="R125" s="238">
        <v>1.6</v>
      </c>
      <c r="S125" s="165">
        <f t="shared" si="9"/>
        <v>960</v>
      </c>
      <c r="T125" s="259">
        <f t="shared" si="11"/>
        <v>4780.0599999999995</v>
      </c>
    </row>
    <row r="126" spans="1:20" ht="102.75" customHeight="1">
      <c r="A126" s="261" t="s">
        <v>458</v>
      </c>
      <c r="B126" s="170" t="s">
        <v>459</v>
      </c>
      <c r="C126" s="170" t="s">
        <v>53</v>
      </c>
      <c r="D126" s="172" t="s">
        <v>47</v>
      </c>
      <c r="E126" s="172" t="s">
        <v>54</v>
      </c>
      <c r="F126" s="237">
        <v>9914</v>
      </c>
      <c r="G126" s="167" t="s">
        <v>177</v>
      </c>
      <c r="H126" s="172" t="s">
        <v>29</v>
      </c>
      <c r="I126" s="172" t="s">
        <v>30</v>
      </c>
      <c r="J126" s="172" t="s">
        <v>31</v>
      </c>
      <c r="K126" s="172" t="s">
        <v>33</v>
      </c>
      <c r="L126" s="172" t="s">
        <v>35</v>
      </c>
      <c r="M126" s="235">
        <v>44741</v>
      </c>
      <c r="N126" s="235" t="s">
        <v>35</v>
      </c>
      <c r="O126" s="170" t="s">
        <v>460</v>
      </c>
      <c r="P126" s="172">
        <v>2198.58</v>
      </c>
      <c r="Q126" s="172"/>
      <c r="R126" s="173">
        <v>1.6</v>
      </c>
      <c r="S126" s="165">
        <f t="shared" si="9"/>
        <v>960</v>
      </c>
      <c r="T126" s="259">
        <f t="shared" si="11"/>
        <v>3158.58</v>
      </c>
    </row>
    <row r="127" spans="1:20" ht="95.25" customHeight="1">
      <c r="A127" s="261" t="s">
        <v>458</v>
      </c>
      <c r="B127" s="170" t="s">
        <v>459</v>
      </c>
      <c r="C127" s="170" t="s">
        <v>53</v>
      </c>
      <c r="D127" s="172" t="s">
        <v>47</v>
      </c>
      <c r="E127" s="172" t="s">
        <v>54</v>
      </c>
      <c r="F127" s="237">
        <v>9914</v>
      </c>
      <c r="G127" s="167" t="s">
        <v>177</v>
      </c>
      <c r="H127" s="172" t="s">
        <v>29</v>
      </c>
      <c r="I127" s="172" t="s">
        <v>30</v>
      </c>
      <c r="J127" s="172" t="s">
        <v>31</v>
      </c>
      <c r="K127" s="172" t="s">
        <v>35</v>
      </c>
      <c r="L127" s="172" t="s">
        <v>32</v>
      </c>
      <c r="M127" s="235" t="s">
        <v>35</v>
      </c>
      <c r="N127" s="235">
        <v>44742</v>
      </c>
      <c r="O127" s="170" t="s">
        <v>460</v>
      </c>
      <c r="P127" s="172"/>
      <c r="Q127" s="172">
        <v>2192.98</v>
      </c>
      <c r="R127" s="173"/>
      <c r="S127" s="165">
        <f t="shared" si="9"/>
        <v>0</v>
      </c>
      <c r="T127" s="259">
        <f t="shared" si="11"/>
        <v>2192.98</v>
      </c>
    </row>
    <row r="128" spans="1:20" ht="73.5" customHeight="1">
      <c r="A128" s="264" t="s">
        <v>461</v>
      </c>
      <c r="B128" s="170" t="s">
        <v>462</v>
      </c>
      <c r="C128" s="170" t="s">
        <v>463</v>
      </c>
      <c r="D128" s="171"/>
      <c r="E128" s="170"/>
      <c r="F128" s="172"/>
      <c r="G128" s="171"/>
      <c r="H128" s="162" t="s">
        <v>29</v>
      </c>
      <c r="I128" s="170" t="s">
        <v>30</v>
      </c>
      <c r="J128" s="170" t="s">
        <v>31</v>
      </c>
      <c r="K128" s="173" t="s">
        <v>263</v>
      </c>
      <c r="L128" s="173" t="s">
        <v>32</v>
      </c>
      <c r="M128" s="170" t="s">
        <v>425</v>
      </c>
      <c r="N128" s="170" t="s">
        <v>425</v>
      </c>
      <c r="O128" s="170"/>
      <c r="P128" s="172"/>
      <c r="Q128" s="172"/>
      <c r="R128" s="173"/>
      <c r="S128" s="165">
        <f t="shared" si="9"/>
        <v>0</v>
      </c>
      <c r="T128" s="259">
        <f t="shared" si="11"/>
        <v>0</v>
      </c>
    </row>
    <row r="129" spans="1:20" ht="66" customHeight="1">
      <c r="A129" s="261" t="s">
        <v>464</v>
      </c>
      <c r="B129" s="170" t="s">
        <v>462</v>
      </c>
      <c r="C129" s="170" t="s">
        <v>465</v>
      </c>
      <c r="D129" s="171" t="s">
        <v>47</v>
      </c>
      <c r="E129" s="170" t="s">
        <v>418</v>
      </c>
      <c r="F129" s="170" t="s">
        <v>126</v>
      </c>
      <c r="G129" s="172" t="s">
        <v>168</v>
      </c>
      <c r="H129" s="162" t="s">
        <v>29</v>
      </c>
      <c r="I129" s="170" t="s">
        <v>30</v>
      </c>
      <c r="J129" s="170" t="s">
        <v>378</v>
      </c>
      <c r="K129" s="173" t="s">
        <v>32</v>
      </c>
      <c r="L129" s="173" t="s">
        <v>33</v>
      </c>
      <c r="M129" s="170" t="s">
        <v>425</v>
      </c>
      <c r="N129" s="170" t="s">
        <v>35</v>
      </c>
      <c r="O129" s="170" t="s">
        <v>466</v>
      </c>
      <c r="P129" s="172">
        <v>2029.3</v>
      </c>
      <c r="Q129" s="172">
        <v>0</v>
      </c>
      <c r="R129" s="173">
        <v>0.6</v>
      </c>
      <c r="S129" s="165">
        <f t="shared" si="9"/>
        <v>360</v>
      </c>
      <c r="T129" s="259">
        <f t="shared" si="11"/>
        <v>2389.3000000000002</v>
      </c>
    </row>
    <row r="130" spans="1:20" ht="76.5" customHeight="1">
      <c r="A130" s="261" t="s">
        <v>464</v>
      </c>
      <c r="B130" s="170" t="s">
        <v>462</v>
      </c>
      <c r="C130" s="170" t="s">
        <v>465</v>
      </c>
      <c r="D130" s="171" t="s">
        <v>47</v>
      </c>
      <c r="E130" s="162" t="s">
        <v>418</v>
      </c>
      <c r="F130" s="170" t="s">
        <v>126</v>
      </c>
      <c r="G130" s="172" t="s">
        <v>168</v>
      </c>
      <c r="H130" s="162" t="s">
        <v>29</v>
      </c>
      <c r="I130" s="162" t="s">
        <v>30</v>
      </c>
      <c r="J130" s="162" t="s">
        <v>373</v>
      </c>
      <c r="K130" s="169" t="s">
        <v>33</v>
      </c>
      <c r="L130" s="169" t="s">
        <v>32</v>
      </c>
      <c r="M130" s="162" t="s">
        <v>35</v>
      </c>
      <c r="N130" s="162" t="s">
        <v>425</v>
      </c>
      <c r="O130" s="170" t="s">
        <v>466</v>
      </c>
      <c r="P130" s="172">
        <v>0</v>
      </c>
      <c r="Q130" s="172">
        <v>2446.23</v>
      </c>
      <c r="R130" s="169"/>
      <c r="S130" s="165">
        <f>IF(D130="ASSESSOR",480*R130,IF(D130="COLABORADOR EVENTUAL",480*R130,IF(D130="GUARDA PORTUÁRIO",240*R130,IF(D130="CONSELHEIRO",600*R130,IF(D130="DIRETOR",600*R130,IF(D130="FIEL",360*R130,IF(D130="FIEL AJUDANTE",360*R130,IF(D130="GERENTE",480*R130,IF(D130="SECRETÁRIA",360*R130,IF(D130="SUPERINTENDENTE",480*R130,IF(D130="SUPERVISOR",360*R130,IF(D130="ESPECIALISTA PORTUÁRIO",360*R130,IF(D130="TÉC. SERV. PORTUÁRIOS",240*R130,0)))))))))))))</f>
        <v>0</v>
      </c>
      <c r="T130" s="259">
        <f>S130+Q130+P130</f>
        <v>2446.23</v>
      </c>
    </row>
    <row r="131" spans="1:20" ht="76.5" customHeight="1">
      <c r="A131" s="261" t="s">
        <v>467</v>
      </c>
      <c r="B131" s="170" t="s">
        <v>468</v>
      </c>
      <c r="C131" s="170" t="s">
        <v>469</v>
      </c>
      <c r="D131" s="171" t="s">
        <v>91</v>
      </c>
      <c r="E131" s="170" t="s">
        <v>470</v>
      </c>
      <c r="F131" s="170" t="s">
        <v>471</v>
      </c>
      <c r="G131" s="172" t="s">
        <v>472</v>
      </c>
      <c r="H131" s="170" t="s">
        <v>29</v>
      </c>
      <c r="I131" s="170" t="s">
        <v>30</v>
      </c>
      <c r="J131" s="170" t="s">
        <v>31</v>
      </c>
      <c r="K131" s="173" t="s">
        <v>263</v>
      </c>
      <c r="L131" s="173" t="s">
        <v>33</v>
      </c>
      <c r="M131" s="170" t="s">
        <v>473</v>
      </c>
      <c r="N131" s="170" t="s">
        <v>35</v>
      </c>
      <c r="O131" s="170" t="s">
        <v>474</v>
      </c>
      <c r="P131" s="172">
        <v>0</v>
      </c>
      <c r="Q131" s="172">
        <v>0</v>
      </c>
      <c r="R131" s="173"/>
      <c r="S131" s="234">
        <f>IF(D131="ASSESSOR",480*R131,IF(D131="COLABORADOR EVENTUAL",480*R131,IF(D131="GUARDA PORTUÁRIO",240*R131,IF(D131="CONSELHEIRO",600*R131,IF(D131="DIRETOR",600*R131,IF(D131="FIEL",360*R131,IF(D131="FIEL AJUDANTE",360*R131,IF(D131="GERENTE",480*R131,IF(D131="SECRETÁRIA",360*R131,IF(D131="SUPERINTENDENTE",480*R131,IF(D131="SUPERVISOR",360*R131,IF(D131="ESPECIALISTA PORTUÁRIO",360*R131,IF(D131="TÉC. SERV. PORTUÁRIOS",240*R131,0)))))))))))))</f>
        <v>0</v>
      </c>
      <c r="T131" s="259">
        <f t="shared" ref="T131:T194" si="15">S131+Q131+P131</f>
        <v>0</v>
      </c>
    </row>
    <row r="132" spans="1:20" ht="76.5" customHeight="1">
      <c r="A132" s="261" t="s">
        <v>475</v>
      </c>
      <c r="B132" s="170" t="s">
        <v>468</v>
      </c>
      <c r="C132" s="170" t="s">
        <v>469</v>
      </c>
      <c r="D132" s="171" t="s">
        <v>91</v>
      </c>
      <c r="E132" s="170" t="s">
        <v>470</v>
      </c>
      <c r="F132" s="170" t="s">
        <v>476</v>
      </c>
      <c r="G132" s="172" t="s">
        <v>472</v>
      </c>
      <c r="H132" s="170" t="s">
        <v>29</v>
      </c>
      <c r="I132" s="170" t="s">
        <v>30</v>
      </c>
      <c r="J132" s="170" t="s">
        <v>31</v>
      </c>
      <c r="K132" s="173" t="s">
        <v>33</v>
      </c>
      <c r="L132" s="173" t="s">
        <v>207</v>
      </c>
      <c r="M132" s="170" t="s">
        <v>35</v>
      </c>
      <c r="N132" s="170" t="s">
        <v>473</v>
      </c>
      <c r="O132" s="170" t="s">
        <v>477</v>
      </c>
      <c r="P132" s="172">
        <v>0</v>
      </c>
      <c r="Q132" s="172">
        <v>0</v>
      </c>
      <c r="R132" s="173"/>
      <c r="S132" s="234">
        <f t="shared" ref="S132:S195" si="16">IF(D132="ASSESSOR",480*R132,IF(D132="COLABORADOR EVENTUAL",480*R132,IF(D132="GUARDA PORTUÁRIO",240*R132,IF(D132="CONSELHEIRO",600*R132,IF(D132="DIRETOR",600*R132,IF(D132="FIEL",360*R132,IF(D132="FIEL AJUDANTE",360*R132,IF(D132="GERENTE",480*R132,IF(D132="SECRETÁRIA",360*R132,IF(D132="SUPERINTENDENTE",480*R132,IF(D132="SUPERVISOR",360*R132,IF(D132="ESPECIALISTA PORTUÁRIO",360*R132,IF(D132="TÉC. SERV. PORTUÁRIOS",240*R132,0)))))))))))))</f>
        <v>0</v>
      </c>
      <c r="T132" s="259">
        <f t="shared" si="15"/>
        <v>0</v>
      </c>
    </row>
    <row r="133" spans="1:20" ht="76.5" customHeight="1">
      <c r="A133" s="261" t="s">
        <v>478</v>
      </c>
      <c r="B133" s="170" t="s">
        <v>479</v>
      </c>
      <c r="C133" s="170" t="s">
        <v>241</v>
      </c>
      <c r="D133" s="171" t="s">
        <v>47</v>
      </c>
      <c r="E133" s="170" t="s">
        <v>242</v>
      </c>
      <c r="F133" s="170" t="s">
        <v>243</v>
      </c>
      <c r="G133" s="172" t="s">
        <v>244</v>
      </c>
      <c r="H133" s="170" t="s">
        <v>29</v>
      </c>
      <c r="I133" s="170" t="s">
        <v>30</v>
      </c>
      <c r="J133" s="170" t="s">
        <v>373</v>
      </c>
      <c r="K133" s="173" t="s">
        <v>33</v>
      </c>
      <c r="L133" s="173" t="s">
        <v>32</v>
      </c>
      <c r="M133" s="170" t="s">
        <v>480</v>
      </c>
      <c r="N133" s="170" t="s">
        <v>481</v>
      </c>
      <c r="O133" s="170" t="s">
        <v>482</v>
      </c>
      <c r="P133" s="172">
        <v>2096.67</v>
      </c>
      <c r="Q133" s="172">
        <v>2096.67</v>
      </c>
      <c r="R133" s="173">
        <v>1.6</v>
      </c>
      <c r="S133" s="234">
        <f t="shared" si="16"/>
        <v>960</v>
      </c>
      <c r="T133" s="259">
        <f t="shared" si="15"/>
        <v>5153.34</v>
      </c>
    </row>
    <row r="134" spans="1:20" ht="76.5" customHeight="1">
      <c r="A134" s="261" t="s">
        <v>483</v>
      </c>
      <c r="B134" s="170" t="s">
        <v>479</v>
      </c>
      <c r="C134" s="170" t="s">
        <v>256</v>
      </c>
      <c r="D134" s="171" t="s">
        <v>47</v>
      </c>
      <c r="E134" s="170" t="s">
        <v>26</v>
      </c>
      <c r="F134" s="170" t="s">
        <v>126</v>
      </c>
      <c r="G134" s="239" t="s">
        <v>484</v>
      </c>
      <c r="H134" s="170" t="s">
        <v>29</v>
      </c>
      <c r="I134" s="170" t="s">
        <v>30</v>
      </c>
      <c r="J134" s="170" t="s">
        <v>373</v>
      </c>
      <c r="K134" s="173" t="s">
        <v>33</v>
      </c>
      <c r="L134" s="173" t="s">
        <v>32</v>
      </c>
      <c r="M134" s="170" t="s">
        <v>480</v>
      </c>
      <c r="N134" s="170" t="s">
        <v>481</v>
      </c>
      <c r="O134" s="170" t="s">
        <v>482</v>
      </c>
      <c r="P134" s="172">
        <v>2228.85</v>
      </c>
      <c r="Q134" s="172">
        <v>2228.85</v>
      </c>
      <c r="R134" s="173">
        <v>1.6</v>
      </c>
      <c r="S134" s="234">
        <f t="shared" si="16"/>
        <v>960</v>
      </c>
      <c r="T134" s="259">
        <f t="shared" si="15"/>
        <v>5417.7</v>
      </c>
    </row>
    <row r="135" spans="1:20" ht="76.5" customHeight="1">
      <c r="A135" s="261" t="s">
        <v>485</v>
      </c>
      <c r="B135" s="170" t="s">
        <v>479</v>
      </c>
      <c r="C135" s="170" t="s">
        <v>486</v>
      </c>
      <c r="D135" s="171" t="s">
        <v>91</v>
      </c>
      <c r="E135" s="170" t="s">
        <v>487</v>
      </c>
      <c r="F135" s="170" t="s">
        <v>488</v>
      </c>
      <c r="G135" s="172" t="s">
        <v>489</v>
      </c>
      <c r="H135" s="170" t="s">
        <v>29</v>
      </c>
      <c r="I135" s="170" t="s">
        <v>30</v>
      </c>
      <c r="J135" s="170" t="s">
        <v>31</v>
      </c>
      <c r="K135" s="173" t="s">
        <v>263</v>
      </c>
      <c r="L135" s="173" t="s">
        <v>32</v>
      </c>
      <c r="M135" s="170" t="s">
        <v>480</v>
      </c>
      <c r="N135" s="170" t="s">
        <v>481</v>
      </c>
      <c r="O135" s="170" t="s">
        <v>482</v>
      </c>
      <c r="P135" s="172">
        <v>2425.0300000000002</v>
      </c>
      <c r="Q135" s="172">
        <v>2425.0300000000002</v>
      </c>
      <c r="R135" s="173">
        <v>1.6</v>
      </c>
      <c r="S135" s="234">
        <f t="shared" si="16"/>
        <v>768</v>
      </c>
      <c r="T135" s="259">
        <f t="shared" si="15"/>
        <v>5618.06</v>
      </c>
    </row>
    <row r="136" spans="1:20" ht="76.5" customHeight="1">
      <c r="A136" s="261" t="s">
        <v>490</v>
      </c>
      <c r="B136" s="170" t="s">
        <v>491</v>
      </c>
      <c r="C136" s="170" t="s">
        <v>266</v>
      </c>
      <c r="D136" s="171" t="s">
        <v>25</v>
      </c>
      <c r="E136" s="170" t="s">
        <v>492</v>
      </c>
      <c r="F136" s="170" t="s">
        <v>27</v>
      </c>
      <c r="G136" s="172" t="s">
        <v>28</v>
      </c>
      <c r="H136" s="170" t="s">
        <v>29</v>
      </c>
      <c r="I136" s="170" t="s">
        <v>30</v>
      </c>
      <c r="J136" s="170" t="s">
        <v>373</v>
      </c>
      <c r="K136" s="173" t="s">
        <v>32</v>
      </c>
      <c r="L136" s="173" t="s">
        <v>33</v>
      </c>
      <c r="M136" s="170" t="s">
        <v>493</v>
      </c>
      <c r="N136" s="170" t="s">
        <v>494</v>
      </c>
      <c r="O136" s="170" t="s">
        <v>495</v>
      </c>
      <c r="P136" s="172">
        <v>1534.845</v>
      </c>
      <c r="Q136" s="172">
        <v>1534.845</v>
      </c>
      <c r="R136" s="173">
        <v>3.6</v>
      </c>
      <c r="S136" s="234">
        <f t="shared" si="16"/>
        <v>2160</v>
      </c>
      <c r="T136" s="259">
        <f t="shared" si="15"/>
        <v>5229.6900000000005</v>
      </c>
    </row>
    <row r="137" spans="1:20" ht="76.5" customHeight="1">
      <c r="A137" s="261" t="s">
        <v>496</v>
      </c>
      <c r="B137" s="170" t="s">
        <v>491</v>
      </c>
      <c r="C137" s="170" t="s">
        <v>497</v>
      </c>
      <c r="D137" s="171" t="s">
        <v>25</v>
      </c>
      <c r="E137" s="170" t="s">
        <v>492</v>
      </c>
      <c r="F137" s="170" t="s">
        <v>27</v>
      </c>
      <c r="G137" s="172" t="s">
        <v>38</v>
      </c>
      <c r="H137" s="170" t="s">
        <v>29</v>
      </c>
      <c r="I137" s="170" t="s">
        <v>30</v>
      </c>
      <c r="J137" s="170" t="s">
        <v>373</v>
      </c>
      <c r="K137" s="173" t="s">
        <v>32</v>
      </c>
      <c r="L137" s="173" t="s">
        <v>33</v>
      </c>
      <c r="M137" s="170" t="s">
        <v>493</v>
      </c>
      <c r="N137" s="170" t="s">
        <v>494</v>
      </c>
      <c r="O137" s="170" t="s">
        <v>495</v>
      </c>
      <c r="P137" s="172">
        <v>1534.84</v>
      </c>
      <c r="Q137" s="172">
        <v>1534.84</v>
      </c>
      <c r="R137" s="173">
        <v>3.6</v>
      </c>
      <c r="S137" s="234">
        <f t="shared" si="16"/>
        <v>2160</v>
      </c>
      <c r="T137" s="259">
        <f t="shared" si="15"/>
        <v>5229.68</v>
      </c>
    </row>
    <row r="138" spans="1:20" ht="76.5" customHeight="1">
      <c r="A138" s="261" t="s">
        <v>498</v>
      </c>
      <c r="B138" s="170" t="s">
        <v>491</v>
      </c>
      <c r="C138" s="170" t="s">
        <v>499</v>
      </c>
      <c r="D138" s="171" t="s">
        <v>25</v>
      </c>
      <c r="E138" s="170" t="s">
        <v>492</v>
      </c>
      <c r="F138" s="170" t="s">
        <v>27</v>
      </c>
      <c r="G138" s="172" t="s">
        <v>42</v>
      </c>
      <c r="H138" s="170" t="s">
        <v>29</v>
      </c>
      <c r="I138" s="170" t="s">
        <v>30</v>
      </c>
      <c r="J138" s="170" t="s">
        <v>373</v>
      </c>
      <c r="K138" s="173" t="s">
        <v>263</v>
      </c>
      <c r="L138" s="173" t="s">
        <v>33</v>
      </c>
      <c r="M138" s="170" t="s">
        <v>493</v>
      </c>
      <c r="N138" s="170" t="s">
        <v>494</v>
      </c>
      <c r="O138" s="170" t="s">
        <v>495</v>
      </c>
      <c r="P138" s="172">
        <v>787.21500000000003</v>
      </c>
      <c r="Q138" s="172">
        <v>787.22</v>
      </c>
      <c r="R138" s="173">
        <v>3.6</v>
      </c>
      <c r="S138" s="234">
        <f t="shared" si="16"/>
        <v>2160</v>
      </c>
      <c r="T138" s="259">
        <f t="shared" si="15"/>
        <v>3734.4350000000004</v>
      </c>
    </row>
    <row r="139" spans="1:20" ht="76.5" customHeight="1">
      <c r="A139" s="261" t="s">
        <v>500</v>
      </c>
      <c r="B139" s="170" t="s">
        <v>491</v>
      </c>
      <c r="C139" s="170" t="s">
        <v>395</v>
      </c>
      <c r="D139" s="171" t="s">
        <v>25</v>
      </c>
      <c r="E139" s="170" t="s">
        <v>154</v>
      </c>
      <c r="F139" s="170" t="s">
        <v>27</v>
      </c>
      <c r="G139" s="172" t="s">
        <v>396</v>
      </c>
      <c r="H139" s="170" t="s">
        <v>29</v>
      </c>
      <c r="I139" s="170" t="s">
        <v>30</v>
      </c>
      <c r="J139" s="170" t="s">
        <v>373</v>
      </c>
      <c r="K139" s="173" t="s">
        <v>32</v>
      </c>
      <c r="L139" s="173" t="s">
        <v>33</v>
      </c>
      <c r="M139" s="170" t="s">
        <v>501</v>
      </c>
      <c r="N139" s="170" t="s">
        <v>502</v>
      </c>
      <c r="O139" s="170" t="s">
        <v>503</v>
      </c>
      <c r="P139" s="172">
        <v>793.63</v>
      </c>
      <c r="Q139" s="172">
        <v>793.63</v>
      </c>
      <c r="R139" s="173">
        <v>2.6</v>
      </c>
      <c r="S139" s="234">
        <f t="shared" si="16"/>
        <v>1560</v>
      </c>
      <c r="T139" s="259">
        <f t="shared" si="15"/>
        <v>3147.26</v>
      </c>
    </row>
    <row r="140" spans="1:20" ht="76.5" customHeight="1">
      <c r="A140" s="261" t="s">
        <v>504</v>
      </c>
      <c r="B140" s="170" t="s">
        <v>491</v>
      </c>
      <c r="C140" s="170" t="s">
        <v>505</v>
      </c>
      <c r="D140" s="171" t="s">
        <v>25</v>
      </c>
      <c r="E140" s="170" t="s">
        <v>506</v>
      </c>
      <c r="F140" s="170" t="s">
        <v>27</v>
      </c>
      <c r="G140" s="172" t="s">
        <v>507</v>
      </c>
      <c r="H140" s="170" t="s">
        <v>29</v>
      </c>
      <c r="I140" s="170" t="s">
        <v>30</v>
      </c>
      <c r="J140" s="170" t="s">
        <v>378</v>
      </c>
      <c r="K140" s="173" t="s">
        <v>32</v>
      </c>
      <c r="L140" s="173" t="s">
        <v>33</v>
      </c>
      <c r="M140" s="170" t="s">
        <v>508</v>
      </c>
      <c r="N140" s="170" t="s">
        <v>35</v>
      </c>
      <c r="O140" s="170" t="s">
        <v>503</v>
      </c>
      <c r="P140" s="172">
        <v>984.23</v>
      </c>
      <c r="Q140" s="172">
        <v>0</v>
      </c>
      <c r="R140" s="173">
        <v>0.6</v>
      </c>
      <c r="S140" s="234">
        <f t="shared" si="16"/>
        <v>360</v>
      </c>
      <c r="T140" s="259">
        <f t="shared" si="15"/>
        <v>1344.23</v>
      </c>
    </row>
    <row r="141" spans="1:20" ht="76.5" customHeight="1">
      <c r="A141" s="261" t="s">
        <v>504</v>
      </c>
      <c r="B141" s="170" t="s">
        <v>491</v>
      </c>
      <c r="C141" s="170" t="s">
        <v>505</v>
      </c>
      <c r="D141" s="171" t="s">
        <v>25</v>
      </c>
      <c r="E141" s="170" t="s">
        <v>506</v>
      </c>
      <c r="F141" s="170" t="s">
        <v>27</v>
      </c>
      <c r="G141" s="172" t="s">
        <v>507</v>
      </c>
      <c r="H141" s="170" t="s">
        <v>29</v>
      </c>
      <c r="I141" s="170" t="s">
        <v>30</v>
      </c>
      <c r="J141" s="170" t="s">
        <v>378</v>
      </c>
      <c r="K141" s="173" t="s">
        <v>33</v>
      </c>
      <c r="L141" s="173" t="s">
        <v>354</v>
      </c>
      <c r="M141" s="170" t="s">
        <v>35</v>
      </c>
      <c r="N141" s="170" t="s">
        <v>508</v>
      </c>
      <c r="O141" s="170" t="s">
        <v>509</v>
      </c>
      <c r="P141" s="172">
        <v>0</v>
      </c>
      <c r="Q141" s="172">
        <v>0</v>
      </c>
      <c r="R141" s="173"/>
      <c r="S141" s="234">
        <f t="shared" si="16"/>
        <v>0</v>
      </c>
      <c r="T141" s="259">
        <f t="shared" si="15"/>
        <v>0</v>
      </c>
    </row>
    <row r="142" spans="1:20" ht="76.5" customHeight="1">
      <c r="A142" s="261" t="s">
        <v>510</v>
      </c>
      <c r="B142" s="170" t="s">
        <v>491</v>
      </c>
      <c r="C142" s="170" t="s">
        <v>266</v>
      </c>
      <c r="D142" s="171" t="s">
        <v>25</v>
      </c>
      <c r="E142" s="170" t="s">
        <v>492</v>
      </c>
      <c r="F142" s="170" t="s">
        <v>27</v>
      </c>
      <c r="G142" s="172" t="s">
        <v>28</v>
      </c>
      <c r="H142" s="170" t="s">
        <v>29</v>
      </c>
      <c r="I142" s="170" t="s">
        <v>30</v>
      </c>
      <c r="J142" s="170" t="s">
        <v>378</v>
      </c>
      <c r="K142" s="173" t="s">
        <v>32</v>
      </c>
      <c r="L142" s="173" t="s">
        <v>33</v>
      </c>
      <c r="M142" s="170" t="s">
        <v>501</v>
      </c>
      <c r="N142" s="170" t="s">
        <v>502</v>
      </c>
      <c r="O142" s="170" t="s">
        <v>503</v>
      </c>
      <c r="P142" s="172">
        <v>571.53</v>
      </c>
      <c r="Q142" s="172">
        <v>571.53</v>
      </c>
      <c r="R142" s="173">
        <v>2.6</v>
      </c>
      <c r="S142" s="234">
        <f t="shared" si="16"/>
        <v>1560</v>
      </c>
      <c r="T142" s="259">
        <f t="shared" si="15"/>
        <v>2703.0599999999995</v>
      </c>
    </row>
    <row r="143" spans="1:20" ht="76.5" customHeight="1">
      <c r="A143" s="261" t="s">
        <v>511</v>
      </c>
      <c r="B143" s="170" t="s">
        <v>491</v>
      </c>
      <c r="C143" s="170" t="s">
        <v>53</v>
      </c>
      <c r="D143" s="171" t="s">
        <v>47</v>
      </c>
      <c r="E143" s="170" t="s">
        <v>54</v>
      </c>
      <c r="F143" s="170" t="s">
        <v>55</v>
      </c>
      <c r="G143" s="172" t="s">
        <v>56</v>
      </c>
      <c r="H143" s="170" t="s">
        <v>29</v>
      </c>
      <c r="I143" s="170" t="s">
        <v>30</v>
      </c>
      <c r="J143" s="170" t="s">
        <v>378</v>
      </c>
      <c r="K143" s="173" t="s">
        <v>33</v>
      </c>
      <c r="L143" s="173" t="s">
        <v>32</v>
      </c>
      <c r="M143" s="170" t="s">
        <v>512</v>
      </c>
      <c r="N143" s="170" t="s">
        <v>513</v>
      </c>
      <c r="O143" s="170" t="s">
        <v>514</v>
      </c>
      <c r="P143" s="172" t="s">
        <v>515</v>
      </c>
      <c r="Q143" s="172" t="s">
        <v>515</v>
      </c>
      <c r="R143" s="173"/>
      <c r="S143" s="234">
        <f t="shared" si="16"/>
        <v>0</v>
      </c>
      <c r="T143" s="259" t="e">
        <f t="shared" si="15"/>
        <v>#VALUE!</v>
      </c>
    </row>
    <row r="144" spans="1:20" ht="76.5" customHeight="1">
      <c r="A144" s="261" t="s">
        <v>511</v>
      </c>
      <c r="B144" s="170" t="s">
        <v>516</v>
      </c>
      <c r="C144" s="170" t="s">
        <v>53</v>
      </c>
      <c r="D144" s="171" t="s">
        <v>47</v>
      </c>
      <c r="E144" s="170" t="s">
        <v>54</v>
      </c>
      <c r="F144" s="170" t="s">
        <v>55</v>
      </c>
      <c r="G144" s="172" t="s">
        <v>56</v>
      </c>
      <c r="H144" s="170" t="s">
        <v>29</v>
      </c>
      <c r="I144" s="170" t="s">
        <v>30</v>
      </c>
      <c r="J144" s="170" t="s">
        <v>378</v>
      </c>
      <c r="K144" s="173" t="s">
        <v>33</v>
      </c>
      <c r="L144" s="173" t="s">
        <v>32</v>
      </c>
      <c r="M144" s="170" t="s">
        <v>512</v>
      </c>
      <c r="N144" s="170" t="s">
        <v>517</v>
      </c>
      <c r="O144" s="170" t="s">
        <v>514</v>
      </c>
      <c r="P144" s="172">
        <v>907.53</v>
      </c>
      <c r="Q144" s="172">
        <v>907.53</v>
      </c>
      <c r="R144" s="173">
        <v>2.6</v>
      </c>
      <c r="S144" s="234">
        <f t="shared" si="16"/>
        <v>1560</v>
      </c>
      <c r="T144" s="259">
        <f t="shared" si="15"/>
        <v>3375.0599999999995</v>
      </c>
    </row>
    <row r="145" spans="1:20" ht="76.5" customHeight="1">
      <c r="A145" s="261" t="s">
        <v>518</v>
      </c>
      <c r="B145" s="170" t="s">
        <v>512</v>
      </c>
      <c r="C145" s="170" t="s">
        <v>85</v>
      </c>
      <c r="D145" s="171" t="s">
        <v>63</v>
      </c>
      <c r="E145" s="170" t="s">
        <v>86</v>
      </c>
      <c r="F145" s="170" t="s">
        <v>87</v>
      </c>
      <c r="G145" s="172" t="s">
        <v>88</v>
      </c>
      <c r="H145" s="170" t="s">
        <v>29</v>
      </c>
      <c r="I145" s="170" t="s">
        <v>30</v>
      </c>
      <c r="J145" s="170" t="s">
        <v>31</v>
      </c>
      <c r="K145" s="173" t="s">
        <v>33</v>
      </c>
      <c r="L145" s="173" t="s">
        <v>207</v>
      </c>
      <c r="M145" s="170" t="s">
        <v>519</v>
      </c>
      <c r="N145" s="170" t="s">
        <v>520</v>
      </c>
      <c r="O145" s="170" t="s">
        <v>521</v>
      </c>
      <c r="P145" s="172" t="s">
        <v>522</v>
      </c>
      <c r="Q145" s="172" t="s">
        <v>522</v>
      </c>
      <c r="R145" s="173"/>
      <c r="S145" s="234">
        <f t="shared" si="16"/>
        <v>0</v>
      </c>
      <c r="T145" s="259" t="e">
        <f t="shared" si="15"/>
        <v>#VALUE!</v>
      </c>
    </row>
    <row r="146" spans="1:20" ht="76.5" customHeight="1">
      <c r="A146" s="261" t="s">
        <v>518</v>
      </c>
      <c r="B146" s="170" t="s">
        <v>523</v>
      </c>
      <c r="C146" s="170" t="s">
        <v>85</v>
      </c>
      <c r="D146" s="171" t="s">
        <v>63</v>
      </c>
      <c r="E146" s="170" t="s">
        <v>86</v>
      </c>
      <c r="F146" s="240">
        <v>9713</v>
      </c>
      <c r="G146" s="172" t="s">
        <v>88</v>
      </c>
      <c r="H146" s="170" t="s">
        <v>29</v>
      </c>
      <c r="I146" s="170" t="s">
        <v>30</v>
      </c>
      <c r="J146" s="170" t="s">
        <v>31</v>
      </c>
      <c r="K146" s="173" t="s">
        <v>33</v>
      </c>
      <c r="L146" s="173" t="s">
        <v>207</v>
      </c>
      <c r="M146" s="170" t="s">
        <v>519</v>
      </c>
      <c r="N146" s="170" t="s">
        <v>520</v>
      </c>
      <c r="O146" s="170" t="s">
        <v>521</v>
      </c>
      <c r="P146" s="172">
        <v>556.02</v>
      </c>
      <c r="Q146" s="172">
        <v>556.02</v>
      </c>
      <c r="R146" s="173">
        <v>2.6</v>
      </c>
      <c r="S146" s="234">
        <f t="shared" si="16"/>
        <v>1248</v>
      </c>
      <c r="T146" s="259">
        <f t="shared" si="15"/>
        <v>2360.04</v>
      </c>
    </row>
    <row r="147" spans="1:20" ht="76.5" customHeight="1">
      <c r="A147" s="261" t="s">
        <v>524</v>
      </c>
      <c r="B147" s="170" t="s">
        <v>523</v>
      </c>
      <c r="C147" s="170" t="s">
        <v>328</v>
      </c>
      <c r="D147" s="171" t="s">
        <v>25</v>
      </c>
      <c r="E147" s="170" t="s">
        <v>154</v>
      </c>
      <c r="F147" s="170" t="s">
        <v>27</v>
      </c>
      <c r="G147" s="172" t="s">
        <v>329</v>
      </c>
      <c r="H147" s="170" t="s">
        <v>29</v>
      </c>
      <c r="I147" s="170" t="s">
        <v>30</v>
      </c>
      <c r="J147" s="170" t="s">
        <v>378</v>
      </c>
      <c r="K147" s="173" t="s">
        <v>32</v>
      </c>
      <c r="L147" s="173" t="s">
        <v>35</v>
      </c>
      <c r="M147" s="170" t="s">
        <v>508</v>
      </c>
      <c r="N147" s="170" t="s">
        <v>35</v>
      </c>
      <c r="O147" s="170" t="s">
        <v>525</v>
      </c>
      <c r="P147" s="172">
        <v>1614.23</v>
      </c>
      <c r="Q147" s="172">
        <v>0</v>
      </c>
      <c r="R147" s="173">
        <v>1.6</v>
      </c>
      <c r="S147" s="234">
        <f t="shared" si="16"/>
        <v>960</v>
      </c>
      <c r="T147" s="259">
        <f t="shared" si="15"/>
        <v>2574.23</v>
      </c>
    </row>
    <row r="148" spans="1:20" ht="76.5" customHeight="1">
      <c r="A148" s="261" t="s">
        <v>524</v>
      </c>
      <c r="B148" s="170" t="s">
        <v>523</v>
      </c>
      <c r="C148" s="170" t="s">
        <v>328</v>
      </c>
      <c r="D148" s="171" t="s">
        <v>25</v>
      </c>
      <c r="E148" s="170" t="s">
        <v>154</v>
      </c>
      <c r="F148" s="170" t="s">
        <v>27</v>
      </c>
      <c r="G148" s="172" t="s">
        <v>329</v>
      </c>
      <c r="H148" s="170" t="s">
        <v>29</v>
      </c>
      <c r="I148" s="170" t="s">
        <v>30</v>
      </c>
      <c r="J148" s="170" t="s">
        <v>373</v>
      </c>
      <c r="K148" s="173" t="s">
        <v>35</v>
      </c>
      <c r="L148" s="173" t="s">
        <v>33</v>
      </c>
      <c r="M148" s="170" t="s">
        <v>35</v>
      </c>
      <c r="N148" s="170" t="s">
        <v>502</v>
      </c>
      <c r="O148" s="170" t="s">
        <v>525</v>
      </c>
      <c r="P148" s="172">
        <v>0</v>
      </c>
      <c r="Q148" s="172">
        <v>1572.43</v>
      </c>
      <c r="R148" s="173"/>
      <c r="S148" s="234">
        <f t="shared" si="16"/>
        <v>0</v>
      </c>
      <c r="T148" s="259">
        <f t="shared" si="15"/>
        <v>1572.43</v>
      </c>
    </row>
    <row r="149" spans="1:20" ht="76.5" customHeight="1">
      <c r="A149" s="261" t="s">
        <v>526</v>
      </c>
      <c r="B149" s="170" t="s">
        <v>523</v>
      </c>
      <c r="C149" s="170" t="s">
        <v>317</v>
      </c>
      <c r="D149" s="171" t="s">
        <v>25</v>
      </c>
      <c r="E149" s="170" t="s">
        <v>154</v>
      </c>
      <c r="F149" s="170" t="s">
        <v>27</v>
      </c>
      <c r="G149" s="172" t="s">
        <v>527</v>
      </c>
      <c r="H149" s="170" t="s">
        <v>29</v>
      </c>
      <c r="I149" s="170" t="s">
        <v>30</v>
      </c>
      <c r="J149" s="170" t="s">
        <v>378</v>
      </c>
      <c r="K149" s="173" t="s">
        <v>32</v>
      </c>
      <c r="L149" s="173" t="s">
        <v>35</v>
      </c>
      <c r="M149" s="170" t="s">
        <v>508</v>
      </c>
      <c r="N149" s="170" t="s">
        <v>35</v>
      </c>
      <c r="O149" s="170" t="s">
        <v>503</v>
      </c>
      <c r="P149" s="172">
        <v>1641.23</v>
      </c>
      <c r="Q149" s="172">
        <v>0</v>
      </c>
      <c r="R149" s="173">
        <v>1.6</v>
      </c>
      <c r="S149" s="234">
        <f t="shared" si="16"/>
        <v>960</v>
      </c>
      <c r="T149" s="259">
        <f t="shared" si="15"/>
        <v>2601.23</v>
      </c>
    </row>
    <row r="150" spans="1:20" ht="76.5" customHeight="1">
      <c r="A150" s="261" t="s">
        <v>526</v>
      </c>
      <c r="B150" s="170" t="s">
        <v>523</v>
      </c>
      <c r="C150" s="170" t="s">
        <v>317</v>
      </c>
      <c r="D150" s="171" t="s">
        <v>25</v>
      </c>
      <c r="E150" s="170" t="s">
        <v>154</v>
      </c>
      <c r="F150" s="170" t="s">
        <v>27</v>
      </c>
      <c r="G150" s="172" t="s">
        <v>527</v>
      </c>
      <c r="H150" s="170" t="s">
        <v>29</v>
      </c>
      <c r="I150" s="170" t="s">
        <v>30</v>
      </c>
      <c r="J150" s="170" t="s">
        <v>373</v>
      </c>
      <c r="K150" s="173" t="s">
        <v>35</v>
      </c>
      <c r="L150" s="173" t="s">
        <v>33</v>
      </c>
      <c r="M150" s="170" t="s">
        <v>35</v>
      </c>
      <c r="N150" s="170" t="s">
        <v>502</v>
      </c>
      <c r="O150" s="170" t="s">
        <v>503</v>
      </c>
      <c r="P150" s="172">
        <v>0</v>
      </c>
      <c r="Q150" s="172">
        <v>1572.43</v>
      </c>
      <c r="R150" s="173"/>
      <c r="S150" s="234">
        <f t="shared" si="16"/>
        <v>0</v>
      </c>
      <c r="T150" s="259">
        <f t="shared" si="15"/>
        <v>1572.43</v>
      </c>
    </row>
    <row r="151" spans="1:20" ht="76.5" customHeight="1">
      <c r="A151" s="261" t="s">
        <v>528</v>
      </c>
      <c r="B151" s="170" t="s">
        <v>502</v>
      </c>
      <c r="C151" s="170" t="s">
        <v>165</v>
      </c>
      <c r="D151" s="171" t="s">
        <v>47</v>
      </c>
      <c r="E151" s="170" t="s">
        <v>26</v>
      </c>
      <c r="F151" s="170" t="s">
        <v>126</v>
      </c>
      <c r="G151" s="172" t="s">
        <v>484</v>
      </c>
      <c r="H151" s="170" t="s">
        <v>29</v>
      </c>
      <c r="I151" s="170" t="s">
        <v>30</v>
      </c>
      <c r="J151" s="170" t="s">
        <v>378</v>
      </c>
      <c r="K151" s="173" t="s">
        <v>33</v>
      </c>
      <c r="L151" s="173" t="s">
        <v>32</v>
      </c>
      <c r="M151" s="170" t="s">
        <v>529</v>
      </c>
      <c r="N151" s="170" t="s">
        <v>529</v>
      </c>
      <c r="O151" s="170" t="s">
        <v>530</v>
      </c>
      <c r="P151" s="172">
        <v>2000.33</v>
      </c>
      <c r="Q151" s="172">
        <v>2000.33</v>
      </c>
      <c r="R151" s="173">
        <v>0.6</v>
      </c>
      <c r="S151" s="234">
        <f t="shared" si="16"/>
        <v>360</v>
      </c>
      <c r="T151" s="259">
        <f t="shared" si="15"/>
        <v>4360.66</v>
      </c>
    </row>
    <row r="152" spans="1:20" ht="76.5" customHeight="1">
      <c r="A152" s="261" t="s">
        <v>531</v>
      </c>
      <c r="B152" s="170" t="s">
        <v>532</v>
      </c>
      <c r="C152" s="170" t="s">
        <v>235</v>
      </c>
      <c r="D152" s="171" t="s">
        <v>63</v>
      </c>
      <c r="E152" s="170" t="s">
        <v>230</v>
      </c>
      <c r="F152" s="170" t="s">
        <v>236</v>
      </c>
      <c r="G152" s="172" t="s">
        <v>237</v>
      </c>
      <c r="H152" s="170" t="s">
        <v>29</v>
      </c>
      <c r="I152" s="170" t="s">
        <v>30</v>
      </c>
      <c r="J152" s="170" t="s">
        <v>378</v>
      </c>
      <c r="K152" s="173" t="s">
        <v>33</v>
      </c>
      <c r="L152" s="173" t="s">
        <v>35</v>
      </c>
      <c r="M152" s="170" t="s">
        <v>533</v>
      </c>
      <c r="N152" s="170" t="s">
        <v>35</v>
      </c>
      <c r="O152" s="170" t="s">
        <v>534</v>
      </c>
      <c r="P152" s="172">
        <v>1164.83</v>
      </c>
      <c r="Q152" s="172">
        <v>0</v>
      </c>
      <c r="R152" s="173">
        <v>4.5999999999999996</v>
      </c>
      <c r="S152" s="234">
        <f t="shared" si="16"/>
        <v>2208</v>
      </c>
      <c r="T152" s="259">
        <f t="shared" si="15"/>
        <v>3372.83</v>
      </c>
    </row>
    <row r="153" spans="1:20" ht="76.5" customHeight="1">
      <c r="A153" s="261" t="s">
        <v>531</v>
      </c>
      <c r="B153" s="170" t="s">
        <v>532</v>
      </c>
      <c r="C153" s="170" t="s">
        <v>235</v>
      </c>
      <c r="D153" s="171" t="s">
        <v>63</v>
      </c>
      <c r="E153" s="170" t="s">
        <v>230</v>
      </c>
      <c r="F153" s="170" t="s">
        <v>236</v>
      </c>
      <c r="G153" s="172" t="s">
        <v>237</v>
      </c>
      <c r="H153" s="170" t="s">
        <v>29</v>
      </c>
      <c r="I153" s="170" t="s">
        <v>30</v>
      </c>
      <c r="J153" s="170" t="s">
        <v>373</v>
      </c>
      <c r="K153" s="173" t="s">
        <v>35</v>
      </c>
      <c r="L153" s="173" t="s">
        <v>535</v>
      </c>
      <c r="M153" s="170" t="s">
        <v>35</v>
      </c>
      <c r="N153" s="170" t="s">
        <v>536</v>
      </c>
      <c r="O153" s="170" t="s">
        <v>534</v>
      </c>
      <c r="P153" s="172">
        <v>0</v>
      </c>
      <c r="Q153" s="172">
        <v>919.52</v>
      </c>
      <c r="R153" s="173">
        <v>4.5999999999999996</v>
      </c>
      <c r="S153" s="234">
        <f t="shared" si="16"/>
        <v>2208</v>
      </c>
      <c r="T153" s="259">
        <f t="shared" si="15"/>
        <v>3127.52</v>
      </c>
    </row>
    <row r="154" spans="1:20" ht="76.5" customHeight="1">
      <c r="A154" s="261" t="s">
        <v>531</v>
      </c>
      <c r="B154" s="170" t="s">
        <v>532</v>
      </c>
      <c r="C154" s="170" t="s">
        <v>537</v>
      </c>
      <c r="D154" s="171" t="s">
        <v>215</v>
      </c>
      <c r="E154" s="170" t="s">
        <v>230</v>
      </c>
      <c r="F154" s="170" t="s">
        <v>538</v>
      </c>
      <c r="G154" s="172" t="s">
        <v>539</v>
      </c>
      <c r="H154" s="170" t="s">
        <v>29</v>
      </c>
      <c r="I154" s="170" t="s">
        <v>30</v>
      </c>
      <c r="J154" s="170" t="s">
        <v>378</v>
      </c>
      <c r="K154" s="173" t="s">
        <v>33</v>
      </c>
      <c r="L154" s="173" t="s">
        <v>35</v>
      </c>
      <c r="M154" s="170" t="s">
        <v>533</v>
      </c>
      <c r="N154" s="170" t="s">
        <v>35</v>
      </c>
      <c r="O154" s="170" t="s">
        <v>534</v>
      </c>
      <c r="P154" s="172">
        <v>1164.83</v>
      </c>
      <c r="Q154" s="172">
        <v>0</v>
      </c>
      <c r="R154" s="173">
        <v>4.5999999999999996</v>
      </c>
      <c r="S154" s="234">
        <f t="shared" si="16"/>
        <v>1104</v>
      </c>
      <c r="T154" s="259">
        <f t="shared" si="15"/>
        <v>2268.83</v>
      </c>
    </row>
    <row r="155" spans="1:20" ht="76.5" customHeight="1">
      <c r="A155" s="261" t="s">
        <v>531</v>
      </c>
      <c r="B155" s="170" t="s">
        <v>532</v>
      </c>
      <c r="C155" s="170" t="s">
        <v>537</v>
      </c>
      <c r="D155" s="171" t="s">
        <v>215</v>
      </c>
      <c r="E155" s="170" t="s">
        <v>230</v>
      </c>
      <c r="F155" s="170" t="s">
        <v>538</v>
      </c>
      <c r="G155" s="172" t="s">
        <v>539</v>
      </c>
      <c r="H155" s="170" t="s">
        <v>29</v>
      </c>
      <c r="I155" s="170" t="s">
        <v>30</v>
      </c>
      <c r="J155" s="170" t="s">
        <v>373</v>
      </c>
      <c r="K155" s="173" t="s">
        <v>35</v>
      </c>
      <c r="L155" s="173" t="s">
        <v>535</v>
      </c>
      <c r="M155" s="170" t="s">
        <v>35</v>
      </c>
      <c r="N155" s="170" t="s">
        <v>536</v>
      </c>
      <c r="O155" s="170" t="s">
        <v>534</v>
      </c>
      <c r="P155" s="172">
        <v>0</v>
      </c>
      <c r="Q155" s="172">
        <v>919.52</v>
      </c>
      <c r="R155" s="173">
        <v>4.5999999999999996</v>
      </c>
      <c r="S155" s="234">
        <f t="shared" si="16"/>
        <v>1104</v>
      </c>
      <c r="T155" s="259">
        <f t="shared" si="15"/>
        <v>2023.52</v>
      </c>
    </row>
    <row r="156" spans="1:20" ht="76.5" customHeight="1">
      <c r="A156" s="261" t="s">
        <v>540</v>
      </c>
      <c r="B156" s="170" t="s">
        <v>532</v>
      </c>
      <c r="C156" s="170" t="s">
        <v>541</v>
      </c>
      <c r="D156" s="171" t="s">
        <v>160</v>
      </c>
      <c r="E156" s="170" t="s">
        <v>542</v>
      </c>
      <c r="F156" s="170" t="s">
        <v>543</v>
      </c>
      <c r="G156" s="172" t="s">
        <v>544</v>
      </c>
      <c r="H156" s="170" t="s">
        <v>29</v>
      </c>
      <c r="I156" s="170" t="s">
        <v>30</v>
      </c>
      <c r="J156" s="170" t="s">
        <v>378</v>
      </c>
      <c r="K156" s="173" t="s">
        <v>33</v>
      </c>
      <c r="L156" s="173" t="s">
        <v>35</v>
      </c>
      <c r="M156" s="170" t="s">
        <v>533</v>
      </c>
      <c r="N156" s="170" t="s">
        <v>35</v>
      </c>
      <c r="O156" s="170" t="s">
        <v>534</v>
      </c>
      <c r="P156" s="172">
        <v>1164.83</v>
      </c>
      <c r="Q156" s="172">
        <v>0</v>
      </c>
      <c r="R156" s="173">
        <v>4.5999999999999996</v>
      </c>
      <c r="S156" s="234">
        <f t="shared" si="16"/>
        <v>1655.9999999999998</v>
      </c>
      <c r="T156" s="259">
        <f t="shared" si="15"/>
        <v>2820.83</v>
      </c>
    </row>
    <row r="157" spans="1:20" ht="76.5" customHeight="1">
      <c r="A157" s="261" t="s">
        <v>540</v>
      </c>
      <c r="B157" s="170" t="s">
        <v>532</v>
      </c>
      <c r="C157" s="170" t="s">
        <v>541</v>
      </c>
      <c r="D157" s="171" t="s">
        <v>160</v>
      </c>
      <c r="E157" s="170" t="s">
        <v>542</v>
      </c>
      <c r="F157" s="170" t="s">
        <v>543</v>
      </c>
      <c r="G157" s="172" t="s">
        <v>544</v>
      </c>
      <c r="H157" s="170" t="s">
        <v>29</v>
      </c>
      <c r="I157" s="170" t="s">
        <v>30</v>
      </c>
      <c r="J157" s="170" t="s">
        <v>373</v>
      </c>
      <c r="K157" s="173" t="s">
        <v>35</v>
      </c>
      <c r="L157" s="173" t="s">
        <v>535</v>
      </c>
      <c r="M157" s="170" t="s">
        <v>35</v>
      </c>
      <c r="N157" s="170" t="s">
        <v>536</v>
      </c>
      <c r="O157" s="170" t="s">
        <v>534</v>
      </c>
      <c r="P157" s="172">
        <v>0</v>
      </c>
      <c r="Q157" s="172">
        <v>919.52</v>
      </c>
      <c r="R157" s="173">
        <v>4.5999999999999996</v>
      </c>
      <c r="S157" s="234">
        <f t="shared" si="16"/>
        <v>1655.9999999999998</v>
      </c>
      <c r="T157" s="259">
        <f t="shared" si="15"/>
        <v>2575.5199999999995</v>
      </c>
    </row>
    <row r="158" spans="1:20" ht="76.5" customHeight="1">
      <c r="A158" s="261" t="s">
        <v>545</v>
      </c>
      <c r="B158" s="170" t="s">
        <v>532</v>
      </c>
      <c r="C158" s="170" t="s">
        <v>546</v>
      </c>
      <c r="D158" s="171" t="s">
        <v>160</v>
      </c>
      <c r="E158" s="170" t="s">
        <v>542</v>
      </c>
      <c r="F158" s="170" t="s">
        <v>547</v>
      </c>
      <c r="G158" s="172" t="s">
        <v>548</v>
      </c>
      <c r="H158" s="170" t="s">
        <v>29</v>
      </c>
      <c r="I158" s="170" t="s">
        <v>30</v>
      </c>
      <c r="J158" s="170" t="s">
        <v>378</v>
      </c>
      <c r="K158" s="173" t="s">
        <v>33</v>
      </c>
      <c r="L158" s="173" t="s">
        <v>35</v>
      </c>
      <c r="M158" s="170" t="s">
        <v>533</v>
      </c>
      <c r="N158" s="170" t="s">
        <v>35</v>
      </c>
      <c r="O158" s="170" t="s">
        <v>534</v>
      </c>
      <c r="P158" s="172">
        <v>1217.83</v>
      </c>
      <c r="Q158" s="172">
        <v>0</v>
      </c>
      <c r="R158" s="173">
        <v>4.5999999999999996</v>
      </c>
      <c r="S158" s="234">
        <f t="shared" si="16"/>
        <v>1655.9999999999998</v>
      </c>
      <c r="T158" s="259">
        <f t="shared" si="15"/>
        <v>2873.83</v>
      </c>
    </row>
    <row r="159" spans="1:20" ht="76.5" customHeight="1">
      <c r="A159" s="261" t="s">
        <v>545</v>
      </c>
      <c r="B159" s="170" t="s">
        <v>532</v>
      </c>
      <c r="C159" s="170" t="s">
        <v>546</v>
      </c>
      <c r="D159" s="171" t="s">
        <v>160</v>
      </c>
      <c r="E159" s="170" t="s">
        <v>542</v>
      </c>
      <c r="F159" s="170" t="s">
        <v>547</v>
      </c>
      <c r="G159" s="172" t="s">
        <v>548</v>
      </c>
      <c r="H159" s="170" t="s">
        <v>29</v>
      </c>
      <c r="I159" s="170" t="s">
        <v>30</v>
      </c>
      <c r="J159" s="170" t="s">
        <v>373</v>
      </c>
      <c r="K159" s="173" t="s">
        <v>35</v>
      </c>
      <c r="L159" s="173" t="s">
        <v>535</v>
      </c>
      <c r="M159" s="170" t="s">
        <v>35</v>
      </c>
      <c r="N159" s="170" t="s">
        <v>536</v>
      </c>
      <c r="O159" s="170" t="s">
        <v>534</v>
      </c>
      <c r="P159" s="172">
        <v>0</v>
      </c>
      <c r="Q159" s="172">
        <v>919.52</v>
      </c>
      <c r="R159" s="173">
        <v>4.5999999999999996</v>
      </c>
      <c r="S159" s="234">
        <f t="shared" si="16"/>
        <v>1655.9999999999998</v>
      </c>
      <c r="T159" s="259">
        <f t="shared" si="15"/>
        <v>2575.5199999999995</v>
      </c>
    </row>
    <row r="160" spans="1:20" ht="76.5" customHeight="1">
      <c r="A160" s="261" t="s">
        <v>549</v>
      </c>
      <c r="B160" s="170" t="s">
        <v>550</v>
      </c>
      <c r="C160" s="170" t="s">
        <v>551</v>
      </c>
      <c r="D160" s="171" t="s">
        <v>160</v>
      </c>
      <c r="E160" s="170" t="s">
        <v>552</v>
      </c>
      <c r="F160" s="170" t="s">
        <v>553</v>
      </c>
      <c r="G160" s="172" t="s">
        <v>554</v>
      </c>
      <c r="H160" s="170" t="s">
        <v>29</v>
      </c>
      <c r="I160" s="170" t="s">
        <v>30</v>
      </c>
      <c r="J160" s="170" t="s">
        <v>373</v>
      </c>
      <c r="K160" s="173" t="s">
        <v>33</v>
      </c>
      <c r="L160" s="173" t="s">
        <v>535</v>
      </c>
      <c r="M160" s="170" t="s">
        <v>533</v>
      </c>
      <c r="N160" s="170" t="s">
        <v>536</v>
      </c>
      <c r="O160" s="170" t="s">
        <v>534</v>
      </c>
      <c r="P160" s="172">
        <v>2932.2</v>
      </c>
      <c r="Q160" s="172">
        <v>0</v>
      </c>
      <c r="R160" s="173">
        <v>4.5999999999999996</v>
      </c>
      <c r="S160" s="234">
        <f t="shared" si="16"/>
        <v>1655.9999999999998</v>
      </c>
      <c r="T160" s="259">
        <f t="shared" si="15"/>
        <v>4588.2</v>
      </c>
    </row>
    <row r="161" spans="1:22" ht="76.5" customHeight="1">
      <c r="A161" s="261" t="s">
        <v>555</v>
      </c>
      <c r="B161" s="170" t="s">
        <v>550</v>
      </c>
      <c r="C161" s="170" t="s">
        <v>556</v>
      </c>
      <c r="D161" s="171" t="s">
        <v>160</v>
      </c>
      <c r="E161" s="170" t="s">
        <v>557</v>
      </c>
      <c r="F161" s="170" t="s">
        <v>558</v>
      </c>
      <c r="G161" s="172" t="s">
        <v>559</v>
      </c>
      <c r="H161" s="170" t="s">
        <v>29</v>
      </c>
      <c r="I161" s="170" t="s">
        <v>30</v>
      </c>
      <c r="J161" s="170" t="s">
        <v>373</v>
      </c>
      <c r="K161" s="173" t="s">
        <v>33</v>
      </c>
      <c r="L161" s="173" t="s">
        <v>535</v>
      </c>
      <c r="M161" s="170" t="s">
        <v>533</v>
      </c>
      <c r="N161" s="170" t="s">
        <v>536</v>
      </c>
      <c r="O161" s="170" t="s">
        <v>534</v>
      </c>
      <c r="P161" s="172">
        <v>2903.1</v>
      </c>
      <c r="Q161" s="172">
        <v>0</v>
      </c>
      <c r="R161" s="173">
        <v>4.5999999999999996</v>
      </c>
      <c r="S161" s="234">
        <f t="shared" si="16"/>
        <v>1655.9999999999998</v>
      </c>
      <c r="T161" s="259">
        <f t="shared" si="15"/>
        <v>4559.0999999999995</v>
      </c>
    </row>
    <row r="162" spans="1:22" ht="76.5" customHeight="1">
      <c r="A162" s="261" t="s">
        <v>560</v>
      </c>
      <c r="B162" s="170" t="s">
        <v>550</v>
      </c>
      <c r="C162" s="170" t="s">
        <v>401</v>
      </c>
      <c r="D162" s="171" t="s">
        <v>25</v>
      </c>
      <c r="E162" s="170" t="s">
        <v>492</v>
      </c>
      <c r="F162" s="170" t="s">
        <v>27</v>
      </c>
      <c r="G162" s="172" t="s">
        <v>561</v>
      </c>
      <c r="H162" s="170" t="s">
        <v>29</v>
      </c>
      <c r="I162" s="170" t="s">
        <v>30</v>
      </c>
      <c r="J162" s="170" t="s">
        <v>31</v>
      </c>
      <c r="K162" s="173" t="s">
        <v>263</v>
      </c>
      <c r="L162" s="173" t="s">
        <v>33</v>
      </c>
      <c r="M162" s="170" t="s">
        <v>536</v>
      </c>
      <c r="N162" s="170" t="s">
        <v>562</v>
      </c>
      <c r="O162" s="170" t="s">
        <v>563</v>
      </c>
      <c r="P162" s="172">
        <v>1130.95</v>
      </c>
      <c r="Q162" s="172">
        <v>1130.95</v>
      </c>
      <c r="R162" s="173">
        <v>1.6</v>
      </c>
      <c r="S162" s="234">
        <f t="shared" si="16"/>
        <v>960</v>
      </c>
      <c r="T162" s="259">
        <f t="shared" si="15"/>
        <v>3221.8999999999996</v>
      </c>
      <c r="V162" s="241"/>
    </row>
    <row r="163" spans="1:22" ht="76.5" customHeight="1">
      <c r="A163" s="261" t="s">
        <v>467</v>
      </c>
      <c r="B163" s="170" t="s">
        <v>550</v>
      </c>
      <c r="C163" s="170" t="s">
        <v>469</v>
      </c>
      <c r="D163" s="171" t="s">
        <v>91</v>
      </c>
      <c r="E163" s="170" t="s">
        <v>470</v>
      </c>
      <c r="F163" s="170" t="s">
        <v>564</v>
      </c>
      <c r="G163" s="172" t="s">
        <v>472</v>
      </c>
      <c r="H163" s="170" t="s">
        <v>29</v>
      </c>
      <c r="I163" s="170" t="s">
        <v>30</v>
      </c>
      <c r="J163" s="170" t="s">
        <v>31</v>
      </c>
      <c r="K163" s="173" t="s">
        <v>33</v>
      </c>
      <c r="L163" s="173" t="s">
        <v>207</v>
      </c>
      <c r="M163" s="170" t="s">
        <v>565</v>
      </c>
      <c r="N163" s="170" t="s">
        <v>565</v>
      </c>
      <c r="O163" s="170"/>
      <c r="P163" s="172">
        <v>815.2</v>
      </c>
      <c r="Q163" s="172">
        <v>815.2</v>
      </c>
      <c r="R163" s="173">
        <v>0.6</v>
      </c>
      <c r="S163" s="234">
        <f t="shared" si="16"/>
        <v>288</v>
      </c>
      <c r="T163" s="259">
        <f t="shared" si="15"/>
        <v>1918.4</v>
      </c>
    </row>
    <row r="164" spans="1:22" ht="76.5" customHeight="1">
      <c r="A164" s="261" t="s">
        <v>566</v>
      </c>
      <c r="B164" s="170" t="s">
        <v>562</v>
      </c>
      <c r="C164" s="170" t="s">
        <v>266</v>
      </c>
      <c r="D164" s="171" t="s">
        <v>25</v>
      </c>
      <c r="E164" s="170" t="s">
        <v>492</v>
      </c>
      <c r="F164" s="170" t="s">
        <v>27</v>
      </c>
      <c r="G164" s="172" t="s">
        <v>28</v>
      </c>
      <c r="H164" s="170" t="s">
        <v>29</v>
      </c>
      <c r="I164" s="170" t="s">
        <v>30</v>
      </c>
      <c r="J164" s="170" t="s">
        <v>373</v>
      </c>
      <c r="K164" s="173" t="s">
        <v>32</v>
      </c>
      <c r="L164" s="173" t="s">
        <v>33</v>
      </c>
      <c r="M164" s="170" t="s">
        <v>567</v>
      </c>
      <c r="N164" s="170" t="s">
        <v>568</v>
      </c>
      <c r="O164" s="170" t="s">
        <v>569</v>
      </c>
      <c r="P164" s="172">
        <v>1389.385</v>
      </c>
      <c r="Q164" s="172">
        <v>1389.385</v>
      </c>
      <c r="R164" s="173">
        <v>2.6</v>
      </c>
      <c r="S164" s="234">
        <f t="shared" si="16"/>
        <v>1560</v>
      </c>
      <c r="T164" s="259">
        <f t="shared" si="15"/>
        <v>4338.7700000000004</v>
      </c>
    </row>
    <row r="165" spans="1:22" ht="76.5" customHeight="1">
      <c r="A165" s="261" t="s">
        <v>570</v>
      </c>
      <c r="B165" s="170" t="s">
        <v>562</v>
      </c>
      <c r="C165" s="170" t="s">
        <v>181</v>
      </c>
      <c r="D165" s="171" t="s">
        <v>25</v>
      </c>
      <c r="E165" s="170" t="s">
        <v>26</v>
      </c>
      <c r="F165" s="170" t="s">
        <v>55</v>
      </c>
      <c r="G165" s="171" t="s">
        <v>42</v>
      </c>
      <c r="H165" s="170" t="s">
        <v>29</v>
      </c>
      <c r="I165" s="170" t="s">
        <v>30</v>
      </c>
      <c r="J165" s="170" t="s">
        <v>373</v>
      </c>
      <c r="K165" s="173" t="s">
        <v>263</v>
      </c>
      <c r="L165" s="173" t="s">
        <v>33</v>
      </c>
      <c r="M165" s="170" t="s">
        <v>567</v>
      </c>
      <c r="N165" s="170" t="s">
        <v>568</v>
      </c>
      <c r="O165" s="170" t="s">
        <v>569</v>
      </c>
      <c r="P165" s="172">
        <v>868.21</v>
      </c>
      <c r="Q165" s="172">
        <v>868.21</v>
      </c>
      <c r="R165" s="173">
        <v>2.6</v>
      </c>
      <c r="S165" s="234">
        <f t="shared" si="16"/>
        <v>1560</v>
      </c>
      <c r="T165" s="259">
        <f t="shared" si="15"/>
        <v>3296.42</v>
      </c>
    </row>
    <row r="166" spans="1:22" ht="71.25" customHeight="1">
      <c r="A166" s="261" t="s">
        <v>571</v>
      </c>
      <c r="B166" s="170" t="s">
        <v>562</v>
      </c>
      <c r="C166" s="170" t="s">
        <v>37</v>
      </c>
      <c r="D166" s="171" t="s">
        <v>25</v>
      </c>
      <c r="E166" s="170" t="s">
        <v>26</v>
      </c>
      <c r="F166" s="170" t="s">
        <v>27</v>
      </c>
      <c r="G166" s="171" t="s">
        <v>38</v>
      </c>
      <c r="H166" s="170" t="s">
        <v>29</v>
      </c>
      <c r="I166" s="170" t="s">
        <v>30</v>
      </c>
      <c r="J166" s="170" t="s">
        <v>373</v>
      </c>
      <c r="K166" s="173" t="s">
        <v>32</v>
      </c>
      <c r="L166" s="173" t="s">
        <v>33</v>
      </c>
      <c r="M166" s="170" t="s">
        <v>567</v>
      </c>
      <c r="N166" s="170" t="s">
        <v>568</v>
      </c>
      <c r="O166" s="170" t="s">
        <v>569</v>
      </c>
      <c r="P166" s="172">
        <v>1389.385</v>
      </c>
      <c r="Q166" s="172">
        <v>1389.385</v>
      </c>
      <c r="R166" s="173">
        <v>2.6</v>
      </c>
      <c r="S166" s="234">
        <f t="shared" si="16"/>
        <v>1560</v>
      </c>
      <c r="T166" s="259">
        <f t="shared" si="15"/>
        <v>4338.7700000000004</v>
      </c>
    </row>
    <row r="167" spans="1:22" ht="71.25" customHeight="1">
      <c r="A167" s="261" t="s">
        <v>572</v>
      </c>
      <c r="B167" s="170" t="s">
        <v>573</v>
      </c>
      <c r="C167" s="170" t="s">
        <v>574</v>
      </c>
      <c r="D167" s="171" t="s">
        <v>47</v>
      </c>
      <c r="E167" s="170" t="s">
        <v>48</v>
      </c>
      <c r="F167" s="170" t="s">
        <v>122</v>
      </c>
      <c r="G167" s="171" t="s">
        <v>123</v>
      </c>
      <c r="H167" s="170" t="s">
        <v>29</v>
      </c>
      <c r="I167" s="170" t="s">
        <v>30</v>
      </c>
      <c r="J167" s="170" t="s">
        <v>373</v>
      </c>
      <c r="K167" s="173" t="s">
        <v>33</v>
      </c>
      <c r="L167" s="173" t="s">
        <v>575</v>
      </c>
      <c r="M167" s="170" t="s">
        <v>576</v>
      </c>
      <c r="N167" s="170" t="s">
        <v>576</v>
      </c>
      <c r="O167" s="170" t="s">
        <v>577</v>
      </c>
      <c r="P167" s="172">
        <v>2320.17</v>
      </c>
      <c r="Q167" s="172">
        <v>0</v>
      </c>
      <c r="R167" s="173">
        <v>4.5999999999999996</v>
      </c>
      <c r="S167" s="234">
        <f t="shared" si="16"/>
        <v>2760</v>
      </c>
      <c r="T167" s="259">
        <f t="shared" si="15"/>
        <v>5080.17</v>
      </c>
    </row>
    <row r="168" spans="1:22" ht="71.25" customHeight="1">
      <c r="A168" s="261" t="s">
        <v>572</v>
      </c>
      <c r="B168" s="170" t="s">
        <v>573</v>
      </c>
      <c r="C168" s="170" t="s">
        <v>574</v>
      </c>
      <c r="D168" s="171" t="s">
        <v>47</v>
      </c>
      <c r="E168" s="170" t="s">
        <v>48</v>
      </c>
      <c r="F168" s="170" t="s">
        <v>122</v>
      </c>
      <c r="G168" s="171" t="s">
        <v>123</v>
      </c>
      <c r="H168" s="170" t="s">
        <v>29</v>
      </c>
      <c r="I168" s="170" t="s">
        <v>30</v>
      </c>
      <c r="J168" s="170" t="s">
        <v>31</v>
      </c>
      <c r="K168" s="173" t="s">
        <v>578</v>
      </c>
      <c r="L168" s="173" t="s">
        <v>35</v>
      </c>
      <c r="M168" s="170" t="s">
        <v>579</v>
      </c>
      <c r="N168" s="170" t="s">
        <v>35</v>
      </c>
      <c r="O168" s="170" t="s">
        <v>580</v>
      </c>
      <c r="P168" s="172">
        <v>1807.25</v>
      </c>
      <c r="Q168" s="172">
        <v>0</v>
      </c>
      <c r="R168" s="173">
        <v>4.5999999999999996</v>
      </c>
      <c r="S168" s="234">
        <f t="shared" si="16"/>
        <v>2760</v>
      </c>
      <c r="T168" s="259">
        <f t="shared" si="15"/>
        <v>4567.25</v>
      </c>
    </row>
    <row r="169" spans="1:22" ht="71.25" customHeight="1">
      <c r="A169" s="261" t="s">
        <v>572</v>
      </c>
      <c r="B169" s="170" t="s">
        <v>573</v>
      </c>
      <c r="C169" s="170" t="s">
        <v>574</v>
      </c>
      <c r="D169" s="171" t="s">
        <v>47</v>
      </c>
      <c r="E169" s="170" t="s">
        <v>48</v>
      </c>
      <c r="F169" s="170" t="s">
        <v>122</v>
      </c>
      <c r="G169" s="171" t="s">
        <v>123</v>
      </c>
      <c r="H169" s="170" t="s">
        <v>29</v>
      </c>
      <c r="I169" s="170" t="s">
        <v>30</v>
      </c>
      <c r="J169" s="170" t="s">
        <v>31</v>
      </c>
      <c r="K169" s="173" t="s">
        <v>35</v>
      </c>
      <c r="L169" s="173" t="s">
        <v>32</v>
      </c>
      <c r="M169" s="170" t="s">
        <v>35</v>
      </c>
      <c r="N169" s="170" t="s">
        <v>581</v>
      </c>
      <c r="O169" s="170" t="s">
        <v>580</v>
      </c>
      <c r="P169" s="172">
        <v>0</v>
      </c>
      <c r="Q169" s="172">
        <v>983.37</v>
      </c>
      <c r="R169" s="173">
        <v>4.5999999999999996</v>
      </c>
      <c r="S169" s="234">
        <f t="shared" si="16"/>
        <v>2760</v>
      </c>
      <c r="T169" s="259">
        <f t="shared" si="15"/>
        <v>3743.37</v>
      </c>
    </row>
    <row r="170" spans="1:22" ht="71.25" customHeight="1">
      <c r="A170" s="261" t="s">
        <v>582</v>
      </c>
      <c r="B170" s="170" t="s">
        <v>583</v>
      </c>
      <c r="C170" s="170" t="s">
        <v>584</v>
      </c>
      <c r="D170" s="171" t="s">
        <v>91</v>
      </c>
      <c r="E170" s="170" t="s">
        <v>585</v>
      </c>
      <c r="F170" s="170" t="s">
        <v>586</v>
      </c>
      <c r="G170" s="171" t="s">
        <v>587</v>
      </c>
      <c r="H170" s="170" t="s">
        <v>29</v>
      </c>
      <c r="I170" s="170" t="s">
        <v>30</v>
      </c>
      <c r="J170" s="170" t="s">
        <v>373</v>
      </c>
      <c r="K170" s="173" t="s">
        <v>33</v>
      </c>
      <c r="L170" s="173" t="s">
        <v>35</v>
      </c>
      <c r="M170" s="170" t="s">
        <v>581</v>
      </c>
      <c r="N170" s="170" t="s">
        <v>35</v>
      </c>
      <c r="O170" s="170" t="s">
        <v>588</v>
      </c>
      <c r="P170" s="172">
        <v>1324.11</v>
      </c>
      <c r="Q170" s="172">
        <v>0</v>
      </c>
      <c r="R170" s="173">
        <v>3.6</v>
      </c>
      <c r="S170" s="234">
        <f t="shared" si="16"/>
        <v>1728</v>
      </c>
      <c r="T170" s="259">
        <f t="shared" si="15"/>
        <v>3052.1099999999997</v>
      </c>
    </row>
    <row r="171" spans="1:22" ht="71.25" customHeight="1">
      <c r="A171" s="261" t="s">
        <v>582</v>
      </c>
      <c r="B171" s="170" t="s">
        <v>583</v>
      </c>
      <c r="C171" s="170" t="s">
        <v>584</v>
      </c>
      <c r="D171" s="171" t="s">
        <v>91</v>
      </c>
      <c r="E171" s="170" t="s">
        <v>585</v>
      </c>
      <c r="F171" s="170" t="s">
        <v>586</v>
      </c>
      <c r="G171" s="171" t="s">
        <v>587</v>
      </c>
      <c r="H171" s="170" t="s">
        <v>29</v>
      </c>
      <c r="I171" s="170" t="s">
        <v>30</v>
      </c>
      <c r="J171" s="170" t="s">
        <v>31</v>
      </c>
      <c r="K171" s="173" t="s">
        <v>35</v>
      </c>
      <c r="L171" s="173" t="s">
        <v>32</v>
      </c>
      <c r="M171" s="170" t="s">
        <v>35</v>
      </c>
      <c r="N171" s="170" t="s">
        <v>589</v>
      </c>
      <c r="O171" s="170" t="s">
        <v>588</v>
      </c>
      <c r="P171" s="172">
        <v>0</v>
      </c>
      <c r="Q171" s="172">
        <v>982.37</v>
      </c>
      <c r="R171" s="173">
        <v>3.6</v>
      </c>
      <c r="S171" s="234">
        <f t="shared" si="16"/>
        <v>1728</v>
      </c>
      <c r="T171" s="259">
        <f t="shared" si="15"/>
        <v>2710.37</v>
      </c>
    </row>
    <row r="172" spans="1:22" ht="114" customHeight="1">
      <c r="A172" s="261" t="s">
        <v>590</v>
      </c>
      <c r="B172" s="170" t="s">
        <v>568</v>
      </c>
      <c r="C172" s="170" t="s">
        <v>591</v>
      </c>
      <c r="D172" s="171" t="s">
        <v>91</v>
      </c>
      <c r="E172" s="170" t="s">
        <v>592</v>
      </c>
      <c r="F172" s="170" t="s">
        <v>593</v>
      </c>
      <c r="G172" s="171" t="s">
        <v>594</v>
      </c>
      <c r="H172" s="170" t="s">
        <v>29</v>
      </c>
      <c r="I172" s="170" t="s">
        <v>30</v>
      </c>
      <c r="J172" s="170" t="s">
        <v>378</v>
      </c>
      <c r="K172" s="173" t="s">
        <v>33</v>
      </c>
      <c r="L172" s="173" t="s">
        <v>32</v>
      </c>
      <c r="M172" s="170" t="s">
        <v>579</v>
      </c>
      <c r="N172" s="170" t="s">
        <v>595</v>
      </c>
      <c r="O172" s="170" t="s">
        <v>596</v>
      </c>
      <c r="P172" s="172">
        <v>1253.8599999999999</v>
      </c>
      <c r="Q172" s="172">
        <v>1253.8599999999999</v>
      </c>
      <c r="R172" s="173">
        <v>2.6</v>
      </c>
      <c r="S172" s="234">
        <f t="shared" si="16"/>
        <v>1248</v>
      </c>
      <c r="T172" s="259">
        <f t="shared" si="15"/>
        <v>3755.7199999999993</v>
      </c>
    </row>
    <row r="173" spans="1:22" ht="80.25" customHeight="1">
      <c r="A173" s="261" t="s">
        <v>597</v>
      </c>
      <c r="B173" s="170" t="s">
        <v>568</v>
      </c>
      <c r="C173" s="170" t="s">
        <v>598</v>
      </c>
      <c r="D173" s="171" t="s">
        <v>91</v>
      </c>
      <c r="E173" s="170" t="s">
        <v>599</v>
      </c>
      <c r="F173" s="170" t="s">
        <v>600</v>
      </c>
      <c r="G173" s="171" t="s">
        <v>601</v>
      </c>
      <c r="H173" s="170" t="s">
        <v>29</v>
      </c>
      <c r="I173" s="170" t="s">
        <v>30</v>
      </c>
      <c r="J173" s="170" t="s">
        <v>378</v>
      </c>
      <c r="K173" s="173" t="s">
        <v>33</v>
      </c>
      <c r="L173" s="173" t="s">
        <v>32</v>
      </c>
      <c r="M173" s="170" t="s">
        <v>602</v>
      </c>
      <c r="N173" s="170" t="s">
        <v>579</v>
      </c>
      <c r="O173" s="170" t="s">
        <v>603</v>
      </c>
      <c r="P173" s="172">
        <v>1366.18</v>
      </c>
      <c r="Q173" s="172">
        <v>1366.18</v>
      </c>
      <c r="R173" s="173">
        <v>1.6</v>
      </c>
      <c r="S173" s="234">
        <f t="shared" si="16"/>
        <v>768</v>
      </c>
      <c r="T173" s="259">
        <f t="shared" si="15"/>
        <v>3500.3600000000006</v>
      </c>
      <c r="V173">
        <f>2732.36/2</f>
        <v>1366.18</v>
      </c>
    </row>
    <row r="174" spans="1:22" ht="111.75" customHeight="1">
      <c r="A174" s="261" t="s">
        <v>604</v>
      </c>
      <c r="B174" s="170" t="s">
        <v>605</v>
      </c>
      <c r="C174" s="170" t="s">
        <v>90</v>
      </c>
      <c r="D174" s="171" t="s">
        <v>91</v>
      </c>
      <c r="E174" s="170" t="s">
        <v>92</v>
      </c>
      <c r="F174" s="170" t="s">
        <v>450</v>
      </c>
      <c r="G174" s="171" t="s">
        <v>94</v>
      </c>
      <c r="H174" s="170" t="s">
        <v>29</v>
      </c>
      <c r="I174" s="170" t="s">
        <v>30</v>
      </c>
      <c r="J174" s="170" t="s">
        <v>373</v>
      </c>
      <c r="K174" s="173" t="s">
        <v>33</v>
      </c>
      <c r="L174" s="173" t="s">
        <v>32</v>
      </c>
      <c r="M174" s="170" t="s">
        <v>606</v>
      </c>
      <c r="N174" s="170" t="s">
        <v>579</v>
      </c>
      <c r="O174" s="170" t="s">
        <v>607</v>
      </c>
      <c r="P174" s="172">
        <v>2229.89</v>
      </c>
      <c r="Q174" s="172">
        <v>229.89</v>
      </c>
      <c r="R174" s="173">
        <v>2.6</v>
      </c>
      <c r="S174" s="234">
        <f t="shared" si="16"/>
        <v>1248</v>
      </c>
      <c r="T174" s="259">
        <f t="shared" si="15"/>
        <v>3707.7799999999997</v>
      </c>
      <c r="V174">
        <f>4459.78/2</f>
        <v>2229.89</v>
      </c>
    </row>
    <row r="175" spans="1:22" ht="105">
      <c r="A175" s="261" t="s">
        <v>608</v>
      </c>
      <c r="B175" s="170" t="s">
        <v>605</v>
      </c>
      <c r="C175" s="170" t="s">
        <v>53</v>
      </c>
      <c r="D175" s="171" t="s">
        <v>47</v>
      </c>
      <c r="E175" s="170" t="s">
        <v>54</v>
      </c>
      <c r="F175" s="170" t="s">
        <v>55</v>
      </c>
      <c r="G175" s="171" t="s">
        <v>56</v>
      </c>
      <c r="H175" s="170" t="s">
        <v>29</v>
      </c>
      <c r="I175" s="170" t="s">
        <v>30</v>
      </c>
      <c r="J175" s="170" t="s">
        <v>373</v>
      </c>
      <c r="K175" s="173" t="s">
        <v>33</v>
      </c>
      <c r="L175" s="173" t="s">
        <v>35</v>
      </c>
      <c r="M175" s="170" t="s">
        <v>606</v>
      </c>
      <c r="N175" s="170" t="s">
        <v>35</v>
      </c>
      <c r="O175" s="170" t="s">
        <v>607</v>
      </c>
      <c r="P175" s="172">
        <v>999.35</v>
      </c>
      <c r="Q175" s="172">
        <v>0</v>
      </c>
      <c r="R175" s="173">
        <v>2.6</v>
      </c>
      <c r="S175" s="234">
        <f t="shared" si="16"/>
        <v>1560</v>
      </c>
      <c r="T175" s="259">
        <f t="shared" si="15"/>
        <v>2559.35</v>
      </c>
    </row>
    <row r="176" spans="1:22" ht="105">
      <c r="A176" s="261" t="s">
        <v>608</v>
      </c>
      <c r="B176" s="170" t="s">
        <v>605</v>
      </c>
      <c r="C176" s="170" t="s">
        <v>53</v>
      </c>
      <c r="D176" s="171" t="s">
        <v>47</v>
      </c>
      <c r="E176" s="170" t="s">
        <v>54</v>
      </c>
      <c r="F176" s="170" t="s">
        <v>55</v>
      </c>
      <c r="G176" s="171" t="s">
        <v>56</v>
      </c>
      <c r="H176" s="170" t="s">
        <v>29</v>
      </c>
      <c r="I176" s="170" t="s">
        <v>30</v>
      </c>
      <c r="J176" s="170" t="s">
        <v>373</v>
      </c>
      <c r="K176" s="173" t="s">
        <v>35</v>
      </c>
      <c r="L176" s="173" t="s">
        <v>32</v>
      </c>
      <c r="M176" s="170" t="s">
        <v>35</v>
      </c>
      <c r="N176" s="170" t="s">
        <v>579</v>
      </c>
      <c r="O176" s="170" t="s">
        <v>607</v>
      </c>
      <c r="P176" s="172">
        <v>0</v>
      </c>
      <c r="Q176" s="172">
        <v>1774.76</v>
      </c>
      <c r="R176" s="173">
        <v>2.6</v>
      </c>
      <c r="S176" s="234">
        <f t="shared" si="16"/>
        <v>1560</v>
      </c>
      <c r="T176" s="259">
        <f t="shared" si="15"/>
        <v>3334.76</v>
      </c>
    </row>
    <row r="177" spans="1:22" ht="71.25" customHeight="1">
      <c r="A177" s="261" t="s">
        <v>609</v>
      </c>
      <c r="B177" s="170" t="s">
        <v>581</v>
      </c>
      <c r="C177" s="170" t="s">
        <v>401</v>
      </c>
      <c r="D177" s="171" t="s">
        <v>25</v>
      </c>
      <c r="E177" s="170" t="s">
        <v>492</v>
      </c>
      <c r="F177" s="170" t="s">
        <v>27</v>
      </c>
      <c r="G177" s="171" t="s">
        <v>561</v>
      </c>
      <c r="H177" s="170" t="s">
        <v>29</v>
      </c>
      <c r="I177" s="170" t="s">
        <v>30</v>
      </c>
      <c r="J177" s="170" t="s">
        <v>373</v>
      </c>
      <c r="K177" s="173" t="s">
        <v>32</v>
      </c>
      <c r="L177" s="173" t="s">
        <v>35</v>
      </c>
      <c r="M177" s="170" t="s">
        <v>610</v>
      </c>
      <c r="N177" s="170" t="s">
        <v>35</v>
      </c>
      <c r="O177" s="170" t="s">
        <v>611</v>
      </c>
      <c r="P177" s="172">
        <v>1447.87</v>
      </c>
      <c r="Q177" s="172">
        <v>0</v>
      </c>
      <c r="R177" s="173">
        <v>3.6</v>
      </c>
      <c r="S177" s="234">
        <f t="shared" si="16"/>
        <v>2160</v>
      </c>
      <c r="T177" s="259">
        <f t="shared" si="15"/>
        <v>3607.87</v>
      </c>
    </row>
    <row r="178" spans="1:22" ht="71.25" customHeight="1">
      <c r="A178" s="261" t="s">
        <v>609</v>
      </c>
      <c r="B178" s="170" t="s">
        <v>581</v>
      </c>
      <c r="C178" s="170" t="s">
        <v>401</v>
      </c>
      <c r="D178" s="171" t="s">
        <v>25</v>
      </c>
      <c r="E178" s="170" t="s">
        <v>492</v>
      </c>
      <c r="F178" s="170" t="s">
        <v>27</v>
      </c>
      <c r="G178" s="171" t="s">
        <v>561</v>
      </c>
      <c r="H178" s="170" t="s">
        <v>29</v>
      </c>
      <c r="I178" s="170" t="s">
        <v>30</v>
      </c>
      <c r="J178" s="170" t="s">
        <v>31</v>
      </c>
      <c r="K178" s="173" t="s">
        <v>35</v>
      </c>
      <c r="L178" s="173" t="s">
        <v>207</v>
      </c>
      <c r="M178" s="170" t="s">
        <v>35</v>
      </c>
      <c r="N178" s="170" t="s">
        <v>612</v>
      </c>
      <c r="O178" s="170" t="s">
        <v>613</v>
      </c>
      <c r="P178" s="172">
        <v>0</v>
      </c>
      <c r="Q178" s="172">
        <v>938.04</v>
      </c>
      <c r="R178" s="173">
        <v>3.6</v>
      </c>
      <c r="S178" s="234">
        <f t="shared" si="16"/>
        <v>2160</v>
      </c>
      <c r="T178" s="259">
        <f t="shared" si="15"/>
        <v>3098.04</v>
      </c>
    </row>
    <row r="179" spans="1:22" ht="71.25" customHeight="1">
      <c r="A179" s="261" t="s">
        <v>614</v>
      </c>
      <c r="B179" s="170" t="s">
        <v>581</v>
      </c>
      <c r="C179" s="170" t="s">
        <v>24</v>
      </c>
      <c r="D179" s="171" t="s">
        <v>25</v>
      </c>
      <c r="E179" s="170" t="s">
        <v>492</v>
      </c>
      <c r="F179" s="170" t="s">
        <v>27</v>
      </c>
      <c r="G179" s="171" t="s">
        <v>28</v>
      </c>
      <c r="H179" s="170" t="s">
        <v>29</v>
      </c>
      <c r="I179" s="170" t="s">
        <v>30</v>
      </c>
      <c r="J179" s="170" t="s">
        <v>378</v>
      </c>
      <c r="K179" s="173" t="s">
        <v>263</v>
      </c>
      <c r="L179" s="173" t="s">
        <v>35</v>
      </c>
      <c r="M179" s="170" t="s">
        <v>615</v>
      </c>
      <c r="N179" s="170" t="s">
        <v>35</v>
      </c>
      <c r="O179" s="170" t="s">
        <v>616</v>
      </c>
      <c r="P179" s="172">
        <v>979.99</v>
      </c>
      <c r="Q179" s="172">
        <v>0</v>
      </c>
      <c r="R179" s="173">
        <v>2.6</v>
      </c>
      <c r="S179" s="234">
        <f t="shared" si="16"/>
        <v>1560</v>
      </c>
      <c r="T179" s="259">
        <f t="shared" si="15"/>
        <v>2539.9899999999998</v>
      </c>
    </row>
    <row r="180" spans="1:22" ht="71.25" customHeight="1">
      <c r="A180" s="261" t="s">
        <v>614</v>
      </c>
      <c r="B180" s="170" t="s">
        <v>581</v>
      </c>
      <c r="C180" s="170" t="s">
        <v>24</v>
      </c>
      <c r="D180" s="171" t="s">
        <v>25</v>
      </c>
      <c r="E180" s="170" t="s">
        <v>492</v>
      </c>
      <c r="F180" s="170" t="s">
        <v>27</v>
      </c>
      <c r="G180" s="171" t="s">
        <v>28</v>
      </c>
      <c r="H180" s="170" t="s">
        <v>29</v>
      </c>
      <c r="I180" s="170" t="s">
        <v>30</v>
      </c>
      <c r="J180" s="170" t="s">
        <v>378</v>
      </c>
      <c r="K180" s="173" t="s">
        <v>35</v>
      </c>
      <c r="L180" s="173" t="s">
        <v>32</v>
      </c>
      <c r="M180" s="170" t="s">
        <v>35</v>
      </c>
      <c r="N180" s="170" t="s">
        <v>617</v>
      </c>
      <c r="O180" s="170" t="s">
        <v>616</v>
      </c>
      <c r="P180" s="172">
        <v>0</v>
      </c>
      <c r="Q180" s="172">
        <v>1122.47</v>
      </c>
      <c r="R180" s="173">
        <v>2.6</v>
      </c>
      <c r="S180" s="234">
        <f t="shared" si="16"/>
        <v>1560</v>
      </c>
      <c r="T180" s="259">
        <f t="shared" si="15"/>
        <v>2682.4700000000003</v>
      </c>
    </row>
    <row r="181" spans="1:22" ht="71.25" customHeight="1">
      <c r="A181" s="261" t="s">
        <v>618</v>
      </c>
      <c r="B181" s="170" t="s">
        <v>581</v>
      </c>
      <c r="C181" s="170" t="s">
        <v>41</v>
      </c>
      <c r="D181" s="171" t="s">
        <v>25</v>
      </c>
      <c r="E181" s="170" t="s">
        <v>492</v>
      </c>
      <c r="F181" s="170" t="s">
        <v>27</v>
      </c>
      <c r="G181" s="171" t="s">
        <v>42</v>
      </c>
      <c r="H181" s="170" t="s">
        <v>29</v>
      </c>
      <c r="I181" s="170" t="s">
        <v>30</v>
      </c>
      <c r="J181" s="170" t="s">
        <v>373</v>
      </c>
      <c r="K181" s="173" t="s">
        <v>263</v>
      </c>
      <c r="L181" s="173" t="s">
        <v>33</v>
      </c>
      <c r="M181" s="170" t="s">
        <v>615</v>
      </c>
      <c r="N181" s="170" t="s">
        <v>617</v>
      </c>
      <c r="O181" s="170" t="s">
        <v>616</v>
      </c>
      <c r="P181" s="172">
        <v>830.38</v>
      </c>
      <c r="Q181" s="172">
        <v>830.38</v>
      </c>
      <c r="R181" s="173">
        <v>2.6</v>
      </c>
      <c r="S181" s="234">
        <f t="shared" si="16"/>
        <v>1560</v>
      </c>
      <c r="T181" s="265">
        <f t="shared" si="15"/>
        <v>3220.76</v>
      </c>
    </row>
    <row r="182" spans="1:22" ht="71.25" customHeight="1">
      <c r="A182" s="266" t="s">
        <v>619</v>
      </c>
      <c r="B182" s="174" t="s">
        <v>581</v>
      </c>
      <c r="C182" s="267" t="s">
        <v>424</v>
      </c>
      <c r="D182" s="268" t="s">
        <v>620</v>
      </c>
      <c r="E182" s="267" t="s">
        <v>620</v>
      </c>
      <c r="F182" s="267" t="s">
        <v>620</v>
      </c>
      <c r="G182" s="268" t="s">
        <v>620</v>
      </c>
      <c r="H182" s="267" t="s">
        <v>620</v>
      </c>
      <c r="I182" s="267" t="s">
        <v>620</v>
      </c>
      <c r="J182" s="267" t="s">
        <v>620</v>
      </c>
      <c r="K182" s="269" t="s">
        <v>620</v>
      </c>
      <c r="L182" s="269" t="s">
        <v>620</v>
      </c>
      <c r="M182" s="267" t="s">
        <v>620</v>
      </c>
      <c r="N182" s="267" t="s">
        <v>620</v>
      </c>
      <c r="O182" s="267" t="s">
        <v>620</v>
      </c>
      <c r="P182" s="177">
        <v>0</v>
      </c>
      <c r="Q182" s="177">
        <v>0</v>
      </c>
      <c r="R182" s="269" t="s">
        <v>620</v>
      </c>
      <c r="S182" s="271">
        <f t="shared" si="16"/>
        <v>0</v>
      </c>
      <c r="T182" s="270">
        <f t="shared" si="15"/>
        <v>0</v>
      </c>
    </row>
    <row r="183" spans="1:22" ht="98.25" customHeight="1">
      <c r="A183" s="272" t="s">
        <v>621</v>
      </c>
      <c r="B183" s="273" t="s">
        <v>581</v>
      </c>
      <c r="C183" s="273" t="s">
        <v>622</v>
      </c>
      <c r="D183" s="274" t="s">
        <v>91</v>
      </c>
      <c r="E183" s="273" t="s">
        <v>585</v>
      </c>
      <c r="F183" s="273" t="s">
        <v>586</v>
      </c>
      <c r="G183" s="274" t="s">
        <v>587</v>
      </c>
      <c r="H183" s="273" t="s">
        <v>29</v>
      </c>
      <c r="I183" s="273" t="s">
        <v>30</v>
      </c>
      <c r="J183" s="273" t="s">
        <v>31</v>
      </c>
      <c r="K183" s="275" t="s">
        <v>33</v>
      </c>
      <c r="L183" s="275" t="s">
        <v>263</v>
      </c>
      <c r="M183" s="273" t="s">
        <v>617</v>
      </c>
      <c r="N183" s="273" t="s">
        <v>623</v>
      </c>
      <c r="O183" s="273" t="s">
        <v>624</v>
      </c>
      <c r="P183" s="276">
        <v>2808.93</v>
      </c>
      <c r="Q183" s="276">
        <v>0</v>
      </c>
      <c r="R183" s="275">
        <v>3.6</v>
      </c>
      <c r="S183" s="277">
        <f t="shared" si="16"/>
        <v>1728</v>
      </c>
      <c r="T183" s="265">
        <f t="shared" si="15"/>
        <v>4536.93</v>
      </c>
    </row>
    <row r="184" spans="1:22" ht="98.25" customHeight="1">
      <c r="A184" s="272" t="s">
        <v>625</v>
      </c>
      <c r="B184" s="273" t="s">
        <v>626</v>
      </c>
      <c r="C184" s="273" t="s">
        <v>627</v>
      </c>
      <c r="D184" s="274" t="s">
        <v>628</v>
      </c>
      <c r="E184" s="273" t="s">
        <v>592</v>
      </c>
      <c r="F184" s="273" t="s">
        <v>593</v>
      </c>
      <c r="G184" s="274" t="s">
        <v>594</v>
      </c>
      <c r="H184" s="273" t="s">
        <v>29</v>
      </c>
      <c r="I184" s="273" t="s">
        <v>30</v>
      </c>
      <c r="J184" s="273" t="s">
        <v>378</v>
      </c>
      <c r="K184" s="275" t="s">
        <v>33</v>
      </c>
      <c r="L184" s="275" t="s">
        <v>35</v>
      </c>
      <c r="M184" s="273" t="s">
        <v>629</v>
      </c>
      <c r="N184" s="273" t="s">
        <v>35</v>
      </c>
      <c r="O184" s="273" t="s">
        <v>630</v>
      </c>
      <c r="P184" s="276">
        <v>818.09</v>
      </c>
      <c r="Q184" s="276">
        <v>0</v>
      </c>
      <c r="R184" s="275">
        <v>3.6</v>
      </c>
      <c r="S184" s="277">
        <f t="shared" si="16"/>
        <v>0</v>
      </c>
      <c r="T184" s="265">
        <f t="shared" si="15"/>
        <v>818.09</v>
      </c>
    </row>
    <row r="185" spans="1:22" ht="98.25" customHeight="1">
      <c r="A185" s="272" t="s">
        <v>625</v>
      </c>
      <c r="B185" s="273" t="s">
        <v>626</v>
      </c>
      <c r="C185" s="273" t="s">
        <v>627</v>
      </c>
      <c r="D185" s="274" t="s">
        <v>628</v>
      </c>
      <c r="E185" s="273" t="s">
        <v>592</v>
      </c>
      <c r="F185" s="273" t="s">
        <v>593</v>
      </c>
      <c r="G185" s="274" t="s">
        <v>594</v>
      </c>
      <c r="H185" s="273" t="s">
        <v>29</v>
      </c>
      <c r="I185" s="273" t="s">
        <v>30</v>
      </c>
      <c r="J185" s="273" t="s">
        <v>373</v>
      </c>
      <c r="K185" s="275" t="s">
        <v>35</v>
      </c>
      <c r="L185" s="275" t="s">
        <v>631</v>
      </c>
      <c r="M185" s="273" t="s">
        <v>35</v>
      </c>
      <c r="N185" s="273" t="s">
        <v>632</v>
      </c>
      <c r="O185" s="273" t="s">
        <v>630</v>
      </c>
      <c r="P185" s="276">
        <v>0</v>
      </c>
      <c r="Q185" s="276">
        <v>768.01</v>
      </c>
      <c r="R185" s="275">
        <v>3.6</v>
      </c>
      <c r="S185" s="277">
        <f t="shared" si="16"/>
        <v>0</v>
      </c>
      <c r="T185" s="265">
        <f t="shared" si="15"/>
        <v>768.01</v>
      </c>
    </row>
    <row r="186" spans="1:22" ht="98.25" customHeight="1">
      <c r="A186" s="272" t="s">
        <v>633</v>
      </c>
      <c r="B186" s="273" t="s">
        <v>626</v>
      </c>
      <c r="C186" s="273" t="s">
        <v>634</v>
      </c>
      <c r="D186" s="274" t="s">
        <v>99</v>
      </c>
      <c r="E186" s="273" t="s">
        <v>635</v>
      </c>
      <c r="F186" s="273" t="s">
        <v>636</v>
      </c>
      <c r="G186" s="274" t="s">
        <v>637</v>
      </c>
      <c r="H186" s="273" t="s">
        <v>29</v>
      </c>
      <c r="I186" s="273" t="s">
        <v>30</v>
      </c>
      <c r="J186" s="273" t="s">
        <v>373</v>
      </c>
      <c r="K186" s="275" t="s">
        <v>33</v>
      </c>
      <c r="L186" s="275" t="s">
        <v>631</v>
      </c>
      <c r="M186" s="273" t="s">
        <v>629</v>
      </c>
      <c r="N186" s="273" t="s">
        <v>632</v>
      </c>
      <c r="O186" s="273" t="s">
        <v>638</v>
      </c>
      <c r="P186" s="276">
        <v>0</v>
      </c>
      <c r="Q186" s="276">
        <v>0</v>
      </c>
      <c r="R186" s="275"/>
      <c r="S186" s="277">
        <f t="shared" si="16"/>
        <v>0</v>
      </c>
      <c r="T186" s="265">
        <f t="shared" si="15"/>
        <v>0</v>
      </c>
    </row>
    <row r="187" spans="1:22" ht="98.25" customHeight="1">
      <c r="A187" s="272" t="s">
        <v>639</v>
      </c>
      <c r="B187" s="273" t="s">
        <v>626</v>
      </c>
      <c r="C187" s="273" t="s">
        <v>640</v>
      </c>
      <c r="D187" s="274" t="s">
        <v>160</v>
      </c>
      <c r="E187" s="273" t="s">
        <v>441</v>
      </c>
      <c r="F187" s="273" t="s">
        <v>641</v>
      </c>
      <c r="G187" s="274" t="s">
        <v>642</v>
      </c>
      <c r="H187" s="273" t="s">
        <v>29</v>
      </c>
      <c r="I187" s="273" t="s">
        <v>30</v>
      </c>
      <c r="J187" s="273" t="s">
        <v>373</v>
      </c>
      <c r="K187" s="275" t="s">
        <v>33</v>
      </c>
      <c r="L187" s="275" t="s">
        <v>631</v>
      </c>
      <c r="M187" s="273" t="s">
        <v>629</v>
      </c>
      <c r="N187" s="273" t="s">
        <v>632</v>
      </c>
      <c r="O187" s="273" t="s">
        <v>643</v>
      </c>
      <c r="P187" s="276">
        <v>759.42499999999995</v>
      </c>
      <c r="Q187" s="276">
        <v>759.42499999999995</v>
      </c>
      <c r="R187" s="275">
        <v>3.6</v>
      </c>
      <c r="S187" s="277">
        <f t="shared" si="16"/>
        <v>1296</v>
      </c>
      <c r="T187" s="265">
        <f t="shared" si="15"/>
        <v>2814.8500000000004</v>
      </c>
      <c r="V187">
        <f>1518.85/2</f>
        <v>759.42499999999995</v>
      </c>
    </row>
    <row r="188" spans="1:22" ht="98.25" customHeight="1">
      <c r="A188" s="272" t="s">
        <v>644</v>
      </c>
      <c r="B188" s="273" t="s">
        <v>626</v>
      </c>
      <c r="C188" s="273" t="s">
        <v>645</v>
      </c>
      <c r="D188" s="274" t="s">
        <v>63</v>
      </c>
      <c r="E188" s="273" t="s">
        <v>646</v>
      </c>
      <c r="F188" s="273" t="s">
        <v>647</v>
      </c>
      <c r="G188" s="274" t="s">
        <v>648</v>
      </c>
      <c r="H188" s="273" t="s">
        <v>29</v>
      </c>
      <c r="I188" s="273" t="s">
        <v>30</v>
      </c>
      <c r="J188" s="273" t="s">
        <v>373</v>
      </c>
      <c r="K188" s="275" t="s">
        <v>33</v>
      </c>
      <c r="L188" s="275" t="s">
        <v>631</v>
      </c>
      <c r="M188" s="273" t="s">
        <v>629</v>
      </c>
      <c r="N188" s="273" t="s">
        <v>632</v>
      </c>
      <c r="O188" s="273" t="s">
        <v>638</v>
      </c>
      <c r="P188" s="276">
        <v>759.42499999999995</v>
      </c>
      <c r="Q188" s="276">
        <v>759.42499999999995</v>
      </c>
      <c r="R188" s="275">
        <v>3.6</v>
      </c>
      <c r="S188" s="277">
        <f t="shared" si="16"/>
        <v>1728</v>
      </c>
      <c r="T188" s="265">
        <f t="shared" si="15"/>
        <v>3246.8500000000004</v>
      </c>
    </row>
    <row r="189" spans="1:22" ht="98.25" customHeight="1">
      <c r="A189" s="272" t="s">
        <v>649</v>
      </c>
      <c r="B189" s="273" t="s">
        <v>626</v>
      </c>
      <c r="C189" s="273" t="s">
        <v>440</v>
      </c>
      <c r="D189" s="274" t="s">
        <v>63</v>
      </c>
      <c r="E189" s="273" t="s">
        <v>441</v>
      </c>
      <c r="F189" s="273" t="s">
        <v>442</v>
      </c>
      <c r="G189" s="274" t="s">
        <v>650</v>
      </c>
      <c r="H189" s="273" t="s">
        <v>29</v>
      </c>
      <c r="I189" s="273" t="s">
        <v>30</v>
      </c>
      <c r="J189" s="273" t="s">
        <v>373</v>
      </c>
      <c r="K189" s="275" t="s">
        <v>33</v>
      </c>
      <c r="L189" s="275" t="s">
        <v>631</v>
      </c>
      <c r="M189" s="273" t="s">
        <v>629</v>
      </c>
      <c r="N189" s="273" t="s">
        <v>632</v>
      </c>
      <c r="O189" s="273" t="s">
        <v>643</v>
      </c>
      <c r="P189" s="276">
        <v>759.42499999999995</v>
      </c>
      <c r="Q189" s="276">
        <v>759.42499999999995</v>
      </c>
      <c r="R189" s="275">
        <v>3.6</v>
      </c>
      <c r="S189" s="277">
        <f t="shared" si="16"/>
        <v>1728</v>
      </c>
      <c r="T189" s="265">
        <f t="shared" si="15"/>
        <v>3246.8500000000004</v>
      </c>
    </row>
    <row r="190" spans="1:22" ht="98.25" customHeight="1">
      <c r="A190" s="272" t="s">
        <v>651</v>
      </c>
      <c r="B190" s="273" t="s">
        <v>652</v>
      </c>
      <c r="C190" s="273" t="s">
        <v>406</v>
      </c>
      <c r="D190" s="274" t="s">
        <v>63</v>
      </c>
      <c r="E190" s="273" t="s">
        <v>242</v>
      </c>
      <c r="F190" s="273" t="s">
        <v>653</v>
      </c>
      <c r="G190" s="274" t="s">
        <v>409</v>
      </c>
      <c r="H190" s="273" t="s">
        <v>29</v>
      </c>
      <c r="I190" s="273" t="s">
        <v>30</v>
      </c>
      <c r="J190" s="273" t="s">
        <v>373</v>
      </c>
      <c r="K190" s="275" t="s">
        <v>33</v>
      </c>
      <c r="L190" s="275" t="s">
        <v>35</v>
      </c>
      <c r="M190" s="273" t="s">
        <v>654</v>
      </c>
      <c r="N190" s="273" t="s">
        <v>35</v>
      </c>
      <c r="O190" s="273" t="s">
        <v>655</v>
      </c>
      <c r="P190" s="276">
        <v>1418.3</v>
      </c>
      <c r="Q190" s="276">
        <v>0</v>
      </c>
      <c r="R190" s="275">
        <v>3.6</v>
      </c>
      <c r="S190" s="277">
        <f t="shared" si="16"/>
        <v>1728</v>
      </c>
      <c r="T190" s="265">
        <f t="shared" si="15"/>
        <v>3146.3</v>
      </c>
    </row>
    <row r="191" spans="1:22" ht="98.25" customHeight="1">
      <c r="A191" s="272" t="s">
        <v>651</v>
      </c>
      <c r="B191" s="273" t="s">
        <v>652</v>
      </c>
      <c r="C191" s="273" t="s">
        <v>406</v>
      </c>
      <c r="D191" s="274" t="s">
        <v>63</v>
      </c>
      <c r="E191" s="273" t="s">
        <v>242</v>
      </c>
      <c r="F191" s="273" t="s">
        <v>653</v>
      </c>
      <c r="G191" s="274" t="s">
        <v>409</v>
      </c>
      <c r="H191" s="273" t="s">
        <v>29</v>
      </c>
      <c r="I191" s="273" t="s">
        <v>30</v>
      </c>
      <c r="J191" s="273" t="s">
        <v>31</v>
      </c>
      <c r="K191" s="275" t="s">
        <v>35</v>
      </c>
      <c r="L191" s="275" t="s">
        <v>656</v>
      </c>
      <c r="M191" s="273" t="s">
        <v>35</v>
      </c>
      <c r="N191" s="273" t="s">
        <v>657</v>
      </c>
      <c r="O191" s="273" t="s">
        <v>655</v>
      </c>
      <c r="P191" s="276">
        <v>0</v>
      </c>
      <c r="Q191" s="276">
        <v>1028.97</v>
      </c>
      <c r="R191" s="275">
        <v>3.6</v>
      </c>
      <c r="S191" s="277">
        <f t="shared" si="16"/>
        <v>1728</v>
      </c>
      <c r="T191" s="265">
        <f t="shared" si="15"/>
        <v>2756.9700000000003</v>
      </c>
    </row>
    <row r="192" spans="1:22" ht="98.25" customHeight="1">
      <c r="A192" s="272" t="s">
        <v>658</v>
      </c>
      <c r="B192" s="273" t="s">
        <v>659</v>
      </c>
      <c r="C192" s="273" t="s">
        <v>660</v>
      </c>
      <c r="D192" s="274" t="s">
        <v>160</v>
      </c>
      <c r="E192" s="273" t="s">
        <v>661</v>
      </c>
      <c r="F192" s="273" t="s">
        <v>662</v>
      </c>
      <c r="G192" s="274" t="s">
        <v>663</v>
      </c>
      <c r="H192" s="273" t="s">
        <v>29</v>
      </c>
      <c r="I192" s="273" t="s">
        <v>30</v>
      </c>
      <c r="J192" s="273" t="s">
        <v>373</v>
      </c>
      <c r="K192" s="275" t="s">
        <v>33</v>
      </c>
      <c r="L192" s="275" t="s">
        <v>263</v>
      </c>
      <c r="M192" s="273" t="s">
        <v>664</v>
      </c>
      <c r="N192" s="273" t="s">
        <v>665</v>
      </c>
      <c r="O192" s="273" t="s">
        <v>666</v>
      </c>
      <c r="P192" s="276">
        <v>566.22</v>
      </c>
      <c r="Q192" s="276">
        <v>566.22</v>
      </c>
      <c r="R192" s="275">
        <v>3.6</v>
      </c>
      <c r="S192" s="277">
        <f t="shared" si="16"/>
        <v>1296</v>
      </c>
      <c r="T192" s="265">
        <f t="shared" si="15"/>
        <v>2428.44</v>
      </c>
      <c r="V192">
        <f>1132.44/2</f>
        <v>566.22</v>
      </c>
    </row>
    <row r="193" spans="1:22" ht="98.25" customHeight="1">
      <c r="A193" s="272" t="s">
        <v>658</v>
      </c>
      <c r="B193" s="273" t="s">
        <v>659</v>
      </c>
      <c r="C193" s="273" t="s">
        <v>667</v>
      </c>
      <c r="D193" s="274" t="s">
        <v>160</v>
      </c>
      <c r="E193" s="273" t="s">
        <v>668</v>
      </c>
      <c r="F193" s="273" t="s">
        <v>669</v>
      </c>
      <c r="G193" s="274" t="s">
        <v>670</v>
      </c>
      <c r="H193" s="273" t="s">
        <v>29</v>
      </c>
      <c r="I193" s="273" t="s">
        <v>30</v>
      </c>
      <c r="J193" s="273" t="s">
        <v>373</v>
      </c>
      <c r="K193" s="275" t="s">
        <v>33</v>
      </c>
      <c r="L193" s="275" t="s">
        <v>263</v>
      </c>
      <c r="M193" s="273" t="s">
        <v>664</v>
      </c>
      <c r="N193" s="273" t="s">
        <v>665</v>
      </c>
      <c r="O193" s="273" t="s">
        <v>666</v>
      </c>
      <c r="P193" s="276">
        <v>566.22</v>
      </c>
      <c r="Q193" s="276">
        <v>566.22</v>
      </c>
      <c r="R193" s="275">
        <v>3.6</v>
      </c>
      <c r="S193" s="277">
        <f t="shared" si="16"/>
        <v>1296</v>
      </c>
      <c r="T193" s="265">
        <f t="shared" si="15"/>
        <v>2428.44</v>
      </c>
    </row>
    <row r="194" spans="1:22" ht="98.25" customHeight="1">
      <c r="A194" s="272" t="s">
        <v>658</v>
      </c>
      <c r="B194" s="273" t="s">
        <v>659</v>
      </c>
      <c r="C194" s="273" t="s">
        <v>671</v>
      </c>
      <c r="D194" s="274" t="s">
        <v>91</v>
      </c>
      <c r="E194" s="273" t="s">
        <v>672</v>
      </c>
      <c r="F194" s="273" t="s">
        <v>673</v>
      </c>
      <c r="G194" s="274"/>
      <c r="H194" s="273" t="s">
        <v>29</v>
      </c>
      <c r="I194" s="273" t="s">
        <v>30</v>
      </c>
      <c r="J194" s="273" t="s">
        <v>373</v>
      </c>
      <c r="K194" s="275" t="s">
        <v>33</v>
      </c>
      <c r="L194" s="275" t="s">
        <v>263</v>
      </c>
      <c r="M194" s="273" t="s">
        <v>664</v>
      </c>
      <c r="N194" s="273" t="s">
        <v>665</v>
      </c>
      <c r="O194" s="273" t="s">
        <v>666</v>
      </c>
      <c r="P194" s="276">
        <v>566.22</v>
      </c>
      <c r="Q194" s="276">
        <v>566.22</v>
      </c>
      <c r="R194" s="275">
        <v>3.6</v>
      </c>
      <c r="S194" s="277">
        <f t="shared" si="16"/>
        <v>1728</v>
      </c>
      <c r="T194" s="265">
        <f t="shared" si="15"/>
        <v>2860.4400000000005</v>
      </c>
    </row>
    <row r="195" spans="1:22" ht="98.25" customHeight="1">
      <c r="A195" s="272" t="s">
        <v>674</v>
      </c>
      <c r="B195" s="273" t="s">
        <v>675</v>
      </c>
      <c r="C195" s="273" t="s">
        <v>676</v>
      </c>
      <c r="D195" s="274" t="s">
        <v>25</v>
      </c>
      <c r="E195" s="162" t="s">
        <v>154</v>
      </c>
      <c r="F195" s="273" t="s">
        <v>27</v>
      </c>
      <c r="G195" s="274" t="s">
        <v>677</v>
      </c>
      <c r="H195" s="273" t="s">
        <v>29</v>
      </c>
      <c r="I195" s="273" t="s">
        <v>30</v>
      </c>
      <c r="J195" s="273" t="s">
        <v>378</v>
      </c>
      <c r="K195" s="275" t="s">
        <v>32</v>
      </c>
      <c r="L195" s="275" t="s">
        <v>35</v>
      </c>
      <c r="M195" s="273" t="s">
        <v>664</v>
      </c>
      <c r="N195" s="273" t="s">
        <v>35</v>
      </c>
      <c r="O195" s="273" t="s">
        <v>678</v>
      </c>
      <c r="P195" s="276">
        <v>916.22</v>
      </c>
      <c r="Q195" s="276">
        <v>0</v>
      </c>
      <c r="R195" s="169">
        <v>1.6</v>
      </c>
      <c r="S195" s="277">
        <f t="shared" si="16"/>
        <v>960</v>
      </c>
      <c r="T195" s="265">
        <f t="shared" ref="T195:T202" si="17">S195+Q195+P195</f>
        <v>1876.22</v>
      </c>
    </row>
    <row r="196" spans="1:22" ht="98.25" customHeight="1">
      <c r="A196" s="272" t="s">
        <v>674</v>
      </c>
      <c r="B196" s="273" t="s">
        <v>675</v>
      </c>
      <c r="C196" s="273" t="s">
        <v>676</v>
      </c>
      <c r="D196" s="274" t="s">
        <v>25</v>
      </c>
      <c r="E196" s="162" t="s">
        <v>154</v>
      </c>
      <c r="F196" s="273" t="s">
        <v>27</v>
      </c>
      <c r="G196" s="274" t="s">
        <v>677</v>
      </c>
      <c r="H196" s="273" t="s">
        <v>29</v>
      </c>
      <c r="I196" s="273" t="s">
        <v>30</v>
      </c>
      <c r="J196" s="273" t="s">
        <v>373</v>
      </c>
      <c r="K196" s="275" t="s">
        <v>35</v>
      </c>
      <c r="L196" s="275" t="s">
        <v>33</v>
      </c>
      <c r="M196" s="273" t="s">
        <v>35</v>
      </c>
      <c r="N196" s="273" t="s">
        <v>679</v>
      </c>
      <c r="O196" s="273" t="s">
        <v>678</v>
      </c>
      <c r="P196" s="276">
        <v>0</v>
      </c>
      <c r="Q196" s="276">
        <v>853.66</v>
      </c>
      <c r="R196" s="169">
        <v>1.6</v>
      </c>
      <c r="S196" s="277">
        <f t="shared" ref="S196:S202" si="18">IF(D196="ASSESSOR",480*R196,IF(D196="COLABORADOR EVENTUAL",480*R196,IF(D196="GUARDA PORTUÁRIO",240*R196,IF(D196="CONSELHEIRO",600*R196,IF(D196="DIRETOR",600*R196,IF(D196="FIEL",360*R196,IF(D196="FIEL AJUDANTE",360*R196,IF(D196="GERENTE",480*R196,IF(D196="SECRETÁRIA",360*R196,IF(D196="SUPERINTENDENTE",480*R196,IF(D196="SUPERVISOR",360*R196,IF(D196="ESPECIALISTA PORTUÁRIO",360*R196,IF(D196="TÉC. SERV. PORTUÁRIOS",240*R196,0)))))))))))))</f>
        <v>960</v>
      </c>
      <c r="T196" s="265">
        <f t="shared" si="17"/>
        <v>1813.6599999999999</v>
      </c>
    </row>
    <row r="197" spans="1:22" ht="98.25" customHeight="1">
      <c r="A197" s="272" t="s">
        <v>680</v>
      </c>
      <c r="B197" s="273" t="s">
        <v>675</v>
      </c>
      <c r="C197" s="273" t="s">
        <v>681</v>
      </c>
      <c r="D197" s="274" t="s">
        <v>25</v>
      </c>
      <c r="E197" s="162" t="s">
        <v>154</v>
      </c>
      <c r="F197" s="273" t="s">
        <v>27</v>
      </c>
      <c r="G197" s="274" t="s">
        <v>682</v>
      </c>
      <c r="H197" s="273" t="s">
        <v>29</v>
      </c>
      <c r="I197" s="273" t="s">
        <v>30</v>
      </c>
      <c r="J197" s="273" t="s">
        <v>378</v>
      </c>
      <c r="K197" s="275" t="s">
        <v>32</v>
      </c>
      <c r="L197" s="275" t="s">
        <v>35</v>
      </c>
      <c r="M197" s="273" t="s">
        <v>664</v>
      </c>
      <c r="N197" s="273" t="s">
        <v>35</v>
      </c>
      <c r="O197" s="273" t="s">
        <v>678</v>
      </c>
      <c r="P197" s="276">
        <v>737.34</v>
      </c>
      <c r="Q197" s="276">
        <v>0</v>
      </c>
      <c r="R197" s="169">
        <v>1.6</v>
      </c>
      <c r="S197" s="277">
        <f t="shared" si="18"/>
        <v>960</v>
      </c>
      <c r="T197" s="265">
        <f t="shared" si="17"/>
        <v>1697.3400000000001</v>
      </c>
    </row>
    <row r="198" spans="1:22" ht="98.25" customHeight="1">
      <c r="A198" s="272" t="s">
        <v>680</v>
      </c>
      <c r="B198" s="273" t="s">
        <v>675</v>
      </c>
      <c r="C198" s="273" t="s">
        <v>681</v>
      </c>
      <c r="D198" s="274" t="s">
        <v>25</v>
      </c>
      <c r="E198" s="162" t="s">
        <v>154</v>
      </c>
      <c r="F198" s="273" t="s">
        <v>27</v>
      </c>
      <c r="G198" s="274" t="s">
        <v>682</v>
      </c>
      <c r="H198" s="273" t="s">
        <v>29</v>
      </c>
      <c r="I198" s="273" t="s">
        <v>30</v>
      </c>
      <c r="J198" s="273" t="s">
        <v>31</v>
      </c>
      <c r="K198" s="275" t="s">
        <v>35</v>
      </c>
      <c r="L198" s="275" t="s">
        <v>33</v>
      </c>
      <c r="M198" s="273" t="s">
        <v>35</v>
      </c>
      <c r="N198" s="273" t="s">
        <v>679</v>
      </c>
      <c r="O198" s="273" t="s">
        <v>678</v>
      </c>
      <c r="P198" s="276">
        <v>0</v>
      </c>
      <c r="Q198" s="276">
        <v>873.45</v>
      </c>
      <c r="R198" s="169">
        <v>1.6</v>
      </c>
      <c r="S198" s="277">
        <f t="shared" si="18"/>
        <v>960</v>
      </c>
      <c r="T198" s="265">
        <f t="shared" si="17"/>
        <v>1833.45</v>
      </c>
    </row>
    <row r="199" spans="1:22" ht="98.25" customHeight="1">
      <c r="A199" s="288" t="s">
        <v>683</v>
      </c>
      <c r="B199" s="273" t="s">
        <v>675</v>
      </c>
      <c r="C199" s="273" t="s">
        <v>684</v>
      </c>
      <c r="D199" s="274" t="s">
        <v>25</v>
      </c>
      <c r="E199" s="162" t="s">
        <v>154</v>
      </c>
      <c r="F199" s="273" t="s">
        <v>27</v>
      </c>
      <c r="G199" s="274" t="s">
        <v>685</v>
      </c>
      <c r="H199" s="273" t="s">
        <v>29</v>
      </c>
      <c r="I199" s="273" t="s">
        <v>30</v>
      </c>
      <c r="J199" s="273" t="s">
        <v>378</v>
      </c>
      <c r="K199" s="275" t="s">
        <v>32</v>
      </c>
      <c r="L199" s="275" t="s">
        <v>35</v>
      </c>
      <c r="M199" s="273" t="s">
        <v>664</v>
      </c>
      <c r="N199" s="273" t="s">
        <v>35</v>
      </c>
      <c r="O199" s="273" t="s">
        <v>678</v>
      </c>
      <c r="P199" s="276">
        <v>916.22</v>
      </c>
      <c r="Q199" s="276">
        <v>0</v>
      </c>
      <c r="R199" s="169">
        <v>1.6</v>
      </c>
      <c r="S199" s="277">
        <f t="shared" si="18"/>
        <v>960</v>
      </c>
      <c r="T199" s="259">
        <f t="shared" si="17"/>
        <v>1876.22</v>
      </c>
    </row>
    <row r="200" spans="1:22" ht="98.25" customHeight="1">
      <c r="A200" s="74" t="s">
        <v>683</v>
      </c>
      <c r="B200" s="162" t="s">
        <v>675</v>
      </c>
      <c r="C200" s="162" t="s">
        <v>684</v>
      </c>
      <c r="D200" s="167" t="s">
        <v>25</v>
      </c>
      <c r="E200" s="162" t="s">
        <v>154</v>
      </c>
      <c r="F200" s="162" t="s">
        <v>27</v>
      </c>
      <c r="G200" s="167" t="s">
        <v>685</v>
      </c>
      <c r="H200" s="162" t="s">
        <v>29</v>
      </c>
      <c r="I200" s="162" t="s">
        <v>30</v>
      </c>
      <c r="J200" s="162" t="s">
        <v>373</v>
      </c>
      <c r="K200" s="169" t="s">
        <v>35</v>
      </c>
      <c r="L200" s="169" t="s">
        <v>33</v>
      </c>
      <c r="M200" s="162" t="s">
        <v>35</v>
      </c>
      <c r="N200" s="162" t="s">
        <v>679</v>
      </c>
      <c r="O200" s="162" t="s">
        <v>678</v>
      </c>
      <c r="P200" s="289">
        <v>0</v>
      </c>
      <c r="Q200" s="289">
        <v>853.66</v>
      </c>
      <c r="R200" s="169">
        <v>1.6</v>
      </c>
      <c r="S200" s="165">
        <f t="shared" si="18"/>
        <v>960</v>
      </c>
      <c r="T200" s="259">
        <f t="shared" si="17"/>
        <v>1813.6599999999999</v>
      </c>
    </row>
    <row r="201" spans="1:22" ht="98.25" customHeight="1">
      <c r="A201" s="282" t="s">
        <v>686</v>
      </c>
      <c r="B201" s="283" t="s">
        <v>687</v>
      </c>
      <c r="C201" s="283" t="s">
        <v>37</v>
      </c>
      <c r="D201" s="284" t="s">
        <v>25</v>
      </c>
      <c r="E201" s="283" t="s">
        <v>492</v>
      </c>
      <c r="F201" s="283" t="s">
        <v>27</v>
      </c>
      <c r="G201" s="284" t="s">
        <v>38</v>
      </c>
      <c r="H201" s="283" t="s">
        <v>29</v>
      </c>
      <c r="I201" s="283" t="s">
        <v>30</v>
      </c>
      <c r="J201" s="283" t="s">
        <v>373</v>
      </c>
      <c r="K201" s="285" t="s">
        <v>32</v>
      </c>
      <c r="L201" s="285" t="s">
        <v>33</v>
      </c>
      <c r="M201" s="283" t="s">
        <v>615</v>
      </c>
      <c r="N201" s="283" t="s">
        <v>617</v>
      </c>
      <c r="O201" s="283" t="s">
        <v>688</v>
      </c>
      <c r="P201" s="286">
        <v>1772.5350000000001</v>
      </c>
      <c r="Q201" s="286">
        <v>1772.5350000000001</v>
      </c>
      <c r="R201" s="285">
        <v>2.6</v>
      </c>
      <c r="S201" s="287">
        <f t="shared" si="18"/>
        <v>1560</v>
      </c>
      <c r="T201" s="259">
        <f t="shared" si="17"/>
        <v>5105.07</v>
      </c>
      <c r="V201">
        <f>3545.07/2</f>
        <v>1772.5350000000001</v>
      </c>
    </row>
    <row r="202" spans="1:22" ht="98.25" customHeight="1">
      <c r="A202" s="288" t="s">
        <v>689</v>
      </c>
      <c r="B202" s="273" t="s">
        <v>612</v>
      </c>
      <c r="C202" s="273" t="s">
        <v>690</v>
      </c>
      <c r="D202" s="274" t="s">
        <v>160</v>
      </c>
      <c r="E202" s="273" t="s">
        <v>552</v>
      </c>
      <c r="F202" s="273" t="s">
        <v>691</v>
      </c>
      <c r="G202" s="274" t="s">
        <v>692</v>
      </c>
      <c r="H202" s="273" t="s">
        <v>29</v>
      </c>
      <c r="I202" s="273" t="s">
        <v>30</v>
      </c>
      <c r="J202" s="273" t="s">
        <v>373</v>
      </c>
      <c r="K202" s="275" t="s">
        <v>33</v>
      </c>
      <c r="L202" s="275" t="s">
        <v>35</v>
      </c>
      <c r="M202" s="273" t="s">
        <v>693</v>
      </c>
      <c r="N202" s="273" t="s">
        <v>35</v>
      </c>
      <c r="O202" s="273" t="s">
        <v>694</v>
      </c>
      <c r="P202" s="276">
        <v>475.36</v>
      </c>
      <c r="Q202" s="276">
        <v>0</v>
      </c>
      <c r="R202" s="275">
        <v>3.6</v>
      </c>
      <c r="S202" s="277">
        <f t="shared" si="18"/>
        <v>1296</v>
      </c>
      <c r="T202" s="265">
        <f t="shared" si="17"/>
        <v>1771.3600000000001</v>
      </c>
    </row>
    <row r="203" spans="1:22" ht="98.25" customHeight="1">
      <c r="A203" s="74" t="s">
        <v>689</v>
      </c>
      <c r="B203" s="162" t="s">
        <v>612</v>
      </c>
      <c r="C203" s="162" t="s">
        <v>690</v>
      </c>
      <c r="D203" s="167" t="s">
        <v>160</v>
      </c>
      <c r="E203" s="162" t="s">
        <v>552</v>
      </c>
      <c r="F203" s="162" t="s">
        <v>691</v>
      </c>
      <c r="G203" s="167" t="s">
        <v>692</v>
      </c>
      <c r="H203" s="162" t="s">
        <v>29</v>
      </c>
      <c r="I203" s="162" t="s">
        <v>30</v>
      </c>
      <c r="J203" s="162" t="s">
        <v>378</v>
      </c>
      <c r="K203" s="169" t="s">
        <v>35</v>
      </c>
      <c r="L203" s="169" t="s">
        <v>631</v>
      </c>
      <c r="M203" s="162" t="s">
        <v>35</v>
      </c>
      <c r="N203" s="162" t="s">
        <v>695</v>
      </c>
      <c r="O203" s="162" t="s">
        <v>694</v>
      </c>
      <c r="P203" s="289">
        <v>0</v>
      </c>
      <c r="Q203" s="289">
        <v>501.26</v>
      </c>
      <c r="R203" s="169">
        <v>3.6</v>
      </c>
      <c r="S203" s="165">
        <f t="shared" ref="S203:S218" si="19">IF(D203="ASSESSOR",480*R203,IF(D203="COLABORADOR EVENTUAL",480*R203,IF(D203="GUARDA PORTUÁRIO",240*R203,IF(D203="CONSELHEIRO",600*R203,IF(D203="DIRETOR",600*R203,IF(D203="FIEL",360*R203,IF(D203="FIEL AJUDANTE",360*R203,IF(D203="GERENTE",480*R203,IF(D203="SECRETÁRIA",360*R203,IF(D203="SUPERINTENDENTE",480*R203,IF(D203="SUPERVISOR",360*R203,IF(D203="ESPECIALISTA PORTUÁRIO",360*R203,IF(D203="TÉC. SERV. PORTUÁRIOS",240*R203,0)))))))))))))</f>
        <v>1296</v>
      </c>
      <c r="T203" s="310">
        <f t="shared" ref="T203:T218" si="20">S203+Q203+P203</f>
        <v>1797.26</v>
      </c>
    </row>
    <row r="204" spans="1:22" ht="98.25" customHeight="1">
      <c r="A204" s="304" t="s">
        <v>696</v>
      </c>
      <c r="B204" s="305" t="s">
        <v>697</v>
      </c>
      <c r="C204" s="305" t="s">
        <v>62</v>
      </c>
      <c r="D204" s="292" t="s">
        <v>63</v>
      </c>
      <c r="E204" s="305" t="s">
        <v>111</v>
      </c>
      <c r="F204" s="305" t="s">
        <v>65</v>
      </c>
      <c r="G204" s="292" t="s">
        <v>112</v>
      </c>
      <c r="H204" s="305" t="s">
        <v>29</v>
      </c>
      <c r="I204" s="305" t="s">
        <v>30</v>
      </c>
      <c r="J204" s="305" t="s">
        <v>373</v>
      </c>
      <c r="K204" s="306" t="s">
        <v>33</v>
      </c>
      <c r="L204" s="306" t="s">
        <v>631</v>
      </c>
      <c r="M204" s="305" t="s">
        <v>664</v>
      </c>
      <c r="N204" s="305" t="s">
        <v>698</v>
      </c>
      <c r="O204" s="305" t="s">
        <v>699</v>
      </c>
      <c r="P204" s="307">
        <v>839.33</v>
      </c>
      <c r="Q204" s="307">
        <v>839.33</v>
      </c>
      <c r="R204" s="306">
        <v>3.6</v>
      </c>
      <c r="S204" s="308">
        <f t="shared" si="19"/>
        <v>1728</v>
      </c>
      <c r="T204" s="309">
        <f t="shared" si="20"/>
        <v>3406.66</v>
      </c>
      <c r="V204">
        <f>2027.99/2</f>
        <v>1013.995</v>
      </c>
    </row>
    <row r="205" spans="1:22" ht="98.25" customHeight="1">
      <c r="A205" s="290" t="s">
        <v>700</v>
      </c>
      <c r="B205" s="291" t="s">
        <v>697</v>
      </c>
      <c r="C205" s="291" t="s">
        <v>90</v>
      </c>
      <c r="D205" s="278" t="s">
        <v>91</v>
      </c>
      <c r="E205" s="291" t="s">
        <v>92</v>
      </c>
      <c r="F205" s="291" t="s">
        <v>450</v>
      </c>
      <c r="G205" s="292" t="s">
        <v>94</v>
      </c>
      <c r="H205" s="291" t="s">
        <v>29</v>
      </c>
      <c r="I205" s="291" t="s">
        <v>30</v>
      </c>
      <c r="J205" s="291" t="s">
        <v>373</v>
      </c>
      <c r="K205" s="293" t="s">
        <v>33</v>
      </c>
      <c r="L205" s="293" t="s">
        <v>631</v>
      </c>
      <c r="M205" s="291" t="s">
        <v>664</v>
      </c>
      <c r="N205" s="291" t="s">
        <v>698</v>
      </c>
      <c r="O205" s="305" t="s">
        <v>699</v>
      </c>
      <c r="P205" s="294">
        <v>839.39499999999998</v>
      </c>
      <c r="Q205" s="294">
        <v>839.39499999999998</v>
      </c>
      <c r="R205" s="293">
        <v>3.6</v>
      </c>
      <c r="S205" s="295">
        <f t="shared" si="19"/>
        <v>1728</v>
      </c>
      <c r="T205" s="296">
        <f t="shared" si="20"/>
        <v>3406.79</v>
      </c>
    </row>
    <row r="206" spans="1:22" ht="98.25" customHeight="1">
      <c r="A206" s="290" t="s">
        <v>701</v>
      </c>
      <c r="B206" s="291" t="s">
        <v>617</v>
      </c>
      <c r="C206" s="291" t="s">
        <v>120</v>
      </c>
      <c r="D206" s="278" t="s">
        <v>47</v>
      </c>
      <c r="E206" s="291" t="s">
        <v>48</v>
      </c>
      <c r="F206" s="291" t="s">
        <v>122</v>
      </c>
      <c r="G206" s="292" t="s">
        <v>123</v>
      </c>
      <c r="H206" s="291" t="s">
        <v>29</v>
      </c>
      <c r="I206" s="291" t="s">
        <v>30</v>
      </c>
      <c r="J206" s="291" t="s">
        <v>373</v>
      </c>
      <c r="K206" s="293" t="s">
        <v>33</v>
      </c>
      <c r="L206" s="293" t="s">
        <v>631</v>
      </c>
      <c r="M206" s="291" t="s">
        <v>679</v>
      </c>
      <c r="N206" s="291" t="s">
        <v>698</v>
      </c>
      <c r="O206" s="305" t="s">
        <v>699</v>
      </c>
      <c r="P206" s="294">
        <v>1013.995</v>
      </c>
      <c r="Q206" s="294">
        <v>1013.995</v>
      </c>
      <c r="R206" s="293">
        <v>2.6</v>
      </c>
      <c r="S206" s="295">
        <f t="shared" si="19"/>
        <v>1560</v>
      </c>
      <c r="T206" s="296">
        <f t="shared" si="20"/>
        <v>3587.99</v>
      </c>
    </row>
    <row r="207" spans="1:22" ht="98.25" customHeight="1">
      <c r="A207" s="290" t="s">
        <v>702</v>
      </c>
      <c r="B207" s="291" t="s">
        <v>617</v>
      </c>
      <c r="C207" s="291" t="s">
        <v>703</v>
      </c>
      <c r="D207" s="278"/>
      <c r="E207" s="291"/>
      <c r="F207" s="291"/>
      <c r="G207" s="292"/>
      <c r="H207" s="291" t="s">
        <v>29</v>
      </c>
      <c r="I207" s="291" t="s">
        <v>30</v>
      </c>
      <c r="J207" s="291" t="s">
        <v>31</v>
      </c>
      <c r="K207" s="293" t="s">
        <v>33</v>
      </c>
      <c r="L207" s="293" t="s">
        <v>535</v>
      </c>
      <c r="M207" s="291" t="s">
        <v>704</v>
      </c>
      <c r="N207" s="291" t="s">
        <v>705</v>
      </c>
      <c r="O207" s="291"/>
      <c r="P207" s="294">
        <v>0</v>
      </c>
      <c r="Q207" s="294">
        <v>0</v>
      </c>
      <c r="R207" s="293"/>
      <c r="S207" s="295">
        <f t="shared" si="19"/>
        <v>0</v>
      </c>
      <c r="T207" s="296">
        <f t="shared" si="20"/>
        <v>0</v>
      </c>
    </row>
    <row r="208" spans="1:22" ht="98.25" customHeight="1">
      <c r="A208" s="290" t="s">
        <v>706</v>
      </c>
      <c r="B208" s="291" t="s">
        <v>617</v>
      </c>
      <c r="C208" s="291" t="s">
        <v>165</v>
      </c>
      <c r="D208" s="278" t="s">
        <v>47</v>
      </c>
      <c r="E208" s="291"/>
      <c r="F208" s="291" t="s">
        <v>126</v>
      </c>
      <c r="G208" s="292" t="s">
        <v>168</v>
      </c>
      <c r="H208" s="291" t="s">
        <v>29</v>
      </c>
      <c r="I208" s="291" t="s">
        <v>30</v>
      </c>
      <c r="J208" s="291" t="s">
        <v>373</v>
      </c>
      <c r="K208" s="293" t="s">
        <v>33</v>
      </c>
      <c r="L208" s="293" t="s">
        <v>35</v>
      </c>
      <c r="M208" s="291" t="s">
        <v>623</v>
      </c>
      <c r="N208" s="291" t="s">
        <v>35</v>
      </c>
      <c r="O208" s="291" t="s">
        <v>707</v>
      </c>
      <c r="P208" s="294">
        <v>2108.84</v>
      </c>
      <c r="Q208" s="294">
        <v>0</v>
      </c>
      <c r="R208" s="293"/>
      <c r="S208" s="295">
        <f t="shared" si="19"/>
        <v>0</v>
      </c>
      <c r="T208" s="296">
        <f t="shared" si="20"/>
        <v>2108.84</v>
      </c>
    </row>
    <row r="209" spans="1:22" ht="98.25" customHeight="1">
      <c r="A209" s="290" t="s">
        <v>706</v>
      </c>
      <c r="B209" s="291" t="s">
        <v>617</v>
      </c>
      <c r="C209" s="291" t="s">
        <v>165</v>
      </c>
      <c r="D209" s="278" t="s">
        <v>47</v>
      </c>
      <c r="E209" s="291"/>
      <c r="F209" s="291" t="s">
        <v>126</v>
      </c>
      <c r="G209" s="292" t="s">
        <v>168</v>
      </c>
      <c r="H209" s="291" t="s">
        <v>29</v>
      </c>
      <c r="I209" s="291" t="s">
        <v>30</v>
      </c>
      <c r="J209" s="291" t="s">
        <v>31</v>
      </c>
      <c r="K209" s="293" t="s">
        <v>35</v>
      </c>
      <c r="L209" s="293" t="s">
        <v>631</v>
      </c>
      <c r="M209" s="291" t="s">
        <v>35</v>
      </c>
      <c r="N209" s="291" t="s">
        <v>623</v>
      </c>
      <c r="O209" s="291" t="s">
        <v>707</v>
      </c>
      <c r="P209" s="294">
        <v>0</v>
      </c>
      <c r="Q209" s="294">
        <v>2522.4499999999998</v>
      </c>
      <c r="R209" s="293">
        <v>0.6</v>
      </c>
      <c r="S209" s="295">
        <f t="shared" si="19"/>
        <v>360</v>
      </c>
      <c r="T209" s="296">
        <f t="shared" si="20"/>
        <v>2882.45</v>
      </c>
    </row>
    <row r="210" spans="1:22" ht="98.25" customHeight="1">
      <c r="A210" s="290" t="s">
        <v>708</v>
      </c>
      <c r="B210" s="291" t="s">
        <v>617</v>
      </c>
      <c r="C210" s="291" t="s">
        <v>709</v>
      </c>
      <c r="D210" s="278"/>
      <c r="E210" s="291"/>
      <c r="F210" s="291"/>
      <c r="G210" s="292"/>
      <c r="H210" s="291" t="s">
        <v>29</v>
      </c>
      <c r="I210" s="291" t="s">
        <v>30</v>
      </c>
      <c r="J210" s="291" t="s">
        <v>373</v>
      </c>
      <c r="K210" s="293" t="s">
        <v>33</v>
      </c>
      <c r="L210" s="293" t="s">
        <v>35</v>
      </c>
      <c r="M210" s="291" t="s">
        <v>704</v>
      </c>
      <c r="N210" s="291" t="s">
        <v>35</v>
      </c>
      <c r="O210" s="291"/>
      <c r="P210" s="294">
        <v>378.23</v>
      </c>
      <c r="Q210" s="294">
        <v>0</v>
      </c>
      <c r="R210" s="293"/>
      <c r="S210" s="295">
        <f t="shared" si="19"/>
        <v>0</v>
      </c>
      <c r="T210" s="296">
        <f t="shared" si="20"/>
        <v>378.23</v>
      </c>
    </row>
    <row r="211" spans="1:22" ht="98.25" customHeight="1">
      <c r="A211" s="290" t="s">
        <v>708</v>
      </c>
      <c r="B211" s="291" t="s">
        <v>617</v>
      </c>
      <c r="C211" s="291" t="s">
        <v>709</v>
      </c>
      <c r="D211" s="278"/>
      <c r="E211" s="291"/>
      <c r="F211" s="291"/>
      <c r="G211" s="292"/>
      <c r="H211" s="291" t="s">
        <v>29</v>
      </c>
      <c r="I211" s="291" t="s">
        <v>30</v>
      </c>
      <c r="J211" s="291" t="s">
        <v>31</v>
      </c>
      <c r="K211" s="293" t="s">
        <v>35</v>
      </c>
      <c r="L211" s="293" t="s">
        <v>535</v>
      </c>
      <c r="M211" s="291" t="s">
        <v>35</v>
      </c>
      <c r="N211" s="291" t="s">
        <v>705</v>
      </c>
      <c r="O211" s="291"/>
      <c r="P211" s="294">
        <v>0</v>
      </c>
      <c r="Q211" s="294">
        <v>1371.17</v>
      </c>
      <c r="R211" s="293"/>
      <c r="S211" s="295">
        <f t="shared" si="19"/>
        <v>0</v>
      </c>
      <c r="T211" s="296">
        <f t="shared" si="20"/>
        <v>1371.17</v>
      </c>
    </row>
    <row r="212" spans="1:22" ht="98.25" customHeight="1">
      <c r="A212" s="290" t="s">
        <v>710</v>
      </c>
      <c r="B212" s="291" t="s">
        <v>623</v>
      </c>
      <c r="C212" s="291" t="s">
        <v>269</v>
      </c>
      <c r="D212" s="278"/>
      <c r="E212" s="291"/>
      <c r="F212" s="291"/>
      <c r="G212" s="292"/>
      <c r="H212" s="291" t="s">
        <v>29</v>
      </c>
      <c r="I212" s="291" t="s">
        <v>30</v>
      </c>
      <c r="J212" s="291" t="s">
        <v>373</v>
      </c>
      <c r="K212" s="293" t="s">
        <v>33</v>
      </c>
      <c r="L212" s="293" t="s">
        <v>711</v>
      </c>
      <c r="M212" s="291" t="s">
        <v>712</v>
      </c>
      <c r="N212" s="291" t="s">
        <v>713</v>
      </c>
      <c r="O212" s="291"/>
      <c r="P212" s="294">
        <v>1183.7249999999999</v>
      </c>
      <c r="Q212" s="294">
        <v>1183.7249999999999</v>
      </c>
      <c r="R212" s="293"/>
      <c r="S212" s="295">
        <f t="shared" si="19"/>
        <v>0</v>
      </c>
      <c r="T212" s="296">
        <f t="shared" si="20"/>
        <v>2367.4499999999998</v>
      </c>
      <c r="V212">
        <f>2367.45/2</f>
        <v>1183.7249999999999</v>
      </c>
    </row>
    <row r="213" spans="1:22" ht="98.25" customHeight="1">
      <c r="A213" s="290" t="s">
        <v>714</v>
      </c>
      <c r="B213" s="291" t="s">
        <v>715</v>
      </c>
      <c r="C213" s="291" t="s">
        <v>716</v>
      </c>
      <c r="D213" s="278" t="s">
        <v>160</v>
      </c>
      <c r="E213" s="291" t="s">
        <v>668</v>
      </c>
      <c r="F213" s="291" t="s">
        <v>669</v>
      </c>
      <c r="G213" s="292"/>
      <c r="H213" s="291" t="s">
        <v>29</v>
      </c>
      <c r="I213" s="291" t="s">
        <v>30</v>
      </c>
      <c r="J213" s="291" t="s">
        <v>31</v>
      </c>
      <c r="K213" s="293" t="s">
        <v>33</v>
      </c>
      <c r="L213" s="293" t="s">
        <v>35</v>
      </c>
      <c r="M213" s="291" t="s">
        <v>693</v>
      </c>
      <c r="N213" s="291" t="s">
        <v>35</v>
      </c>
      <c r="O213" s="291"/>
      <c r="P213" s="294">
        <v>0</v>
      </c>
      <c r="Q213" s="294">
        <v>0</v>
      </c>
      <c r="R213" s="293">
        <v>3.6</v>
      </c>
      <c r="S213" s="295">
        <f t="shared" si="19"/>
        <v>1296</v>
      </c>
      <c r="T213" s="296">
        <f t="shared" si="20"/>
        <v>1296</v>
      </c>
    </row>
    <row r="214" spans="1:22" ht="98.25" customHeight="1">
      <c r="A214" s="290" t="s">
        <v>714</v>
      </c>
      <c r="B214" s="291" t="s">
        <v>715</v>
      </c>
      <c r="C214" s="291" t="s">
        <v>716</v>
      </c>
      <c r="D214" s="278" t="s">
        <v>160</v>
      </c>
      <c r="E214" s="291" t="s">
        <v>668</v>
      </c>
      <c r="F214" s="291" t="s">
        <v>669</v>
      </c>
      <c r="G214" s="292"/>
      <c r="H214" s="291" t="s">
        <v>29</v>
      </c>
      <c r="I214" s="291" t="s">
        <v>30</v>
      </c>
      <c r="J214" s="291" t="s">
        <v>378</v>
      </c>
      <c r="K214" s="293" t="s">
        <v>35</v>
      </c>
      <c r="L214" s="293" t="s">
        <v>631</v>
      </c>
      <c r="M214" s="291" t="s">
        <v>35</v>
      </c>
      <c r="N214" s="291" t="s">
        <v>695</v>
      </c>
      <c r="O214" s="291"/>
      <c r="P214" s="294">
        <v>0</v>
      </c>
      <c r="Q214" s="294">
        <v>0</v>
      </c>
      <c r="R214" s="293">
        <v>3.6</v>
      </c>
      <c r="S214" s="295">
        <f t="shared" si="19"/>
        <v>1296</v>
      </c>
      <c r="T214" s="296">
        <f t="shared" si="20"/>
        <v>1296</v>
      </c>
    </row>
    <row r="215" spans="1:22" ht="98.25" customHeight="1">
      <c r="A215" s="290" t="s">
        <v>717</v>
      </c>
      <c r="B215" s="291" t="s">
        <v>718</v>
      </c>
      <c r="C215" s="291" t="s">
        <v>53</v>
      </c>
      <c r="D215" s="278" t="s">
        <v>47</v>
      </c>
      <c r="E215" s="291" t="s">
        <v>54</v>
      </c>
      <c r="F215" s="291" t="s">
        <v>55</v>
      </c>
      <c r="G215" s="292" t="s">
        <v>56</v>
      </c>
      <c r="H215" s="291" t="s">
        <v>29</v>
      </c>
      <c r="I215" s="291" t="s">
        <v>30</v>
      </c>
      <c r="J215" s="291" t="s">
        <v>373</v>
      </c>
      <c r="K215" s="293" t="s">
        <v>33</v>
      </c>
      <c r="L215" s="293" t="s">
        <v>35</v>
      </c>
      <c r="M215" s="291" t="s">
        <v>679</v>
      </c>
      <c r="N215" s="291" t="s">
        <v>35</v>
      </c>
      <c r="O215" s="291" t="s">
        <v>719</v>
      </c>
      <c r="P215" s="294">
        <v>2113.69</v>
      </c>
      <c r="Q215" s="294">
        <v>0</v>
      </c>
      <c r="R215" s="293">
        <v>2.6</v>
      </c>
      <c r="S215" s="295">
        <f t="shared" si="19"/>
        <v>1560</v>
      </c>
      <c r="T215" s="296">
        <f t="shared" si="20"/>
        <v>3673.69</v>
      </c>
    </row>
    <row r="216" spans="1:22" ht="98.25" customHeight="1">
      <c r="A216" s="290" t="s">
        <v>717</v>
      </c>
      <c r="B216" s="291" t="s">
        <v>718</v>
      </c>
      <c r="C216" s="291" t="s">
        <v>53</v>
      </c>
      <c r="D216" s="278" t="s">
        <v>47</v>
      </c>
      <c r="E216" s="291" t="s">
        <v>54</v>
      </c>
      <c r="F216" s="291" t="s">
        <v>55</v>
      </c>
      <c r="G216" s="292" t="s">
        <v>56</v>
      </c>
      <c r="H216" s="291" t="s">
        <v>29</v>
      </c>
      <c r="I216" s="291" t="s">
        <v>30</v>
      </c>
      <c r="J216" s="291" t="s">
        <v>378</v>
      </c>
      <c r="K216" s="293" t="s">
        <v>35</v>
      </c>
      <c r="L216" s="293" t="s">
        <v>720</v>
      </c>
      <c r="M216" s="291" t="s">
        <v>35</v>
      </c>
      <c r="N216" s="291" t="s">
        <v>704</v>
      </c>
      <c r="O216" s="291" t="s">
        <v>719</v>
      </c>
      <c r="P216" s="294">
        <v>0</v>
      </c>
      <c r="Q216" s="294">
        <v>1297.5999999999999</v>
      </c>
      <c r="R216" s="293">
        <v>2.6</v>
      </c>
      <c r="S216" s="295">
        <f t="shared" si="19"/>
        <v>1560</v>
      </c>
      <c r="T216" s="296">
        <f t="shared" si="20"/>
        <v>2857.6</v>
      </c>
    </row>
    <row r="217" spans="1:22" ht="98.25" customHeight="1">
      <c r="A217" s="290" t="s">
        <v>721</v>
      </c>
      <c r="B217" s="291" t="s">
        <v>718</v>
      </c>
      <c r="C217" s="291" t="s">
        <v>465</v>
      </c>
      <c r="D217" s="278" t="s">
        <v>47</v>
      </c>
      <c r="E217" s="291" t="s">
        <v>26</v>
      </c>
      <c r="F217" s="291" t="s">
        <v>126</v>
      </c>
      <c r="G217" s="292" t="s">
        <v>168</v>
      </c>
      <c r="H217" s="291" t="s">
        <v>29</v>
      </c>
      <c r="I217" s="291" t="s">
        <v>30</v>
      </c>
      <c r="J217" s="291" t="s">
        <v>373</v>
      </c>
      <c r="K217" s="293" t="s">
        <v>33</v>
      </c>
      <c r="L217" s="293" t="s">
        <v>35</v>
      </c>
      <c r="M217" s="291" t="s">
        <v>664</v>
      </c>
      <c r="N217" s="291" t="s">
        <v>35</v>
      </c>
      <c r="O217" s="291" t="s">
        <v>722</v>
      </c>
      <c r="P217" s="294">
        <v>2264.39</v>
      </c>
      <c r="Q217" s="294">
        <v>0</v>
      </c>
      <c r="R217" s="293">
        <v>2.6</v>
      </c>
      <c r="S217" s="295">
        <f t="shared" si="19"/>
        <v>1560</v>
      </c>
      <c r="T217" s="296">
        <f t="shared" si="20"/>
        <v>3824.39</v>
      </c>
    </row>
    <row r="218" spans="1:22" ht="98.25" customHeight="1" thickBot="1">
      <c r="A218" s="297" t="s">
        <v>721</v>
      </c>
      <c r="B218" s="298" t="s">
        <v>718</v>
      </c>
      <c r="C218" s="298" t="s">
        <v>465</v>
      </c>
      <c r="D218" s="299" t="s">
        <v>47</v>
      </c>
      <c r="E218" s="298" t="s">
        <v>418</v>
      </c>
      <c r="F218" s="298" t="s">
        <v>126</v>
      </c>
      <c r="G218" s="299" t="s">
        <v>168</v>
      </c>
      <c r="H218" s="298" t="s">
        <v>29</v>
      </c>
      <c r="I218" s="298" t="s">
        <v>30</v>
      </c>
      <c r="J218" s="298" t="s">
        <v>378</v>
      </c>
      <c r="K218" s="300" t="s">
        <v>35</v>
      </c>
      <c r="L218" s="300" t="s">
        <v>631</v>
      </c>
      <c r="M218" s="298" t="s">
        <v>35</v>
      </c>
      <c r="N218" s="298" t="s">
        <v>665</v>
      </c>
      <c r="O218" s="298" t="s">
        <v>722</v>
      </c>
      <c r="P218" s="301">
        <v>0</v>
      </c>
      <c r="Q218" s="301">
        <v>2813.63</v>
      </c>
      <c r="R218" s="300">
        <v>2.6</v>
      </c>
      <c r="S218" s="302">
        <f t="shared" si="19"/>
        <v>1560</v>
      </c>
      <c r="T218" s="303">
        <f t="shared" si="20"/>
        <v>4373.63</v>
      </c>
    </row>
    <row r="219" spans="1:22" ht="30" customHeight="1"/>
    <row r="222" spans="1:22">
      <c r="Q222" s="233"/>
    </row>
    <row r="223" spans="1:22">
      <c r="P223" s="236"/>
      <c r="Q223" s="94">
        <f>P5+P6+P7+P12+Q13+P14+Q14+P15+Q16</f>
        <v>9330.5599999999977</v>
      </c>
      <c r="T223" s="20">
        <f>T5+T6+T7+T12+T13+T14+T15+T16</f>
        <v>17130.559999999998</v>
      </c>
    </row>
    <row r="225" spans="1:13">
      <c r="A225" s="146" t="s">
        <v>723</v>
      </c>
      <c r="B225" s="146" t="s">
        <v>724</v>
      </c>
      <c r="C225" s="146" t="s">
        <v>725</v>
      </c>
      <c r="D225" s="146" t="s">
        <v>726</v>
      </c>
      <c r="E225" s="146" t="s">
        <v>7</v>
      </c>
      <c r="I225" s="94"/>
      <c r="K225" s="94"/>
      <c r="M225" s="94"/>
    </row>
    <row r="226" spans="1:13">
      <c r="A226" s="152" t="s">
        <v>183</v>
      </c>
      <c r="B226" s="152" t="s">
        <v>727</v>
      </c>
      <c r="C226" s="152">
        <v>44651</v>
      </c>
      <c r="D226" s="152" t="s">
        <v>727</v>
      </c>
      <c r="E226" s="125" t="s">
        <v>26</v>
      </c>
      <c r="G226" s="94"/>
    </row>
    <row r="227" spans="1:13">
      <c r="A227" s="152" t="s">
        <v>187</v>
      </c>
      <c r="B227" s="152" t="s">
        <v>727</v>
      </c>
      <c r="C227" s="152">
        <v>44664</v>
      </c>
      <c r="D227" s="152" t="s">
        <v>727</v>
      </c>
      <c r="E227" s="125" t="s">
        <v>26</v>
      </c>
      <c r="G227" s="94"/>
      <c r="I227" s="94"/>
      <c r="K227" s="94"/>
    </row>
    <row r="228" spans="1:13">
      <c r="A228" s="125" t="s">
        <v>246</v>
      </c>
      <c r="B228" s="152" t="s">
        <v>727</v>
      </c>
      <c r="C228" s="152" t="s">
        <v>201</v>
      </c>
      <c r="D228" s="152" t="s">
        <v>727</v>
      </c>
      <c r="E228" s="125" t="s">
        <v>154</v>
      </c>
      <c r="I228" s="94"/>
      <c r="K228" s="94"/>
    </row>
    <row r="229" spans="1:13">
      <c r="A229" s="159" t="s">
        <v>255</v>
      </c>
      <c r="B229" s="160">
        <v>44680</v>
      </c>
      <c r="C229" s="159" t="s">
        <v>259</v>
      </c>
      <c r="D229" s="161" t="s">
        <v>728</v>
      </c>
      <c r="E229" s="161" t="s">
        <v>26</v>
      </c>
    </row>
    <row r="230" spans="1:13">
      <c r="A230" s="125" t="s">
        <v>283</v>
      </c>
      <c r="B230" s="125" t="s">
        <v>727</v>
      </c>
      <c r="C230" s="125" t="s">
        <v>292</v>
      </c>
      <c r="D230" s="125" t="s">
        <v>727</v>
      </c>
      <c r="E230" s="125" t="s">
        <v>54</v>
      </c>
    </row>
    <row r="231" spans="1:13">
      <c r="A231" s="125" t="s">
        <v>287</v>
      </c>
      <c r="B231" s="125" t="s">
        <v>727</v>
      </c>
      <c r="C231" s="125" t="s">
        <v>298</v>
      </c>
      <c r="D231" s="125" t="s">
        <v>727</v>
      </c>
      <c r="E231" s="125" t="s">
        <v>92</v>
      </c>
    </row>
    <row r="232" spans="1:13">
      <c r="A232" s="159" t="s">
        <v>307</v>
      </c>
      <c r="B232" s="159" t="s">
        <v>727</v>
      </c>
      <c r="C232" s="159" t="s">
        <v>312</v>
      </c>
      <c r="D232" s="159" t="s">
        <v>727</v>
      </c>
      <c r="E232" s="159" t="s">
        <v>310</v>
      </c>
    </row>
    <row r="233" spans="1:13">
      <c r="A233" s="159" t="s">
        <v>323</v>
      </c>
      <c r="B233" s="159" t="s">
        <v>727</v>
      </c>
      <c r="C233" s="159" t="s">
        <v>325</v>
      </c>
      <c r="D233" s="159" t="s">
        <v>727</v>
      </c>
      <c r="E233" s="159" t="s">
        <v>154</v>
      </c>
    </row>
    <row r="234" spans="1:13">
      <c r="A234" s="159" t="s">
        <v>327</v>
      </c>
      <c r="B234" s="159" t="s">
        <v>727</v>
      </c>
      <c r="C234" s="159" t="s">
        <v>325</v>
      </c>
      <c r="D234" s="159" t="s">
        <v>727</v>
      </c>
      <c r="E234" s="159" t="s">
        <v>154</v>
      </c>
    </row>
    <row r="235" spans="1:13" ht="45">
      <c r="A235" s="98" t="s">
        <v>89</v>
      </c>
      <c r="B235" s="98" t="s">
        <v>729</v>
      </c>
      <c r="C235" s="98" t="s">
        <v>96</v>
      </c>
      <c r="D235" s="98" t="s">
        <v>730</v>
      </c>
      <c r="E235" s="98" t="s">
        <v>92</v>
      </c>
    </row>
    <row r="236" spans="1:13" ht="45">
      <c r="A236" s="125" t="s">
        <v>279</v>
      </c>
      <c r="B236" s="125" t="s">
        <v>731</v>
      </c>
      <c r="C236" s="125" t="s">
        <v>259</v>
      </c>
      <c r="D236" s="125" t="s">
        <v>732</v>
      </c>
      <c r="E236" s="125" t="s">
        <v>54</v>
      </c>
    </row>
  </sheetData>
  <autoFilter ref="A4:T218" xr:uid="{00000000-0009-0000-0000-000000000000}"/>
  <dataConsolidate/>
  <mergeCells count="3">
    <mergeCell ref="A1:T1"/>
    <mergeCell ref="A2:T2"/>
    <mergeCell ref="A3:T3"/>
  </mergeCells>
  <phoneticPr fontId="17" type="noConversion"/>
  <pageMargins left="0.25" right="0.25" top="0.75" bottom="0.75" header="0.3" footer="0.3"/>
  <pageSetup paperSize="9" scale="42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Plan2!$A$1:$A$13</xm:f>
          </x14:formula1>
          <x14:formula2>
            <xm:f>0</xm:f>
          </x14:formula2>
          <xm:sqref>D5:E7 E12:E16 E28 E31:E34 D59:D76 D8:D57 E85:E86 D78:D87 D89:D165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pageSetUpPr fitToPage="1"/>
  </sheetPr>
  <dimension ref="A1:XFD191"/>
  <sheetViews>
    <sheetView topLeftCell="C1" zoomScale="80" zoomScaleNormal="80" workbookViewId="0">
      <pane ySplit="4" topLeftCell="A21" activePane="bottomLeft" state="frozen"/>
      <selection pane="bottomLeft" activeCell="I86" sqref="I86"/>
    </sheetView>
  </sheetViews>
  <sheetFormatPr defaultRowHeight="15"/>
  <cols>
    <col min="1" max="1" width="12" hidden="1" customWidth="1"/>
    <col min="2" max="2" width="10.140625" hidden="1" customWidth="1"/>
    <col min="3" max="3" width="27.85546875" bestFit="1" customWidth="1"/>
    <col min="4" max="4" width="15.140625" bestFit="1" customWidth="1"/>
    <col min="5" max="5" width="23.28515625" customWidth="1"/>
    <col min="6" max="6" width="19" customWidth="1"/>
    <col min="7" max="7" width="10.140625" customWidth="1"/>
    <col min="8" max="8" width="7.42578125" customWidth="1"/>
    <col min="9" max="9" width="15" bestFit="1" customWidth="1"/>
    <col min="10" max="10" width="10.7109375" customWidth="1"/>
    <col min="11" max="11" width="13.5703125" customWidth="1"/>
    <col min="12" max="12" width="16.28515625" style="65" customWidth="1"/>
    <col min="13" max="13" width="17" customWidth="1"/>
    <col min="14" max="14" width="15.5703125" customWidth="1"/>
    <col min="15" max="15" width="11.5703125" bestFit="1" customWidth="1"/>
    <col min="16" max="16" width="14.28515625" bestFit="1" customWidth="1"/>
    <col min="17" max="17" width="24.7109375" style="65" customWidth="1"/>
    <col min="18" max="18" width="14" customWidth="1"/>
    <col min="19" max="19" width="13.140625" customWidth="1"/>
    <col min="20" max="20" width="10.5703125" customWidth="1"/>
    <col min="21" max="21" width="14.42578125" customWidth="1"/>
    <col min="22" max="22" width="22.7109375" style="15" bestFit="1" customWidth="1"/>
    <col min="23" max="23" width="14.85546875" style="5" customWidth="1"/>
    <col min="24" max="25" width="10.140625" bestFit="1" customWidth="1"/>
    <col min="26" max="1030" width="9.140625" customWidth="1"/>
  </cols>
  <sheetData>
    <row r="1" spans="1:23" ht="21.75" customHeight="1">
      <c r="A1" s="391" t="s">
        <v>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3"/>
    </row>
    <row r="2" spans="1:23" ht="21" customHeight="1">
      <c r="A2" s="394" t="s">
        <v>1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6"/>
    </row>
    <row r="3" spans="1:23" ht="17.25" customHeight="1" thickBot="1">
      <c r="A3" s="397" t="s">
        <v>733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398"/>
      <c r="V3" s="399"/>
    </row>
    <row r="4" spans="1:23" s="15" customFormat="1" ht="30">
      <c r="A4" s="6" t="s">
        <v>734</v>
      </c>
      <c r="B4" s="7" t="s">
        <v>735</v>
      </c>
      <c r="C4" s="7" t="s">
        <v>3</v>
      </c>
      <c r="D4" s="8" t="s">
        <v>4</v>
      </c>
      <c r="E4" s="9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9" t="s">
        <v>10</v>
      </c>
      <c r="K4" s="9" t="s">
        <v>11</v>
      </c>
      <c r="L4" s="9" t="s">
        <v>12</v>
      </c>
      <c r="M4" s="7" t="s">
        <v>13</v>
      </c>
      <c r="N4" s="7" t="s">
        <v>14</v>
      </c>
      <c r="O4" s="8" t="s">
        <v>15</v>
      </c>
      <c r="P4" s="8" t="s">
        <v>16</v>
      </c>
      <c r="Q4" s="10" t="s">
        <v>17</v>
      </c>
      <c r="R4" s="11" t="s">
        <v>18</v>
      </c>
      <c r="S4" s="11" t="s">
        <v>19</v>
      </c>
      <c r="T4" s="12" t="s">
        <v>20</v>
      </c>
      <c r="U4" s="13" t="s">
        <v>21</v>
      </c>
      <c r="V4" s="14" t="s">
        <v>22</v>
      </c>
      <c r="W4" s="70" t="s">
        <v>736</v>
      </c>
    </row>
    <row r="5" spans="1:23" ht="30" hidden="1">
      <c r="A5" s="16"/>
      <c r="B5" s="178"/>
      <c r="C5" s="75" t="s">
        <v>737</v>
      </c>
      <c r="D5" s="75">
        <v>44210</v>
      </c>
      <c r="E5" s="74" t="s">
        <v>53</v>
      </c>
      <c r="F5" s="76" t="s">
        <v>47</v>
      </c>
      <c r="G5" s="76" t="s">
        <v>54</v>
      </c>
      <c r="H5" s="76">
        <v>9914</v>
      </c>
      <c r="I5" s="76" t="s">
        <v>56</v>
      </c>
      <c r="J5" s="77" t="s">
        <v>29</v>
      </c>
      <c r="K5" s="77" t="s">
        <v>30</v>
      </c>
      <c r="L5" s="78" t="s">
        <v>109</v>
      </c>
      <c r="M5" s="77" t="s">
        <v>33</v>
      </c>
      <c r="N5" s="77" t="s">
        <v>32</v>
      </c>
      <c r="O5" s="75">
        <v>44213</v>
      </c>
      <c r="P5" s="75">
        <v>44215</v>
      </c>
      <c r="Q5" s="79" t="s">
        <v>738</v>
      </c>
      <c r="R5" s="80">
        <v>1164.47</v>
      </c>
      <c r="S5" s="179" t="s">
        <v>35</v>
      </c>
      <c r="T5" s="81">
        <f>IF(P5-O5=0,0.6,IF(P5-O5&gt;=1,P5-O5+0.6,0))</f>
        <v>2.6</v>
      </c>
      <c r="U5" s="88">
        <f>IF(F5="ASSESSOR",480*T5,IF(F5="COLABORADOR EVENTUAL",480*T5,IF(F5="GUARDA PORTUÁRIO",240*T5,IF(F5="CONSELHEIRO",600*T5,IF(F5="DIRETOR",600*T5,IF(F5="FIEL",360*T5,IF(F5="FIEL AJUDANTE",360*T5,IF(F5="GERENTE",480*T5,IF(F5="SECRETÁRIA",360*T5,IF(F5="SUPERINTENDENTE",480*T5,IF(F5="SUPERVISOR",360*T5,IF(F5="ESPECIALISTA PORTUÁRIO",360*T5,IF(F5="TÉC. SERV. PORTUÁRIOS",240*T5,0)))))))))))))</f>
        <v>1560</v>
      </c>
      <c r="V5" s="85">
        <f t="shared" ref="V5:V18" si="0">SUM(R5:S5,U5)</f>
        <v>2724.4700000000003</v>
      </c>
      <c r="W5" s="17" t="str">
        <f>IF(O5-D5&gt;9,"NÃO","SIM")</f>
        <v>SIM</v>
      </c>
    </row>
    <row r="6" spans="1:23" ht="30" hidden="1">
      <c r="A6" s="16"/>
      <c r="B6" s="178"/>
      <c r="C6" s="75" t="s">
        <v>739</v>
      </c>
      <c r="D6" s="75">
        <v>44221</v>
      </c>
      <c r="E6" s="74" t="s">
        <v>53</v>
      </c>
      <c r="F6" s="76" t="s">
        <v>47</v>
      </c>
      <c r="G6" s="76" t="s">
        <v>54</v>
      </c>
      <c r="H6" s="76">
        <v>9914</v>
      </c>
      <c r="I6" s="76" t="s">
        <v>56</v>
      </c>
      <c r="J6" s="77" t="s">
        <v>29</v>
      </c>
      <c r="K6" s="77" t="s">
        <v>30</v>
      </c>
      <c r="L6" s="78" t="s">
        <v>109</v>
      </c>
      <c r="M6" s="77" t="s">
        <v>32</v>
      </c>
      <c r="N6" s="77" t="s">
        <v>33</v>
      </c>
      <c r="O6" s="75">
        <v>44213</v>
      </c>
      <c r="P6" s="75">
        <v>44228</v>
      </c>
      <c r="Q6" s="79" t="s">
        <v>740</v>
      </c>
      <c r="R6" s="179" t="s">
        <v>35</v>
      </c>
      <c r="S6" s="80">
        <v>333.71</v>
      </c>
      <c r="T6" s="81"/>
      <c r="U6" s="88">
        <f>IF(F6="ASSESSOR",480*T6,IF(F6="COLABORADOR EVENTUAL",480*T6,IF(F6="GUARDA PORTUÁRIO",240*T6,IF(F6="CONSELHEIRO",600*T6,IF(F6="DIRETOR",600*T6,IF(F6="FIEL",360*T6,IF(F6="FIEL AJUDANTE",360*T6,IF(F6="GERENTE",480*T6,IF(F6="SECRETÁRIA",360*T6,IF(F6="SUPERINTENDENTE",480*T6,IF(F6="SUPERVISOR",360*T6,IF(F6="ESPECIALISTA PORTUÁRIO",360*T6,IF(F6="TÉC. SERV. PORTUÁRIOS",240*T6,0)))))))))))))</f>
        <v>0</v>
      </c>
      <c r="V6" s="85">
        <f t="shared" si="0"/>
        <v>333.71</v>
      </c>
      <c r="W6" s="17" t="str">
        <f t="shared" ref="W6:W56" si="1">IF(O6-D6&gt;9,"NÃO","SIM")</f>
        <v>SIM</v>
      </c>
    </row>
    <row r="7" spans="1:23" ht="75" hidden="1">
      <c r="A7" s="16"/>
      <c r="B7" s="178"/>
      <c r="C7" s="77" t="s">
        <v>741</v>
      </c>
      <c r="D7" s="75">
        <v>44221</v>
      </c>
      <c r="E7" s="74" t="s">
        <v>742</v>
      </c>
      <c r="F7" s="74" t="s">
        <v>248</v>
      </c>
      <c r="G7" s="76" t="s">
        <v>26</v>
      </c>
      <c r="H7" s="76" t="s">
        <v>27</v>
      </c>
      <c r="I7" s="76" t="s">
        <v>743</v>
      </c>
      <c r="J7" s="77" t="s">
        <v>29</v>
      </c>
      <c r="K7" s="77" t="s">
        <v>30</v>
      </c>
      <c r="L7" s="78" t="s">
        <v>109</v>
      </c>
      <c r="M7" s="77" t="s">
        <v>744</v>
      </c>
      <c r="N7" s="77" t="s">
        <v>33</v>
      </c>
      <c r="O7" s="75">
        <v>44239</v>
      </c>
      <c r="P7" s="75">
        <v>44239</v>
      </c>
      <c r="Q7" s="79" t="s">
        <v>745</v>
      </c>
      <c r="R7" s="80">
        <f>1264.87/2</f>
        <v>632.43499999999995</v>
      </c>
      <c r="S7" s="80">
        <f>1264.87/2</f>
        <v>632.43499999999995</v>
      </c>
      <c r="T7" s="81">
        <v>0.6</v>
      </c>
      <c r="U7" s="88">
        <v>288</v>
      </c>
      <c r="V7" s="85">
        <f t="shared" si="0"/>
        <v>1552.87</v>
      </c>
      <c r="W7" s="17" t="str">
        <f t="shared" si="1"/>
        <v>NÃO</v>
      </c>
    </row>
    <row r="8" spans="1:23" ht="45" hidden="1">
      <c r="A8" s="16"/>
      <c r="B8" s="178"/>
      <c r="C8" s="77" t="s">
        <v>746</v>
      </c>
      <c r="D8" s="75">
        <v>44250</v>
      </c>
      <c r="E8" s="74" t="s">
        <v>46</v>
      </c>
      <c r="F8" s="76" t="s">
        <v>47</v>
      </c>
      <c r="G8" s="76" t="s">
        <v>48</v>
      </c>
      <c r="H8" s="82">
        <v>9916</v>
      </c>
      <c r="I8" s="76" t="s">
        <v>49</v>
      </c>
      <c r="J8" s="77" t="s">
        <v>29</v>
      </c>
      <c r="K8" s="77" t="s">
        <v>30</v>
      </c>
      <c r="L8" s="78" t="s">
        <v>109</v>
      </c>
      <c r="M8" s="77" t="s">
        <v>33</v>
      </c>
      <c r="N8" s="77" t="s">
        <v>32</v>
      </c>
      <c r="O8" s="75">
        <v>44256</v>
      </c>
      <c r="P8" s="75">
        <v>44260</v>
      </c>
      <c r="Q8" s="79" t="s">
        <v>747</v>
      </c>
      <c r="R8" s="80">
        <v>775.96</v>
      </c>
      <c r="S8" s="80">
        <v>651.47</v>
      </c>
      <c r="T8" s="81"/>
      <c r="U8" s="88">
        <f>IF(F8="ASSESSOR",480*T8,IF(F8="COLABORADOR EVENTUAL",480*T8,IF(F8="GUARDA PORTUÁRIO",240*T8,IF(F8="CONSELHEIRO",600*T8,IF(F8="DIRETOR",600*T8,IF(F8="FIEL",360*T8,IF(F8="FIEL AJUDANTE",360*T8,IF(F8="GERENTE",480*T8,IF(F8="SECRETÁRIA",360*T8,IF(F8="SUPERINTENDENTE",480*T8,IF(F8="SUPERVISOR",360*T8,IF(F8="ESPECIALISTA PORTUÁRIO",360*T8,IF(F8="TÉC. SERV. PORTUÁRIOS",240*T8,0)))))))))))))</f>
        <v>0</v>
      </c>
      <c r="V8" s="85">
        <f t="shared" si="0"/>
        <v>1427.43</v>
      </c>
      <c r="W8" s="17" t="str">
        <f t="shared" si="1"/>
        <v>SIM</v>
      </c>
    </row>
    <row r="9" spans="1:23" ht="30" hidden="1">
      <c r="A9" s="16"/>
      <c r="B9" s="178"/>
      <c r="C9" s="75" t="s">
        <v>748</v>
      </c>
      <c r="D9" s="75">
        <v>44249</v>
      </c>
      <c r="E9" s="74" t="s">
        <v>53</v>
      </c>
      <c r="F9" s="76" t="s">
        <v>47</v>
      </c>
      <c r="G9" s="76" t="s">
        <v>54</v>
      </c>
      <c r="H9" s="76">
        <v>9914</v>
      </c>
      <c r="I9" s="76" t="s">
        <v>56</v>
      </c>
      <c r="J9" s="77" t="s">
        <v>29</v>
      </c>
      <c r="K9" s="77" t="s">
        <v>30</v>
      </c>
      <c r="L9" s="78" t="s">
        <v>31</v>
      </c>
      <c r="M9" s="77" t="s">
        <v>33</v>
      </c>
      <c r="N9" s="77" t="s">
        <v>32</v>
      </c>
      <c r="O9" s="75">
        <v>44250</v>
      </c>
      <c r="P9" s="75">
        <v>44253</v>
      </c>
      <c r="Q9" s="79" t="s">
        <v>749</v>
      </c>
      <c r="R9" s="80">
        <v>935.23</v>
      </c>
      <c r="S9" s="179" t="s">
        <v>35</v>
      </c>
      <c r="T9" s="81">
        <f>IF(P9-O9=0,0.6,IF(P9-O9&gt;=1,P9-O9+0.6,0))</f>
        <v>3.6</v>
      </c>
      <c r="U9" s="88">
        <f>IF(F9="ASSESSOR",480*T9,IF(F9="COLABORADOR EVENTUAL",480*T9,IF(F9="GUARDA PORTUÁRIO",240*T9,IF(F9="CONSELHEIRO",600*T9,IF(F9="DIRETOR",600*T9,IF(F9="FIEL",360*T9,IF(F9="FIEL AJUDANTE",360*T9,IF(F9="GERENTE",480*T9,IF(F9="SECRETÁRIA",360*T9,IF(F9="SUPERINTENDENTE",480*T9,IF(F9="SUPERVISOR",360*T9,IF(F9="ESPECIALISTA PORTUÁRIO",360*T9,IF(F9="TÉC. SERV. PORTUÁRIOS",240*T9,0)))))))))))))</f>
        <v>2160</v>
      </c>
      <c r="V9" s="85">
        <f t="shared" si="0"/>
        <v>3095.23</v>
      </c>
      <c r="W9" s="17" t="str">
        <f t="shared" si="1"/>
        <v>SIM</v>
      </c>
    </row>
    <row r="10" spans="1:23" ht="30" hidden="1">
      <c r="A10" s="16"/>
      <c r="B10" s="178"/>
      <c r="C10" s="75" t="s">
        <v>750</v>
      </c>
      <c r="D10" s="75">
        <v>44249</v>
      </c>
      <c r="E10" s="74" t="s">
        <v>53</v>
      </c>
      <c r="F10" s="76" t="s">
        <v>47</v>
      </c>
      <c r="G10" s="76" t="s">
        <v>54</v>
      </c>
      <c r="H10" s="76">
        <v>9914</v>
      </c>
      <c r="I10" s="76" t="s">
        <v>56</v>
      </c>
      <c r="J10" s="77" t="s">
        <v>29</v>
      </c>
      <c r="K10" s="77" t="s">
        <v>30</v>
      </c>
      <c r="L10" s="78" t="s">
        <v>109</v>
      </c>
      <c r="M10" s="77" t="s">
        <v>32</v>
      </c>
      <c r="N10" s="77" t="s">
        <v>33</v>
      </c>
      <c r="O10" s="75">
        <v>44255</v>
      </c>
      <c r="P10" s="75">
        <v>44255</v>
      </c>
      <c r="Q10" s="79" t="s">
        <v>740</v>
      </c>
      <c r="R10" s="179" t="s">
        <v>35</v>
      </c>
      <c r="S10" s="80">
        <v>401.47</v>
      </c>
      <c r="T10" s="81"/>
      <c r="U10" s="88"/>
      <c r="V10" s="85">
        <f t="shared" si="0"/>
        <v>401.47</v>
      </c>
      <c r="W10" s="17" t="str">
        <f t="shared" si="1"/>
        <v>SIM</v>
      </c>
    </row>
    <row r="11" spans="1:23" ht="90" hidden="1">
      <c r="A11" s="16"/>
      <c r="B11" s="178"/>
      <c r="C11" s="74" t="s">
        <v>751</v>
      </c>
      <c r="D11" s="75">
        <v>44253</v>
      </c>
      <c r="E11" s="74" t="s">
        <v>752</v>
      </c>
      <c r="F11" s="74" t="s">
        <v>753</v>
      </c>
      <c r="G11" s="74" t="s">
        <v>754</v>
      </c>
      <c r="H11" s="76" t="s">
        <v>27</v>
      </c>
      <c r="I11" s="77" t="s">
        <v>755</v>
      </c>
      <c r="J11" s="77" t="s">
        <v>29</v>
      </c>
      <c r="K11" s="77" t="s">
        <v>30</v>
      </c>
      <c r="L11" s="78" t="s">
        <v>31</v>
      </c>
      <c r="M11" s="77" t="s">
        <v>32</v>
      </c>
      <c r="N11" s="77" t="s">
        <v>33</v>
      </c>
      <c r="O11" s="75">
        <v>44264</v>
      </c>
      <c r="P11" s="75">
        <v>44267</v>
      </c>
      <c r="Q11" s="79" t="s">
        <v>756</v>
      </c>
      <c r="R11" s="80">
        <f>892.47/2</f>
        <v>446.23500000000001</v>
      </c>
      <c r="S11" s="80">
        <f>892.47/2</f>
        <v>446.23500000000001</v>
      </c>
      <c r="T11" s="81">
        <f>IF(P11-O11=0,0.6,IF(P11-O11&gt;=1,P11-O11+0.6,0))</f>
        <v>3.6</v>
      </c>
      <c r="U11" s="88">
        <v>1728</v>
      </c>
      <c r="V11" s="85">
        <f t="shared" si="0"/>
        <v>2620.4700000000003</v>
      </c>
      <c r="W11" s="17" t="str">
        <f t="shared" si="1"/>
        <v>NÃO</v>
      </c>
    </row>
    <row r="12" spans="1:23" ht="90" hidden="1">
      <c r="A12" s="16"/>
      <c r="B12" s="178"/>
      <c r="C12" s="74" t="s">
        <v>757</v>
      </c>
      <c r="D12" s="75">
        <v>44250</v>
      </c>
      <c r="E12" s="74" t="s">
        <v>758</v>
      </c>
      <c r="F12" s="74" t="s">
        <v>753</v>
      </c>
      <c r="G12" s="74" t="s">
        <v>759</v>
      </c>
      <c r="H12" s="76" t="s">
        <v>27</v>
      </c>
      <c r="I12" s="77" t="s">
        <v>760</v>
      </c>
      <c r="J12" s="77" t="s">
        <v>29</v>
      </c>
      <c r="K12" s="77" t="s">
        <v>30</v>
      </c>
      <c r="L12" s="78" t="s">
        <v>31</v>
      </c>
      <c r="M12" s="77" t="s">
        <v>32</v>
      </c>
      <c r="N12" s="77" t="s">
        <v>33</v>
      </c>
      <c r="O12" s="75">
        <v>44264</v>
      </c>
      <c r="P12" s="75">
        <v>44267</v>
      </c>
      <c r="Q12" s="79" t="s">
        <v>756</v>
      </c>
      <c r="R12" s="80">
        <f>892.47/2</f>
        <v>446.23500000000001</v>
      </c>
      <c r="S12" s="80">
        <f>892.47/2</f>
        <v>446.23500000000001</v>
      </c>
      <c r="T12" s="81">
        <f>IF(P12-O12=0,0.6,IF(P12-O12&gt;=1,P12-O12+0.6,0))</f>
        <v>3.6</v>
      </c>
      <c r="U12" s="88">
        <v>1728</v>
      </c>
      <c r="V12" s="85">
        <f t="shared" si="0"/>
        <v>2620.4700000000003</v>
      </c>
      <c r="W12" s="17" t="str">
        <f t="shared" si="1"/>
        <v>NÃO</v>
      </c>
    </row>
    <row r="13" spans="1:23" s="19" customFormat="1" ht="27" hidden="1" customHeight="1">
      <c r="A13" s="18" t="s">
        <v>761</v>
      </c>
      <c r="B13" s="180" t="s">
        <v>35</v>
      </c>
      <c r="C13" s="75" t="s">
        <v>762</v>
      </c>
      <c r="D13" s="75">
        <v>44305</v>
      </c>
      <c r="E13" s="74" t="s">
        <v>763</v>
      </c>
      <c r="F13" s="76" t="s">
        <v>47</v>
      </c>
      <c r="G13" s="76" t="s">
        <v>26</v>
      </c>
      <c r="H13" s="76">
        <v>9913</v>
      </c>
      <c r="I13" s="76" t="s">
        <v>168</v>
      </c>
      <c r="J13" s="77" t="s">
        <v>29</v>
      </c>
      <c r="K13" s="77" t="s">
        <v>30</v>
      </c>
      <c r="L13" s="78" t="s">
        <v>109</v>
      </c>
      <c r="M13" s="77" t="s">
        <v>33</v>
      </c>
      <c r="N13" s="77" t="s">
        <v>32</v>
      </c>
      <c r="O13" s="75">
        <v>44312</v>
      </c>
      <c r="P13" s="75" t="s">
        <v>35</v>
      </c>
      <c r="Q13" s="79" t="s">
        <v>764</v>
      </c>
      <c r="R13" s="80">
        <v>908.96</v>
      </c>
      <c r="S13" s="80" t="s">
        <v>35</v>
      </c>
      <c r="T13" s="81">
        <v>1.6</v>
      </c>
      <c r="U13" s="88">
        <f>IF(F13="ASSESSOR",480*T13,IF(F13="COLABORADOR EVENTUAL",480*T13,IF(F13="GUARDA PORTUÁRIO",240*T13,IF(F13="CONSELHEIRO",600*T13,IF(F13="DIRETOR",600*T13,IF(F13="FIEL",360*T13,IF(F13="FIEL AJUDANTE",360*T13,IF(F13="GERENTE",480*T13,IF(F13="SECRETÁRIA",360*T13,IF(F13="SUPERINTENDENTE",480*T13,IF(F13="SUPERVISOR",360*T13,IF(F13="ESPECIALISTA PORTUÁRIO",360*T13,IF(F13="TÉC. SERV. PORTUÁRIOS",240*T13,0)))))))))))))</f>
        <v>960</v>
      </c>
      <c r="V13" s="85">
        <f t="shared" si="0"/>
        <v>1868.96</v>
      </c>
      <c r="W13" s="17" t="str">
        <f t="shared" si="1"/>
        <v>SIM</v>
      </c>
    </row>
    <row r="14" spans="1:23" s="19" customFormat="1" ht="27" hidden="1" customHeight="1">
      <c r="A14" s="18" t="s">
        <v>761</v>
      </c>
      <c r="B14" s="180" t="s">
        <v>35</v>
      </c>
      <c r="C14" s="75" t="s">
        <v>762</v>
      </c>
      <c r="D14" s="75">
        <v>44305</v>
      </c>
      <c r="E14" s="74" t="s">
        <v>763</v>
      </c>
      <c r="F14" s="76" t="s">
        <v>47</v>
      </c>
      <c r="G14" s="76" t="s">
        <v>26</v>
      </c>
      <c r="H14" s="76">
        <v>9913</v>
      </c>
      <c r="I14" s="76" t="s">
        <v>168</v>
      </c>
      <c r="J14" s="77" t="s">
        <v>29</v>
      </c>
      <c r="K14" s="77" t="s">
        <v>30</v>
      </c>
      <c r="L14" s="78" t="s">
        <v>81</v>
      </c>
      <c r="M14" s="77" t="s">
        <v>32</v>
      </c>
      <c r="N14" s="77" t="s">
        <v>33</v>
      </c>
      <c r="O14" s="75" t="s">
        <v>35</v>
      </c>
      <c r="P14" s="75">
        <v>44313</v>
      </c>
      <c r="Q14" s="79" t="s">
        <v>765</v>
      </c>
      <c r="R14" s="80" t="s">
        <v>35</v>
      </c>
      <c r="S14" s="80">
        <v>904.47</v>
      </c>
      <c r="T14" s="81"/>
      <c r="U14" s="88">
        <f>IF(F14="ASSESSOR",480*T14,IF(F14="COLABORADOR EVENTUAL",480*T14,IF(F14="GUARDA PORTUÁRIO",240*T14,IF(F14="CONSELHEIRO",600*T14,IF(F14="DIRETOR",600*T14,IF(F14="FIEL",360*T14,IF(F14="FIEL AJUDANTE",360*T14,IF(F14="GERENTE",480*T14,IF(F14="SECRETÁRIA",360*T14,IF(F14="SUPERINTENDENTE",480*T14,IF(F14="SUPERVISOR",360*T14,IF(F14="ESPECIALISTA PORTUÁRIO",360*T14,IF(F14="TÉC. SERV. PORTUÁRIOS",240*T14,0)))))))))))))</f>
        <v>0</v>
      </c>
      <c r="V14" s="85">
        <f t="shared" si="0"/>
        <v>904.47</v>
      </c>
      <c r="W14" s="17" t="e">
        <f t="shared" si="1"/>
        <v>#VALUE!</v>
      </c>
    </row>
    <row r="15" spans="1:23" ht="26.25" hidden="1" customHeight="1">
      <c r="A15" s="16"/>
      <c r="B15" s="178"/>
      <c r="C15" s="75" t="s">
        <v>766</v>
      </c>
      <c r="D15" s="75">
        <v>44305</v>
      </c>
      <c r="E15" s="74" t="s">
        <v>53</v>
      </c>
      <c r="F15" s="76" t="s">
        <v>47</v>
      </c>
      <c r="G15" s="76" t="s">
        <v>54</v>
      </c>
      <c r="H15" s="76">
        <v>9914</v>
      </c>
      <c r="I15" s="76" t="s">
        <v>56</v>
      </c>
      <c r="J15" s="77" t="s">
        <v>29</v>
      </c>
      <c r="K15" s="77" t="s">
        <v>30</v>
      </c>
      <c r="L15" s="78" t="s">
        <v>31</v>
      </c>
      <c r="M15" s="77" t="s">
        <v>33</v>
      </c>
      <c r="N15" s="77" t="s">
        <v>32</v>
      </c>
      <c r="O15" s="75">
        <v>44307</v>
      </c>
      <c r="P15" s="75">
        <v>44313</v>
      </c>
      <c r="Q15" s="79" t="s">
        <v>765</v>
      </c>
      <c r="R15" s="80">
        <v>559</v>
      </c>
      <c r="S15" s="80">
        <v>559</v>
      </c>
      <c r="T15" s="81">
        <v>1.6</v>
      </c>
      <c r="U15" s="88">
        <f>IF(F15="ASSESSOR",480*T15,IF(F15="COLABORADOR EVENTUAL",480*T15,IF(F15="GUARDA PORTUÁRIO",240*T15,IF(F15="CONSELHEIRO",600*T15,IF(F15="DIRETOR",600*T15,IF(F15="FIEL",360*T15,IF(F15="FIEL AJUDANTE",360*T15,IF(F15="GERENTE",480*T15,IF(F15="SECRETÁRIA",360*T15,IF(F15="SUPERINTENDENTE",480*T15,IF(F15="SUPERVISOR",360*T15,IF(F15="ESPECIALISTA PORTUÁRIO",360*T15,IF(F15="TÉC. SERV. PORTUÁRIOS",240*T15,0)))))))))))))</f>
        <v>960</v>
      </c>
      <c r="V15" s="85">
        <f t="shared" si="0"/>
        <v>2078</v>
      </c>
      <c r="W15" s="17" t="str">
        <f t="shared" si="1"/>
        <v>SIM</v>
      </c>
    </row>
    <row r="16" spans="1:23" ht="45" hidden="1">
      <c r="A16" s="16"/>
      <c r="B16" s="178"/>
      <c r="C16" s="74" t="s">
        <v>767</v>
      </c>
      <c r="D16" s="75">
        <v>44305</v>
      </c>
      <c r="E16" s="74" t="s">
        <v>46</v>
      </c>
      <c r="F16" s="76" t="s">
        <v>47</v>
      </c>
      <c r="G16" s="76" t="s">
        <v>48</v>
      </c>
      <c r="H16" s="82">
        <v>9916</v>
      </c>
      <c r="I16" s="76" t="s">
        <v>49</v>
      </c>
      <c r="J16" s="77" t="s">
        <v>29</v>
      </c>
      <c r="K16" s="77" t="s">
        <v>30</v>
      </c>
      <c r="L16" s="78" t="s">
        <v>31</v>
      </c>
      <c r="M16" s="77" t="s">
        <v>33</v>
      </c>
      <c r="N16" s="77" t="s">
        <v>32</v>
      </c>
      <c r="O16" s="75">
        <v>44307</v>
      </c>
      <c r="P16" s="75" t="s">
        <v>35</v>
      </c>
      <c r="Q16" s="79" t="s">
        <v>768</v>
      </c>
      <c r="R16" s="80">
        <v>951.4</v>
      </c>
      <c r="S16" s="80" t="s">
        <v>35</v>
      </c>
      <c r="T16" s="81"/>
      <c r="U16" s="88">
        <f t="shared" ref="U16:U21" si="2">IF(F16="ASSESSOR",480*T16,IF(F16="COLABORADOR EVENTUAL",480*T16,IF(F16="GUARDA PORTUÁRIO",240*T16,IF(F16="CONSELHEIRO",600*T16,IF(F16="DIRETOR",600*T16,IF(F16="FIEL",360*T16,IF(F16="FIEL AJUDANTE",360*T16,IF(F16="GERENTE",480*T16,IF(F16="SECRETÁRIA",360*T16,IF(F16="SUPERINTENDENTE",480*T16,IF(F16="SUPERVISOR",360*T16,IF(F16="ESPECIALISTA PORTUÁRIO",360*T16,IF(F16="TÉC. SERV. PORTUÁRIOS",240*T16,0)))))))))))))</f>
        <v>0</v>
      </c>
      <c r="V16" s="85">
        <f t="shared" si="0"/>
        <v>951.4</v>
      </c>
      <c r="W16" s="17" t="str">
        <f t="shared" si="1"/>
        <v>SIM</v>
      </c>
    </row>
    <row r="17" spans="1:24" ht="45" hidden="1">
      <c r="A17" s="16"/>
      <c r="B17" s="178"/>
      <c r="C17" s="74" t="s">
        <v>767</v>
      </c>
      <c r="D17" s="75">
        <v>44305</v>
      </c>
      <c r="E17" s="74" t="s">
        <v>46</v>
      </c>
      <c r="F17" s="76" t="s">
        <v>47</v>
      </c>
      <c r="G17" s="76" t="s">
        <v>48</v>
      </c>
      <c r="H17" s="82">
        <v>9916</v>
      </c>
      <c r="I17" s="76" t="s">
        <v>49</v>
      </c>
      <c r="J17" s="77" t="s">
        <v>29</v>
      </c>
      <c r="K17" s="77" t="s">
        <v>30</v>
      </c>
      <c r="L17" s="78" t="s">
        <v>31</v>
      </c>
      <c r="M17" s="77" t="s">
        <v>32</v>
      </c>
      <c r="N17" s="77" t="s">
        <v>44</v>
      </c>
      <c r="O17" s="75" t="s">
        <v>35</v>
      </c>
      <c r="P17" s="75">
        <v>44309</v>
      </c>
      <c r="Q17" s="79" t="s">
        <v>768</v>
      </c>
      <c r="R17" s="80" t="s">
        <v>35</v>
      </c>
      <c r="S17" s="80">
        <v>1090.72</v>
      </c>
      <c r="T17" s="81"/>
      <c r="U17" s="88">
        <f t="shared" si="2"/>
        <v>0</v>
      </c>
      <c r="V17" s="85">
        <f t="shared" si="0"/>
        <v>1090.72</v>
      </c>
      <c r="W17" s="17" t="e">
        <f t="shared" si="1"/>
        <v>#VALUE!</v>
      </c>
      <c r="X17" s="20">
        <f>V16+V17</f>
        <v>2042.12</v>
      </c>
    </row>
    <row r="18" spans="1:24" ht="25.5" hidden="1" customHeight="1">
      <c r="A18" s="21"/>
      <c r="B18" s="22"/>
      <c r="C18" s="23" t="s">
        <v>769</v>
      </c>
      <c r="D18" s="24">
        <v>44307</v>
      </c>
      <c r="E18" s="23" t="s">
        <v>46</v>
      </c>
      <c r="F18" s="76" t="s">
        <v>47</v>
      </c>
      <c r="G18" s="76" t="s">
        <v>48</v>
      </c>
      <c r="H18" s="82">
        <v>9917</v>
      </c>
      <c r="I18" s="76" t="s">
        <v>49</v>
      </c>
      <c r="J18" s="77" t="s">
        <v>29</v>
      </c>
      <c r="K18" s="77" t="s">
        <v>30</v>
      </c>
      <c r="L18" s="78" t="s">
        <v>31</v>
      </c>
      <c r="M18" s="25" t="s">
        <v>33</v>
      </c>
      <c r="N18" s="25" t="s">
        <v>32</v>
      </c>
      <c r="O18" s="24">
        <v>44312</v>
      </c>
      <c r="P18" s="75">
        <v>44313</v>
      </c>
      <c r="Q18" s="79" t="s">
        <v>765</v>
      </c>
      <c r="R18" s="26">
        <v>1058.94</v>
      </c>
      <c r="S18" s="26">
        <v>561.65</v>
      </c>
      <c r="T18" s="27">
        <v>1.6</v>
      </c>
      <c r="U18" s="88">
        <f t="shared" si="2"/>
        <v>960</v>
      </c>
      <c r="V18" s="85">
        <f t="shared" si="0"/>
        <v>2580.59</v>
      </c>
      <c r="W18" s="17" t="str">
        <f t="shared" si="1"/>
        <v>SIM</v>
      </c>
      <c r="X18" s="20"/>
    </row>
    <row r="19" spans="1:24" ht="30" hidden="1">
      <c r="A19" s="21"/>
      <c r="B19" s="22"/>
      <c r="C19" s="23" t="s">
        <v>770</v>
      </c>
      <c r="D19" s="75">
        <v>44302</v>
      </c>
      <c r="E19" s="74" t="s">
        <v>241</v>
      </c>
      <c r="F19" s="76" t="s">
        <v>47</v>
      </c>
      <c r="G19" s="76" t="s">
        <v>242</v>
      </c>
      <c r="H19" s="76" t="s">
        <v>243</v>
      </c>
      <c r="I19" s="77" t="s">
        <v>244</v>
      </c>
      <c r="J19" s="77" t="s">
        <v>29</v>
      </c>
      <c r="K19" s="77" t="s">
        <v>30</v>
      </c>
      <c r="L19" s="78" t="s">
        <v>109</v>
      </c>
      <c r="M19" s="77" t="s">
        <v>33</v>
      </c>
      <c r="N19" s="77" t="s">
        <v>32</v>
      </c>
      <c r="O19" s="75">
        <v>44312</v>
      </c>
      <c r="P19" s="75" t="s">
        <v>35</v>
      </c>
      <c r="Q19" s="79" t="s">
        <v>765</v>
      </c>
      <c r="R19" s="80">
        <v>729.96</v>
      </c>
      <c r="S19" s="80" t="s">
        <v>35</v>
      </c>
      <c r="T19" s="81"/>
      <c r="U19" s="88">
        <f t="shared" si="2"/>
        <v>0</v>
      </c>
      <c r="V19" s="85">
        <f>SUM(R19,S19,U19)</f>
        <v>729.96</v>
      </c>
      <c r="W19" s="17" t="str">
        <f t="shared" si="1"/>
        <v>NÃO</v>
      </c>
      <c r="X19" s="20"/>
    </row>
    <row r="20" spans="1:24" ht="30" hidden="1">
      <c r="A20" s="21"/>
      <c r="B20" s="22"/>
      <c r="C20" s="23" t="s">
        <v>770</v>
      </c>
      <c r="D20" s="75">
        <v>44302</v>
      </c>
      <c r="E20" s="74" t="s">
        <v>241</v>
      </c>
      <c r="F20" s="76" t="s">
        <v>47</v>
      </c>
      <c r="G20" s="76" t="s">
        <v>242</v>
      </c>
      <c r="H20" s="76" t="s">
        <v>243</v>
      </c>
      <c r="I20" s="77" t="s">
        <v>244</v>
      </c>
      <c r="J20" s="77" t="s">
        <v>29</v>
      </c>
      <c r="K20" s="77" t="s">
        <v>30</v>
      </c>
      <c r="L20" s="78" t="s">
        <v>81</v>
      </c>
      <c r="M20" s="77" t="s">
        <v>32</v>
      </c>
      <c r="N20" s="77" t="s">
        <v>33</v>
      </c>
      <c r="O20" s="75" t="s">
        <v>35</v>
      </c>
      <c r="P20" s="75">
        <v>44313</v>
      </c>
      <c r="Q20" s="79" t="s">
        <v>765</v>
      </c>
      <c r="R20" s="80" t="s">
        <v>35</v>
      </c>
      <c r="S20" s="80">
        <v>2330.5700000000002</v>
      </c>
      <c r="T20" s="81"/>
      <c r="U20" s="88">
        <f t="shared" si="2"/>
        <v>0</v>
      </c>
      <c r="V20" s="85">
        <f>SUM(R20,S20,U20)</f>
        <v>2330.5700000000002</v>
      </c>
      <c r="W20" s="17" t="e">
        <f t="shared" si="1"/>
        <v>#VALUE!</v>
      </c>
      <c r="X20" s="20"/>
    </row>
    <row r="21" spans="1:24" ht="30" hidden="1">
      <c r="A21" s="21"/>
      <c r="B21" s="22"/>
      <c r="C21" s="23" t="s">
        <v>770</v>
      </c>
      <c r="D21" s="75">
        <v>44305</v>
      </c>
      <c r="E21" s="74" t="s">
        <v>241</v>
      </c>
      <c r="F21" s="76" t="s">
        <v>47</v>
      </c>
      <c r="G21" s="76" t="s">
        <v>242</v>
      </c>
      <c r="H21" s="76" t="s">
        <v>243</v>
      </c>
      <c r="I21" s="77" t="s">
        <v>244</v>
      </c>
      <c r="J21" s="77" t="s">
        <v>29</v>
      </c>
      <c r="K21" s="77" t="s">
        <v>30</v>
      </c>
      <c r="L21" s="78" t="s">
        <v>31</v>
      </c>
      <c r="M21" s="77" t="s">
        <v>32</v>
      </c>
      <c r="N21" s="77" t="s">
        <v>33</v>
      </c>
      <c r="O21" s="75" t="s">
        <v>35</v>
      </c>
      <c r="P21" s="75">
        <v>44309</v>
      </c>
      <c r="Q21" s="79" t="s">
        <v>771</v>
      </c>
      <c r="R21" s="80" t="s">
        <v>35</v>
      </c>
      <c r="S21" s="80">
        <v>580.45000000000005</v>
      </c>
      <c r="T21" s="81"/>
      <c r="U21" s="88">
        <f t="shared" si="2"/>
        <v>0</v>
      </c>
      <c r="V21" s="85">
        <f>SUM(R21,S21,U21)</f>
        <v>580.45000000000005</v>
      </c>
      <c r="W21" s="17" t="e">
        <f t="shared" si="1"/>
        <v>#VALUE!</v>
      </c>
      <c r="X21" s="20"/>
    </row>
    <row r="22" spans="1:24" ht="45" hidden="1">
      <c r="A22" s="21"/>
      <c r="B22" s="22"/>
      <c r="C22" s="74" t="s">
        <v>772</v>
      </c>
      <c r="D22" s="75">
        <v>44316</v>
      </c>
      <c r="E22" s="74" t="s">
        <v>773</v>
      </c>
      <c r="F22" s="76" t="s">
        <v>63</v>
      </c>
      <c r="G22" s="76" t="s">
        <v>86</v>
      </c>
      <c r="H22" s="82">
        <v>9713</v>
      </c>
      <c r="I22" s="77" t="s">
        <v>88</v>
      </c>
      <c r="J22" s="77" t="s">
        <v>29</v>
      </c>
      <c r="K22" s="77" t="s">
        <v>30</v>
      </c>
      <c r="L22" s="78" t="s">
        <v>31</v>
      </c>
      <c r="M22" s="77" t="s">
        <v>33</v>
      </c>
      <c r="N22" s="77" t="s">
        <v>44</v>
      </c>
      <c r="O22" s="75">
        <v>44346</v>
      </c>
      <c r="P22" s="75">
        <v>44348</v>
      </c>
      <c r="Q22" s="79" t="s">
        <v>774</v>
      </c>
      <c r="R22" s="80">
        <v>200.12</v>
      </c>
      <c r="S22" s="80" t="s">
        <v>35</v>
      </c>
      <c r="T22" s="81"/>
      <c r="U22" s="88">
        <f t="shared" ref="U22:U28" si="3">IF(F22="ASSESSOR",480*T22,IF(F22="COLABORADOR EVENTUAL",480*T22,IF(F22="GUARDA PORTUÁRIO",240*T22,IF(F22="CONSELHEIRO",600*T22,IF(F22="DIRETOR",600*T22,IF(F22="FIEL",360*T22,IF(F22="FIEL AJUDANTE",360*T22,IF(F22="GERENTE",480*T22,IF(F22="SECRETÁRIA",360*T22,IF(F22="SUPERINTENDENTE",480*T22,IF(F22="SUPERVISOR",360*T22,IF(F22="ESPECIALISTA PORTUÁRIO",360*T22,IF(F22="TÉC. SERV. PORTUÁRIOS",240*T22,0)))))))))))))</f>
        <v>0</v>
      </c>
      <c r="V22" s="85">
        <f t="shared" ref="V22:V28" si="4">SUM(R22:S22,U22)</f>
        <v>200.12</v>
      </c>
      <c r="W22" s="17" t="str">
        <f t="shared" si="1"/>
        <v>NÃO</v>
      </c>
      <c r="X22" s="20"/>
    </row>
    <row r="23" spans="1:24" ht="75" hidden="1">
      <c r="A23" s="21"/>
      <c r="B23" s="22"/>
      <c r="C23" s="23" t="s">
        <v>775</v>
      </c>
      <c r="D23" s="75">
        <v>44316</v>
      </c>
      <c r="E23" s="74" t="s">
        <v>776</v>
      </c>
      <c r="F23" s="76" t="s">
        <v>215</v>
      </c>
      <c r="G23" s="76" t="s">
        <v>777</v>
      </c>
      <c r="H23" s="82">
        <v>7324</v>
      </c>
      <c r="I23" s="77" t="s">
        <v>778</v>
      </c>
      <c r="J23" s="77" t="s">
        <v>29</v>
      </c>
      <c r="K23" s="77" t="s">
        <v>30</v>
      </c>
      <c r="L23" s="78" t="s">
        <v>31</v>
      </c>
      <c r="M23" s="77" t="s">
        <v>33</v>
      </c>
      <c r="N23" s="77" t="s">
        <v>44</v>
      </c>
      <c r="O23" s="75">
        <v>44346</v>
      </c>
      <c r="P23" s="75">
        <v>44348</v>
      </c>
      <c r="Q23" s="79" t="s">
        <v>779</v>
      </c>
      <c r="R23" s="80">
        <v>200.12</v>
      </c>
      <c r="S23" s="80" t="s">
        <v>35</v>
      </c>
      <c r="T23" s="81">
        <v>2.6</v>
      </c>
      <c r="U23" s="88">
        <f t="shared" si="3"/>
        <v>624</v>
      </c>
      <c r="V23" s="85">
        <f t="shared" si="4"/>
        <v>824.12</v>
      </c>
      <c r="W23" s="17" t="str">
        <f t="shared" si="1"/>
        <v>NÃO</v>
      </c>
      <c r="X23" s="20"/>
    </row>
    <row r="24" spans="1:24" ht="30" hidden="1">
      <c r="A24" s="21"/>
      <c r="B24" s="22"/>
      <c r="C24" s="23" t="s">
        <v>780</v>
      </c>
      <c r="D24" s="24">
        <v>44326</v>
      </c>
      <c r="E24" s="74" t="s">
        <v>46</v>
      </c>
      <c r="F24" s="76" t="s">
        <v>47</v>
      </c>
      <c r="G24" s="76" t="s">
        <v>48</v>
      </c>
      <c r="H24" s="82">
        <v>9916</v>
      </c>
      <c r="I24" s="76" t="s">
        <v>49</v>
      </c>
      <c r="J24" s="77" t="s">
        <v>29</v>
      </c>
      <c r="K24" s="77" t="s">
        <v>30</v>
      </c>
      <c r="L24" s="78" t="s">
        <v>31</v>
      </c>
      <c r="M24" s="77" t="s">
        <v>44</v>
      </c>
      <c r="N24" s="77" t="s">
        <v>32</v>
      </c>
      <c r="O24" s="24">
        <v>44340</v>
      </c>
      <c r="P24" s="24">
        <v>44344</v>
      </c>
      <c r="Q24" s="79" t="s">
        <v>781</v>
      </c>
      <c r="R24" s="26">
        <v>489.72</v>
      </c>
      <c r="S24" s="26">
        <v>489.71</v>
      </c>
      <c r="T24" s="81">
        <v>4.5999999999999996</v>
      </c>
      <c r="U24" s="88">
        <f t="shared" si="3"/>
        <v>2760</v>
      </c>
      <c r="V24" s="85">
        <f t="shared" si="4"/>
        <v>3739.4300000000003</v>
      </c>
      <c r="W24" s="17" t="str">
        <f t="shared" si="1"/>
        <v>NÃO</v>
      </c>
      <c r="X24" s="20"/>
    </row>
    <row r="25" spans="1:24" ht="30" hidden="1">
      <c r="A25" s="21"/>
      <c r="B25" s="22"/>
      <c r="C25" s="23" t="s">
        <v>782</v>
      </c>
      <c r="D25" s="24">
        <v>44330</v>
      </c>
      <c r="E25" s="74" t="s">
        <v>763</v>
      </c>
      <c r="F25" s="76" t="s">
        <v>47</v>
      </c>
      <c r="G25" s="76" t="s">
        <v>26</v>
      </c>
      <c r="H25" s="28">
        <v>9913</v>
      </c>
      <c r="I25" s="76" t="s">
        <v>168</v>
      </c>
      <c r="J25" s="77" t="s">
        <v>29</v>
      </c>
      <c r="K25" s="77" t="s">
        <v>30</v>
      </c>
      <c r="L25" s="78" t="s">
        <v>81</v>
      </c>
      <c r="M25" s="25" t="s">
        <v>33</v>
      </c>
      <c r="N25" s="77" t="s">
        <v>32</v>
      </c>
      <c r="O25" s="24" t="s">
        <v>783</v>
      </c>
      <c r="P25" s="24" t="s">
        <v>783</v>
      </c>
      <c r="Q25" s="29" t="s">
        <v>784</v>
      </c>
      <c r="R25" s="26">
        <v>1358.61</v>
      </c>
      <c r="S25" s="26">
        <v>1358.6</v>
      </c>
      <c r="T25" s="81">
        <v>0.6</v>
      </c>
      <c r="U25" s="88">
        <f t="shared" si="3"/>
        <v>360</v>
      </c>
      <c r="V25" s="85">
        <f t="shared" si="4"/>
        <v>3077.21</v>
      </c>
      <c r="W25" s="17" t="str">
        <f t="shared" si="1"/>
        <v>SIM</v>
      </c>
      <c r="X25" s="20"/>
    </row>
    <row r="26" spans="1:24" ht="45" hidden="1">
      <c r="A26" s="21"/>
      <c r="B26" s="22"/>
      <c r="C26" s="23" t="s">
        <v>785</v>
      </c>
      <c r="D26" s="24">
        <v>44330</v>
      </c>
      <c r="E26" s="74" t="s">
        <v>763</v>
      </c>
      <c r="F26" s="76" t="s">
        <v>47</v>
      </c>
      <c r="G26" s="76" t="s">
        <v>26</v>
      </c>
      <c r="H26" s="28">
        <v>9913</v>
      </c>
      <c r="I26" s="76" t="s">
        <v>168</v>
      </c>
      <c r="J26" s="77" t="s">
        <v>29</v>
      </c>
      <c r="K26" s="77" t="s">
        <v>30</v>
      </c>
      <c r="L26" s="78" t="s">
        <v>31</v>
      </c>
      <c r="M26" s="77" t="s">
        <v>33</v>
      </c>
      <c r="N26" s="77" t="s">
        <v>32</v>
      </c>
      <c r="O26" s="24" t="s">
        <v>786</v>
      </c>
      <c r="P26" s="24" t="s">
        <v>35</v>
      </c>
      <c r="Q26" s="29" t="s">
        <v>787</v>
      </c>
      <c r="R26" s="80">
        <v>759.09</v>
      </c>
      <c r="S26" s="26" t="s">
        <v>35</v>
      </c>
      <c r="T26" s="81">
        <v>0.6</v>
      </c>
      <c r="U26" s="88">
        <f t="shared" si="3"/>
        <v>360</v>
      </c>
      <c r="V26" s="85">
        <f>SUM(R26:S26,U26)</f>
        <v>1119.0900000000001</v>
      </c>
      <c r="W26" s="17" t="str">
        <f t="shared" si="1"/>
        <v>NÃO</v>
      </c>
      <c r="X26" s="20"/>
    </row>
    <row r="27" spans="1:24" ht="45" hidden="1">
      <c r="A27" s="21"/>
      <c r="B27" s="22"/>
      <c r="C27" s="23" t="s">
        <v>785</v>
      </c>
      <c r="D27" s="24">
        <v>44330</v>
      </c>
      <c r="E27" s="74" t="s">
        <v>763</v>
      </c>
      <c r="F27" s="76" t="s">
        <v>47</v>
      </c>
      <c r="G27" s="76" t="s">
        <v>26</v>
      </c>
      <c r="H27" s="28">
        <v>9913</v>
      </c>
      <c r="I27" s="76" t="s">
        <v>168</v>
      </c>
      <c r="J27" s="77" t="s">
        <v>29</v>
      </c>
      <c r="K27" s="77" t="s">
        <v>30</v>
      </c>
      <c r="L27" s="78" t="s">
        <v>81</v>
      </c>
      <c r="M27" s="77" t="s">
        <v>32</v>
      </c>
      <c r="N27" s="77" t="s">
        <v>33</v>
      </c>
      <c r="O27" s="24" t="s">
        <v>35</v>
      </c>
      <c r="P27" s="24" t="s">
        <v>786</v>
      </c>
      <c r="Q27" s="29" t="s">
        <v>787</v>
      </c>
      <c r="R27" s="26" t="s">
        <v>35</v>
      </c>
      <c r="S27" s="26">
        <v>662.47</v>
      </c>
      <c r="T27" s="81"/>
      <c r="U27" s="88">
        <f t="shared" si="3"/>
        <v>0</v>
      </c>
      <c r="V27" s="85">
        <f t="shared" si="4"/>
        <v>662.47</v>
      </c>
      <c r="W27" s="17" t="e">
        <f t="shared" si="1"/>
        <v>#VALUE!</v>
      </c>
      <c r="X27" s="20"/>
    </row>
    <row r="28" spans="1:24" ht="60" hidden="1">
      <c r="A28" s="21"/>
      <c r="B28" s="22"/>
      <c r="C28" s="23" t="s">
        <v>788</v>
      </c>
      <c r="D28" s="24">
        <v>44333</v>
      </c>
      <c r="E28" s="74" t="s">
        <v>53</v>
      </c>
      <c r="F28" s="76" t="s">
        <v>47</v>
      </c>
      <c r="G28" s="76" t="s">
        <v>54</v>
      </c>
      <c r="H28" s="76">
        <v>9914</v>
      </c>
      <c r="I28" s="76" t="s">
        <v>56</v>
      </c>
      <c r="J28" s="77" t="s">
        <v>29</v>
      </c>
      <c r="K28" s="77" t="s">
        <v>30</v>
      </c>
      <c r="L28" s="78" t="s">
        <v>31</v>
      </c>
      <c r="M28" s="77" t="s">
        <v>33</v>
      </c>
      <c r="N28" s="77" t="s">
        <v>32</v>
      </c>
      <c r="O28" s="24" t="s">
        <v>786</v>
      </c>
      <c r="P28" s="24" t="s">
        <v>35</v>
      </c>
      <c r="Q28" s="79" t="s">
        <v>789</v>
      </c>
      <c r="R28" s="26">
        <v>732.47</v>
      </c>
      <c r="S28" s="26" t="s">
        <v>35</v>
      </c>
      <c r="T28" s="81">
        <v>0.6</v>
      </c>
      <c r="U28" s="88">
        <f t="shared" si="3"/>
        <v>360</v>
      </c>
      <c r="V28" s="84">
        <f t="shared" si="4"/>
        <v>1092.47</v>
      </c>
      <c r="W28" s="17" t="str">
        <f t="shared" si="1"/>
        <v>SIM</v>
      </c>
      <c r="X28" s="20"/>
    </row>
    <row r="29" spans="1:24" ht="60" hidden="1">
      <c r="A29" s="21"/>
      <c r="B29" s="22"/>
      <c r="C29" s="74" t="s">
        <v>788</v>
      </c>
      <c r="D29" s="75">
        <v>44333</v>
      </c>
      <c r="E29" s="74" t="s">
        <v>53</v>
      </c>
      <c r="F29" s="76" t="s">
        <v>47</v>
      </c>
      <c r="G29" s="76" t="s">
        <v>54</v>
      </c>
      <c r="H29" s="76">
        <v>9914</v>
      </c>
      <c r="I29" s="76" t="s">
        <v>56</v>
      </c>
      <c r="J29" s="77" t="s">
        <v>29</v>
      </c>
      <c r="K29" s="77" t="s">
        <v>30</v>
      </c>
      <c r="L29" s="78" t="s">
        <v>81</v>
      </c>
      <c r="M29" s="77" t="s">
        <v>32</v>
      </c>
      <c r="N29" s="77" t="s">
        <v>33</v>
      </c>
      <c r="O29" s="75" t="s">
        <v>35</v>
      </c>
      <c r="P29" s="75" t="s">
        <v>786</v>
      </c>
      <c r="Q29" s="79" t="s">
        <v>789</v>
      </c>
      <c r="R29" s="80" t="s">
        <v>35</v>
      </c>
      <c r="S29" s="80">
        <v>633.52</v>
      </c>
      <c r="T29" s="81"/>
      <c r="U29" s="83">
        <f t="shared" ref="U29:U36" si="5">IF(F29="ASSESSOR",480*T29,IF(F29="COLABORADOR EVENTUAL",480*T29,IF(F29="GUARDA PORTUÁRIO",240*T29,IF(F29="CONSELHEIRO",600*T29,IF(F29="DIRETOR",600*T29,IF(F29="FIEL",360*T29,IF(F29="FIEL AJUDANTE",360*T29,IF(F29="GERENTE",480*T29,IF(F29="SECRETÁRIA",360*T29,IF(F29="SUPERINTENDENTE",480*T29,IF(F29="SUPERVISOR",360*T29,IF(F29="ESPECIALISTA PORTUÁRIO",360*T29,IF(F29="TÉC. SERV. PORTUÁRIOS",240*T29,0)))))))))))))</f>
        <v>0</v>
      </c>
      <c r="V29" s="85">
        <f t="shared" ref="V29:V36" si="6">SUM(R29:S29,U29)</f>
        <v>633.52</v>
      </c>
      <c r="W29" s="17" t="e">
        <f t="shared" si="1"/>
        <v>#VALUE!</v>
      </c>
      <c r="X29" s="20"/>
    </row>
    <row r="30" spans="1:24" ht="45" hidden="1">
      <c r="A30" s="21"/>
      <c r="B30" s="22"/>
      <c r="C30" s="74" t="s">
        <v>785</v>
      </c>
      <c r="D30" s="75">
        <v>44337</v>
      </c>
      <c r="E30" s="74" t="s">
        <v>763</v>
      </c>
      <c r="F30" s="76" t="s">
        <v>47</v>
      </c>
      <c r="G30" s="76" t="s">
        <v>26</v>
      </c>
      <c r="H30" s="82">
        <v>9913</v>
      </c>
      <c r="I30" s="76" t="s">
        <v>168</v>
      </c>
      <c r="J30" s="77" t="s">
        <v>29</v>
      </c>
      <c r="K30" s="77" t="s">
        <v>30</v>
      </c>
      <c r="L30" s="78" t="s">
        <v>31</v>
      </c>
      <c r="M30" s="77" t="s">
        <v>33</v>
      </c>
      <c r="N30" s="77" t="s">
        <v>32</v>
      </c>
      <c r="O30" s="75">
        <v>44351</v>
      </c>
      <c r="P30" s="75" t="s">
        <v>35</v>
      </c>
      <c r="Q30" s="79" t="s">
        <v>790</v>
      </c>
      <c r="R30" s="80">
        <v>531.87</v>
      </c>
      <c r="S30" s="80" t="s">
        <v>35</v>
      </c>
      <c r="T30" s="81"/>
      <c r="U30" s="83">
        <f t="shared" si="5"/>
        <v>0</v>
      </c>
      <c r="V30" s="85">
        <f t="shared" si="6"/>
        <v>531.87</v>
      </c>
      <c r="W30" s="17" t="str">
        <f t="shared" si="1"/>
        <v>NÃO</v>
      </c>
      <c r="X30" s="20"/>
    </row>
    <row r="31" spans="1:24" ht="45" hidden="1">
      <c r="A31" s="21"/>
      <c r="B31" s="22"/>
      <c r="C31" s="23" t="s">
        <v>785</v>
      </c>
      <c r="D31" s="24">
        <v>44337</v>
      </c>
      <c r="E31" s="74" t="s">
        <v>763</v>
      </c>
      <c r="F31" s="76" t="s">
        <v>47</v>
      </c>
      <c r="G31" s="76" t="s">
        <v>26</v>
      </c>
      <c r="H31" s="28">
        <v>9913</v>
      </c>
      <c r="I31" s="76" t="s">
        <v>168</v>
      </c>
      <c r="J31" s="77" t="s">
        <v>29</v>
      </c>
      <c r="K31" s="77" t="s">
        <v>30</v>
      </c>
      <c r="L31" s="78" t="s">
        <v>81</v>
      </c>
      <c r="M31" s="77" t="s">
        <v>32</v>
      </c>
      <c r="N31" s="77" t="s">
        <v>33</v>
      </c>
      <c r="O31" s="24" t="s">
        <v>35</v>
      </c>
      <c r="P31" s="24">
        <v>44351</v>
      </c>
      <c r="Q31" s="79" t="s">
        <v>790</v>
      </c>
      <c r="R31" s="26" t="s">
        <v>35</v>
      </c>
      <c r="S31" s="26">
        <v>97</v>
      </c>
      <c r="T31" s="81"/>
      <c r="U31" s="88">
        <f t="shared" si="5"/>
        <v>0</v>
      </c>
      <c r="V31" s="68">
        <f t="shared" si="6"/>
        <v>97</v>
      </c>
      <c r="W31" s="17" t="e">
        <f t="shared" si="1"/>
        <v>#VALUE!</v>
      </c>
      <c r="X31" s="20"/>
    </row>
    <row r="32" spans="1:24" ht="45" hidden="1">
      <c r="A32" s="21"/>
      <c r="B32" s="22"/>
      <c r="C32" s="23" t="s">
        <v>785</v>
      </c>
      <c r="D32" s="24">
        <v>44344</v>
      </c>
      <c r="E32" s="74" t="s">
        <v>763</v>
      </c>
      <c r="F32" s="76" t="s">
        <v>47</v>
      </c>
      <c r="G32" s="76" t="s">
        <v>26</v>
      </c>
      <c r="H32" s="28">
        <v>9913</v>
      </c>
      <c r="I32" s="76" t="s">
        <v>168</v>
      </c>
      <c r="J32" s="77" t="s">
        <v>29</v>
      </c>
      <c r="K32" s="77" t="s">
        <v>30</v>
      </c>
      <c r="L32" s="78" t="s">
        <v>81</v>
      </c>
      <c r="M32" s="77" t="s">
        <v>32</v>
      </c>
      <c r="N32" s="77" t="s">
        <v>33</v>
      </c>
      <c r="O32" s="24" t="s">
        <v>35</v>
      </c>
      <c r="P32" s="24">
        <v>44351</v>
      </c>
      <c r="Q32" s="79" t="s">
        <v>790</v>
      </c>
      <c r="R32" s="26" t="s">
        <v>35</v>
      </c>
      <c r="S32" s="26">
        <v>450</v>
      </c>
      <c r="T32" s="81"/>
      <c r="U32" s="88">
        <f>IF(F32="ASSESSOR",480*T32,IF(F32="COLABORADOR EVENTUAL",480*T32,IF(F32="GUARDA PORTUÁRIO",240*T32,IF(F32="CONSELHEIRO",600*T32,IF(F32="DIRETOR",600*T32,IF(F32="FIEL",360*T32,IF(F32="FIEL AJUDANTE",360*T32,IF(F32="GERENTE",480*T32,IF(F32="SECRETÁRIA",360*T32,IF(F32="SUPERINTENDENTE",480*T32,IF(F32="SUPERVISOR",360*T32,IF(F32="ESPECIALISTA PORTUÁRIO",360*T32,IF(F32="TÉC. SERV. PORTUÁRIOS",240*T32,0)))))))))))))</f>
        <v>0</v>
      </c>
      <c r="V32" s="85">
        <f>SUM(R32:S32,U32)</f>
        <v>450</v>
      </c>
      <c r="W32" s="17" t="e">
        <f t="shared" si="1"/>
        <v>#VALUE!</v>
      </c>
      <c r="X32" s="20"/>
    </row>
    <row r="33" spans="1:25 16383:16384" ht="45" hidden="1">
      <c r="A33" s="21"/>
      <c r="B33" s="22"/>
      <c r="C33" s="74" t="s">
        <v>791</v>
      </c>
      <c r="D33" s="75">
        <v>44345</v>
      </c>
      <c r="E33" s="74" t="s">
        <v>53</v>
      </c>
      <c r="F33" s="76" t="s">
        <v>47</v>
      </c>
      <c r="G33" s="76" t="s">
        <v>54</v>
      </c>
      <c r="H33" s="76" t="s">
        <v>55</v>
      </c>
      <c r="I33" s="76" t="s">
        <v>56</v>
      </c>
      <c r="J33" s="77" t="s">
        <v>29</v>
      </c>
      <c r="K33" s="77" t="s">
        <v>30</v>
      </c>
      <c r="L33" s="78" t="s">
        <v>31</v>
      </c>
      <c r="M33" s="77" t="s">
        <v>33</v>
      </c>
      <c r="N33" s="77" t="s">
        <v>32</v>
      </c>
      <c r="O33" s="75">
        <v>44350</v>
      </c>
      <c r="P33" s="75" t="s">
        <v>35</v>
      </c>
      <c r="Q33" s="79" t="s">
        <v>790</v>
      </c>
      <c r="R33" s="80">
        <v>885.96</v>
      </c>
      <c r="S33" s="80" t="s">
        <v>35</v>
      </c>
      <c r="T33" s="81"/>
      <c r="U33" s="88">
        <f t="shared" si="5"/>
        <v>0</v>
      </c>
      <c r="V33" s="181">
        <f t="shared" si="6"/>
        <v>885.96</v>
      </c>
      <c r="W33" s="17" t="str">
        <f t="shared" si="1"/>
        <v>SIM</v>
      </c>
      <c r="X33" s="20"/>
      <c r="Y33" s="20">
        <f>R33+S34+S35+R44+S45+S46</f>
        <v>3786.9900000000002</v>
      </c>
    </row>
    <row r="34" spans="1:25 16383:16384" ht="45.75" hidden="1" thickBot="1">
      <c r="A34" s="21"/>
      <c r="B34" s="22"/>
      <c r="C34" s="30" t="s">
        <v>791</v>
      </c>
      <c r="D34" s="31">
        <v>44345</v>
      </c>
      <c r="E34" s="30" t="s">
        <v>53</v>
      </c>
      <c r="F34" s="32" t="s">
        <v>47</v>
      </c>
      <c r="G34" s="32" t="s">
        <v>54</v>
      </c>
      <c r="H34" s="32" t="s">
        <v>55</v>
      </c>
      <c r="I34" s="32" t="s">
        <v>56</v>
      </c>
      <c r="J34" s="33" t="s">
        <v>29</v>
      </c>
      <c r="K34" s="33" t="s">
        <v>30</v>
      </c>
      <c r="L34" s="34" t="s">
        <v>109</v>
      </c>
      <c r="M34" s="33" t="s">
        <v>32</v>
      </c>
      <c r="N34" s="33" t="s">
        <v>792</v>
      </c>
      <c r="O34" s="31">
        <v>44351</v>
      </c>
      <c r="P34" s="31" t="s">
        <v>35</v>
      </c>
      <c r="Q34" s="67" t="s">
        <v>790</v>
      </c>
      <c r="R34" s="35" t="s">
        <v>35</v>
      </c>
      <c r="S34" s="35">
        <v>781.47</v>
      </c>
      <c r="T34" s="36"/>
      <c r="U34" s="37">
        <f t="shared" si="5"/>
        <v>0</v>
      </c>
      <c r="V34" s="90">
        <f t="shared" si="6"/>
        <v>781.47</v>
      </c>
      <c r="W34" s="17" t="str">
        <f t="shared" si="1"/>
        <v>SIM</v>
      </c>
      <c r="X34" s="20"/>
      <c r="Y34" s="20">
        <f>Y33-'[1]2021'!$S$9</f>
        <v>862.07000000000016</v>
      </c>
    </row>
    <row r="35" spans="1:25 16383:16384" ht="45" hidden="1">
      <c r="A35" s="21"/>
      <c r="B35" s="22"/>
      <c r="C35" s="38" t="s">
        <v>791</v>
      </c>
      <c r="D35" s="39">
        <v>44345</v>
      </c>
      <c r="E35" s="40" t="s">
        <v>53</v>
      </c>
      <c r="F35" s="41" t="s">
        <v>47</v>
      </c>
      <c r="G35" s="41" t="s">
        <v>54</v>
      </c>
      <c r="H35" s="41" t="s">
        <v>55</v>
      </c>
      <c r="I35" s="41" t="s">
        <v>56</v>
      </c>
      <c r="J35" s="42" t="s">
        <v>29</v>
      </c>
      <c r="K35" s="42" t="s">
        <v>30</v>
      </c>
      <c r="L35" s="43" t="s">
        <v>31</v>
      </c>
      <c r="M35" s="44" t="s">
        <v>792</v>
      </c>
      <c r="N35" s="42" t="s">
        <v>33</v>
      </c>
      <c r="O35" s="39">
        <v>44353</v>
      </c>
      <c r="P35" s="39" t="s">
        <v>35</v>
      </c>
      <c r="Q35" s="62" t="s">
        <v>790</v>
      </c>
      <c r="R35" s="45" t="s">
        <v>35</v>
      </c>
      <c r="S35" s="45">
        <v>249.23</v>
      </c>
      <c r="T35" s="46"/>
      <c r="U35" s="47">
        <f t="shared" si="5"/>
        <v>0</v>
      </c>
      <c r="V35" s="91">
        <f t="shared" si="6"/>
        <v>249.23</v>
      </c>
      <c r="W35" s="17" t="str">
        <f t="shared" si="1"/>
        <v>SIM</v>
      </c>
      <c r="X35" s="20"/>
      <c r="Y35" s="92">
        <f>V33+V34+V35+V44+V45+V46</f>
        <v>4746.99</v>
      </c>
    </row>
    <row r="36" spans="1:25 16383:16384" ht="36" hidden="1" customHeight="1">
      <c r="A36" s="21"/>
      <c r="B36" s="22"/>
      <c r="C36" s="23" t="s">
        <v>793</v>
      </c>
      <c r="D36" s="24">
        <v>44344</v>
      </c>
      <c r="E36" s="74" t="s">
        <v>46</v>
      </c>
      <c r="F36" s="76" t="s">
        <v>47</v>
      </c>
      <c r="G36" s="76" t="s">
        <v>48</v>
      </c>
      <c r="H36" s="82">
        <v>9916</v>
      </c>
      <c r="I36" s="76" t="s">
        <v>49</v>
      </c>
      <c r="J36" s="77" t="s">
        <v>29</v>
      </c>
      <c r="K36" s="77" t="s">
        <v>30</v>
      </c>
      <c r="L36" s="78" t="s">
        <v>31</v>
      </c>
      <c r="M36" s="77" t="s">
        <v>33</v>
      </c>
      <c r="N36" s="77" t="s">
        <v>32</v>
      </c>
      <c r="O36" s="24">
        <v>44351</v>
      </c>
      <c r="P36" s="24" t="s">
        <v>35</v>
      </c>
      <c r="Q36" s="79" t="s">
        <v>790</v>
      </c>
      <c r="R36" s="26">
        <v>530.57000000000005</v>
      </c>
      <c r="S36" s="26" t="s">
        <v>35</v>
      </c>
      <c r="T36" s="81"/>
      <c r="U36" s="88">
        <f t="shared" si="5"/>
        <v>0</v>
      </c>
      <c r="V36" s="85">
        <f t="shared" si="6"/>
        <v>530.57000000000005</v>
      </c>
      <c r="W36" s="17" t="str">
        <f t="shared" si="1"/>
        <v>SIM</v>
      </c>
      <c r="X36" s="20"/>
    </row>
    <row r="37" spans="1:25 16383:16384" ht="36" hidden="1" customHeight="1">
      <c r="A37" s="21"/>
      <c r="B37" s="22"/>
      <c r="C37" s="23" t="s">
        <v>793</v>
      </c>
      <c r="D37" s="24">
        <v>44344</v>
      </c>
      <c r="E37" s="74" t="s">
        <v>46</v>
      </c>
      <c r="F37" s="76" t="s">
        <v>47</v>
      </c>
      <c r="G37" s="76" t="s">
        <v>48</v>
      </c>
      <c r="H37" s="82">
        <v>9916</v>
      </c>
      <c r="I37" s="76" t="s">
        <v>49</v>
      </c>
      <c r="J37" s="77" t="s">
        <v>29</v>
      </c>
      <c r="K37" s="77" t="s">
        <v>30</v>
      </c>
      <c r="L37" s="78" t="s">
        <v>81</v>
      </c>
      <c r="M37" s="77" t="s">
        <v>32</v>
      </c>
      <c r="N37" s="77" t="s">
        <v>33</v>
      </c>
      <c r="O37" s="24" t="s">
        <v>35</v>
      </c>
      <c r="P37" s="24">
        <v>44351</v>
      </c>
      <c r="Q37" s="79" t="s">
        <v>790</v>
      </c>
      <c r="R37" s="26" t="s">
        <v>35</v>
      </c>
      <c r="S37" s="26">
        <v>868.47</v>
      </c>
      <c r="T37" s="81"/>
      <c r="U37" s="88">
        <f>IF(F37="ASSESSOR",480*T37,IF(F37="COLABORADOR EVENTUAL",480*T37,IF(F37="GUARDA PORTUÁRIO",240*T37,IF(F37="CONSELHEIRO",600*T37,IF(F37="DIRETOR",600*T37,IF(F37="FIEL",360*T37,IF(F37="FIEL AJUDANTE",360*T37,IF(F37="GERENTE",480*T37,IF(F37="SECRETÁRIA",360*T37,IF(F37="SUPERINTENDENTE",480*T37,IF(F37="SUPERVISOR",360*T37,IF(F37="ESPECIALISTA PORTUÁRIO",360*T37,IF(F37="TÉC. SERV. PORTUÁRIOS",240*T37,0)))))))))))))</f>
        <v>0</v>
      </c>
      <c r="V37" s="85">
        <f>SUM(R37:S37,U37)</f>
        <v>868.47</v>
      </c>
      <c r="W37" s="17" t="e">
        <f t="shared" si="1"/>
        <v>#VALUE!</v>
      </c>
      <c r="X37" s="20"/>
    </row>
    <row r="38" spans="1:25 16383:16384" ht="45" hidden="1">
      <c r="A38" s="21"/>
      <c r="B38" s="22"/>
      <c r="C38" s="23" t="s">
        <v>794</v>
      </c>
      <c r="D38" s="24">
        <v>44362</v>
      </c>
      <c r="E38" s="74" t="s">
        <v>46</v>
      </c>
      <c r="F38" s="76" t="s">
        <v>47</v>
      </c>
      <c r="G38" s="76" t="s">
        <v>48</v>
      </c>
      <c r="H38" s="82">
        <v>9916</v>
      </c>
      <c r="I38" s="76" t="s">
        <v>49</v>
      </c>
      <c r="J38" s="77" t="s">
        <v>29</v>
      </c>
      <c r="K38" s="77" t="s">
        <v>30</v>
      </c>
      <c r="L38" s="78" t="s">
        <v>81</v>
      </c>
      <c r="M38" s="77" t="s">
        <v>33</v>
      </c>
      <c r="N38" s="77" t="s">
        <v>32</v>
      </c>
      <c r="O38" s="24">
        <v>44363</v>
      </c>
      <c r="P38" s="24" t="s">
        <v>35</v>
      </c>
      <c r="Q38" s="29" t="s">
        <v>787</v>
      </c>
      <c r="R38" s="26">
        <v>1105.96</v>
      </c>
      <c r="S38" s="26" t="s">
        <v>35</v>
      </c>
      <c r="T38" s="27">
        <v>1.6</v>
      </c>
      <c r="U38" s="88">
        <f>IF(F38="ASSESSOR",480*T38,IF(F38="COLABORADOR EVENTUAL",480*T38,IF(F38="GUARDA PORTUÁRIO",240*T38,IF(F38="CONSELHEIRO",600*T38,IF(F38="DIRETOR",600*T38,IF(F38="FIEL",360*T38,IF(F38="FIEL AJUDANTE",360*T38,IF(F38="GERENTE",480*T38,IF(F38="SECRETÁRIA",360*T38,IF(F38="SUPERINTENDENTE",480*T38,IF(F38="SUPERVISOR",360*T38,IF(F38="ESPECIALISTA PORTUÁRIO",360*T38,IF(F38="TÉC. SERV. PORTUÁRIOS",240*T38,0)))))))))))))</f>
        <v>960</v>
      </c>
      <c r="V38" s="85">
        <f>SUM(R38:S38,U38)</f>
        <v>2065.96</v>
      </c>
      <c r="W38" s="17" t="str">
        <f t="shared" si="1"/>
        <v>SIM</v>
      </c>
      <c r="X38" s="20"/>
    </row>
    <row r="39" spans="1:25 16383:16384" ht="45" hidden="1">
      <c r="A39" s="21"/>
      <c r="B39" s="22"/>
      <c r="C39" s="23" t="s">
        <v>794</v>
      </c>
      <c r="D39" s="24">
        <v>44362</v>
      </c>
      <c r="E39" s="74" t="s">
        <v>46</v>
      </c>
      <c r="F39" s="76" t="s">
        <v>47</v>
      </c>
      <c r="G39" s="76" t="s">
        <v>48</v>
      </c>
      <c r="H39" s="82">
        <v>9916</v>
      </c>
      <c r="I39" s="76" t="s">
        <v>49</v>
      </c>
      <c r="J39" s="77" t="s">
        <v>29</v>
      </c>
      <c r="K39" s="77" t="s">
        <v>30</v>
      </c>
      <c r="L39" s="78" t="s">
        <v>31</v>
      </c>
      <c r="M39" s="77" t="s">
        <v>32</v>
      </c>
      <c r="N39" s="77" t="s">
        <v>33</v>
      </c>
      <c r="O39" s="24" t="s">
        <v>35</v>
      </c>
      <c r="P39" s="24">
        <v>44364</v>
      </c>
      <c r="Q39" s="29" t="s">
        <v>787</v>
      </c>
      <c r="R39" s="26" t="s">
        <v>35</v>
      </c>
      <c r="S39" s="26">
        <v>1731.47</v>
      </c>
      <c r="T39" s="81"/>
      <c r="U39" s="88">
        <v>0</v>
      </c>
      <c r="V39" s="85">
        <f>SUM(R39:S39,U39)</f>
        <v>1731.47</v>
      </c>
      <c r="W39" s="17" t="e">
        <f t="shared" si="1"/>
        <v>#VALUE!</v>
      </c>
      <c r="X39" s="20"/>
    </row>
    <row r="40" spans="1:25 16383:16384" ht="45" hidden="1">
      <c r="A40" s="21"/>
      <c r="B40" s="22"/>
      <c r="C40" s="23" t="s">
        <v>785</v>
      </c>
      <c r="D40" s="24" t="s">
        <v>795</v>
      </c>
      <c r="E40" s="74" t="s">
        <v>763</v>
      </c>
      <c r="F40" s="76" t="s">
        <v>47</v>
      </c>
      <c r="G40" s="76" t="s">
        <v>26</v>
      </c>
      <c r="H40" s="28">
        <v>9913</v>
      </c>
      <c r="I40" s="76" t="s">
        <v>168</v>
      </c>
      <c r="J40" s="77" t="s">
        <v>29</v>
      </c>
      <c r="K40" s="77" t="s">
        <v>30</v>
      </c>
      <c r="L40" s="78" t="s">
        <v>31</v>
      </c>
      <c r="M40" s="77" t="s">
        <v>33</v>
      </c>
      <c r="N40" s="77" t="s">
        <v>32</v>
      </c>
      <c r="O40" s="24">
        <v>44363</v>
      </c>
      <c r="P40" s="24" t="s">
        <v>35</v>
      </c>
      <c r="Q40" s="79" t="s">
        <v>790</v>
      </c>
      <c r="R40" s="26">
        <v>681.97</v>
      </c>
      <c r="S40" s="26" t="s">
        <v>35</v>
      </c>
      <c r="T40" s="81"/>
      <c r="U40" s="88">
        <v>0</v>
      </c>
      <c r="V40" s="85">
        <f t="shared" ref="V40:V45" si="7">SUM(R40:S40,U40)</f>
        <v>681.97</v>
      </c>
      <c r="W40" s="17" t="str">
        <f t="shared" si="1"/>
        <v>SIM</v>
      </c>
      <c r="X40" s="20"/>
    </row>
    <row r="41" spans="1:25 16383:16384" ht="45" hidden="1">
      <c r="A41" s="21"/>
      <c r="B41" s="22"/>
      <c r="C41" s="23" t="s">
        <v>785</v>
      </c>
      <c r="D41" s="24" t="s">
        <v>796</v>
      </c>
      <c r="E41" s="74" t="s">
        <v>763</v>
      </c>
      <c r="F41" s="76" t="s">
        <v>47</v>
      </c>
      <c r="G41" s="76" t="s">
        <v>26</v>
      </c>
      <c r="H41" s="28">
        <v>9913</v>
      </c>
      <c r="I41" s="76" t="s">
        <v>168</v>
      </c>
      <c r="J41" s="77" t="s">
        <v>29</v>
      </c>
      <c r="K41" s="77" t="s">
        <v>30</v>
      </c>
      <c r="L41" s="78" t="s">
        <v>81</v>
      </c>
      <c r="M41" s="77" t="s">
        <v>32</v>
      </c>
      <c r="N41" s="77" t="s">
        <v>33</v>
      </c>
      <c r="O41" s="24" t="s">
        <v>35</v>
      </c>
      <c r="P41" s="24">
        <v>44363</v>
      </c>
      <c r="Q41" s="79" t="s">
        <v>790</v>
      </c>
      <c r="R41" s="26" t="s">
        <v>35</v>
      </c>
      <c r="S41" s="26">
        <v>390</v>
      </c>
      <c r="T41" s="81"/>
      <c r="U41" s="88">
        <v>0</v>
      </c>
      <c r="V41" s="85">
        <f t="shared" si="7"/>
        <v>390</v>
      </c>
      <c r="W41" s="17" t="e">
        <f t="shared" si="1"/>
        <v>#VALUE!</v>
      </c>
      <c r="X41" s="20"/>
    </row>
    <row r="42" spans="1:25 16383:16384" ht="45" hidden="1">
      <c r="A42" s="21"/>
      <c r="B42" s="22"/>
      <c r="C42" s="23" t="s">
        <v>785</v>
      </c>
      <c r="D42" s="24" t="s">
        <v>797</v>
      </c>
      <c r="E42" s="74" t="s">
        <v>763</v>
      </c>
      <c r="F42" s="76" t="s">
        <v>47</v>
      </c>
      <c r="G42" s="76" t="s">
        <v>26</v>
      </c>
      <c r="H42" s="28">
        <v>9913</v>
      </c>
      <c r="I42" s="76" t="s">
        <v>168</v>
      </c>
      <c r="J42" s="77" t="s">
        <v>29</v>
      </c>
      <c r="K42" s="77" t="s">
        <v>30</v>
      </c>
      <c r="L42" s="78" t="s">
        <v>81</v>
      </c>
      <c r="M42" s="77" t="s">
        <v>33</v>
      </c>
      <c r="N42" s="77" t="s">
        <v>32</v>
      </c>
      <c r="O42" s="24">
        <v>44363</v>
      </c>
      <c r="P42" s="24" t="s">
        <v>35</v>
      </c>
      <c r="Q42" s="29" t="s">
        <v>787</v>
      </c>
      <c r="R42" s="26">
        <v>775.59</v>
      </c>
      <c r="S42" s="26" t="s">
        <v>35</v>
      </c>
      <c r="T42" s="27">
        <v>1.6</v>
      </c>
      <c r="U42" s="88">
        <f t="shared" ref="U42:U49" si="8">IF(F42="ASSESSOR",480*T42,IF(F42="COLABORADOR EVENTUAL",480*T42,IF(F42="GUARDA PORTUÁRIO",240*T42,IF(F42="CONSELHEIRO",600*T42,IF(F42="DIRETOR",600*T42,IF(F42="FIEL",360*T42,IF(F42="FIEL AJUDANTE",360*T42,IF(F42="GERENTE",480*T42,IF(F42="SECRETÁRIA",360*T42,IF(F42="SUPERINTENDENTE",480*T42,IF(F42="SUPERVISOR",360*T42,IF(F42="ESPECIALISTA PORTUÁRIO",360*T42,IF(F42="TÉC. SERV. PORTUÁRIOS",240*T42,0)))))))))))))</f>
        <v>960</v>
      </c>
      <c r="V42" s="85">
        <f>SUM(R42:S42,U42)</f>
        <v>1735.5900000000001</v>
      </c>
      <c r="W42" s="17" t="str">
        <f t="shared" si="1"/>
        <v>SIM</v>
      </c>
      <c r="X42" s="20"/>
    </row>
    <row r="43" spans="1:25 16383:16384" ht="45" hidden="1">
      <c r="A43" s="23"/>
      <c r="B43" s="24"/>
      <c r="C43" s="74" t="s">
        <v>785</v>
      </c>
      <c r="D43" s="76" t="s">
        <v>797</v>
      </c>
      <c r="E43" s="76" t="s">
        <v>763</v>
      </c>
      <c r="F43" s="82" t="s">
        <v>47</v>
      </c>
      <c r="G43" s="76" t="s">
        <v>26</v>
      </c>
      <c r="H43" s="77">
        <v>9913</v>
      </c>
      <c r="I43" s="77" t="s">
        <v>168</v>
      </c>
      <c r="J43" s="78" t="s">
        <v>29</v>
      </c>
      <c r="K43" s="77" t="s">
        <v>30</v>
      </c>
      <c r="L43" s="77" t="s">
        <v>31</v>
      </c>
      <c r="M43" s="75" t="s">
        <v>32</v>
      </c>
      <c r="N43" s="75" t="s">
        <v>33</v>
      </c>
      <c r="O43" s="86" t="s">
        <v>35</v>
      </c>
      <c r="P43" s="80">
        <v>44364</v>
      </c>
      <c r="Q43" s="86" t="s">
        <v>787</v>
      </c>
      <c r="R43" s="81" t="s">
        <v>35</v>
      </c>
      <c r="S43" s="88">
        <v>1531.47</v>
      </c>
      <c r="T43" s="81"/>
      <c r="U43" s="69">
        <f t="shared" si="8"/>
        <v>0</v>
      </c>
      <c r="V43" s="85">
        <f t="shared" si="7"/>
        <v>1531.47</v>
      </c>
      <c r="W43" s="17" t="e">
        <f t="shared" si="1"/>
        <v>#VALUE!</v>
      </c>
      <c r="XFC43" s="23"/>
      <c r="XFD43" s="24"/>
    </row>
    <row r="44" spans="1:25 16383:16384" ht="45" hidden="1">
      <c r="A44" s="21"/>
      <c r="B44" s="22"/>
      <c r="C44" s="23" t="s">
        <v>791</v>
      </c>
      <c r="D44" s="24" t="s">
        <v>796</v>
      </c>
      <c r="E44" s="74" t="s">
        <v>53</v>
      </c>
      <c r="F44" s="76" t="s">
        <v>47</v>
      </c>
      <c r="G44" s="76" t="s">
        <v>54</v>
      </c>
      <c r="H44" s="76">
        <v>9914</v>
      </c>
      <c r="I44" s="76" t="s">
        <v>56</v>
      </c>
      <c r="J44" s="77" t="s">
        <v>29</v>
      </c>
      <c r="K44" s="77" t="s">
        <v>30</v>
      </c>
      <c r="L44" s="78" t="s">
        <v>81</v>
      </c>
      <c r="M44" s="77" t="s">
        <v>33</v>
      </c>
      <c r="N44" s="77" t="s">
        <v>32</v>
      </c>
      <c r="O44" s="24" t="s">
        <v>797</v>
      </c>
      <c r="P44" s="24" t="s">
        <v>35</v>
      </c>
      <c r="Q44" s="29" t="s">
        <v>787</v>
      </c>
      <c r="R44" s="26">
        <v>981.96</v>
      </c>
      <c r="S44" s="26" t="s">
        <v>35</v>
      </c>
      <c r="T44" s="27">
        <v>1.6</v>
      </c>
      <c r="U44" s="88">
        <f t="shared" si="8"/>
        <v>960</v>
      </c>
      <c r="V44" s="181">
        <f t="shared" si="7"/>
        <v>1941.96</v>
      </c>
      <c r="W44" s="17" t="str">
        <f t="shared" si="1"/>
        <v>SIM</v>
      </c>
      <c r="X44" s="20"/>
    </row>
    <row r="45" spans="1:25 16383:16384" ht="45" hidden="1">
      <c r="A45" s="21"/>
      <c r="B45" s="22"/>
      <c r="C45" s="23" t="s">
        <v>791</v>
      </c>
      <c r="D45" s="24" t="s">
        <v>796</v>
      </c>
      <c r="E45" s="74" t="s">
        <v>53</v>
      </c>
      <c r="F45" s="76" t="s">
        <v>47</v>
      </c>
      <c r="G45" s="76" t="s">
        <v>54</v>
      </c>
      <c r="H45" s="76">
        <v>9914</v>
      </c>
      <c r="I45" s="76" t="s">
        <v>56</v>
      </c>
      <c r="J45" s="77" t="s">
        <v>29</v>
      </c>
      <c r="K45" s="77" t="s">
        <v>30</v>
      </c>
      <c r="L45" s="78" t="s">
        <v>31</v>
      </c>
      <c r="M45" s="77" t="s">
        <v>32</v>
      </c>
      <c r="N45" s="77" t="s">
        <v>33</v>
      </c>
      <c r="O45" s="24" t="s">
        <v>35</v>
      </c>
      <c r="P45" s="24" t="s">
        <v>798</v>
      </c>
      <c r="Q45" s="29" t="s">
        <v>787</v>
      </c>
      <c r="R45" s="24" t="s">
        <v>35</v>
      </c>
      <c r="S45" s="26">
        <v>652.32000000000005</v>
      </c>
      <c r="T45" s="81"/>
      <c r="U45" s="88">
        <f t="shared" si="8"/>
        <v>0</v>
      </c>
      <c r="V45" s="181">
        <f t="shared" si="7"/>
        <v>652.32000000000005</v>
      </c>
      <c r="W45" s="17" t="e">
        <f t="shared" si="1"/>
        <v>#VALUE!</v>
      </c>
      <c r="X45" s="20"/>
    </row>
    <row r="46" spans="1:25 16383:16384" ht="45" hidden="1">
      <c r="A46" s="21"/>
      <c r="B46" s="22"/>
      <c r="C46" s="23" t="s">
        <v>791</v>
      </c>
      <c r="D46" s="24" t="s">
        <v>799</v>
      </c>
      <c r="E46" s="74" t="s">
        <v>53</v>
      </c>
      <c r="F46" s="76" t="s">
        <v>47</v>
      </c>
      <c r="G46" s="76" t="s">
        <v>54</v>
      </c>
      <c r="H46" s="76">
        <v>9914</v>
      </c>
      <c r="I46" s="76" t="s">
        <v>56</v>
      </c>
      <c r="J46" s="77" t="s">
        <v>29</v>
      </c>
      <c r="K46" s="77" t="s">
        <v>30</v>
      </c>
      <c r="L46" s="78" t="s">
        <v>31</v>
      </c>
      <c r="M46" s="77" t="s">
        <v>32</v>
      </c>
      <c r="N46" s="77" t="s">
        <v>33</v>
      </c>
      <c r="O46" s="24" t="s">
        <v>35</v>
      </c>
      <c r="P46" s="24" t="s">
        <v>800</v>
      </c>
      <c r="Q46" s="29" t="s">
        <v>787</v>
      </c>
      <c r="R46" s="24" t="s">
        <v>35</v>
      </c>
      <c r="S46" s="26">
        <v>236.05</v>
      </c>
      <c r="T46" s="81"/>
      <c r="U46" s="88">
        <f t="shared" si="8"/>
        <v>0</v>
      </c>
      <c r="V46" s="181">
        <f t="shared" ref="V46:V51" si="9">SUM(R46:S46,U46)</f>
        <v>236.05</v>
      </c>
      <c r="W46" s="17" t="e">
        <f t="shared" si="1"/>
        <v>#VALUE!</v>
      </c>
      <c r="X46" s="20"/>
    </row>
    <row r="47" spans="1:25 16383:16384" ht="135" hidden="1">
      <c r="A47" s="21"/>
      <c r="B47" s="22"/>
      <c r="C47" s="23" t="s">
        <v>801</v>
      </c>
      <c r="D47" s="24">
        <v>44369</v>
      </c>
      <c r="E47" s="74" t="s">
        <v>752</v>
      </c>
      <c r="F47" s="74" t="s">
        <v>248</v>
      </c>
      <c r="G47" s="74" t="s">
        <v>754</v>
      </c>
      <c r="H47" s="76" t="s">
        <v>27</v>
      </c>
      <c r="I47" s="77" t="s">
        <v>755</v>
      </c>
      <c r="J47" s="77" t="s">
        <v>29</v>
      </c>
      <c r="K47" s="77" t="s">
        <v>30</v>
      </c>
      <c r="L47" s="78" t="s">
        <v>31</v>
      </c>
      <c r="M47" s="77" t="s">
        <v>32</v>
      </c>
      <c r="N47" s="77" t="s">
        <v>33</v>
      </c>
      <c r="O47" s="24">
        <v>44375</v>
      </c>
      <c r="P47" s="24">
        <v>44377</v>
      </c>
      <c r="Q47" s="29" t="s">
        <v>802</v>
      </c>
      <c r="R47" s="26">
        <v>844.66</v>
      </c>
      <c r="S47" s="26">
        <v>844.67</v>
      </c>
      <c r="T47" s="27">
        <v>2.6</v>
      </c>
      <c r="U47" s="88">
        <f t="shared" si="8"/>
        <v>1248</v>
      </c>
      <c r="V47" s="85">
        <f t="shared" si="9"/>
        <v>2937.33</v>
      </c>
      <c r="W47" s="17" t="str">
        <f t="shared" si="1"/>
        <v>SIM</v>
      </c>
      <c r="X47" s="20"/>
    </row>
    <row r="48" spans="1:25 16383:16384" ht="135" hidden="1">
      <c r="A48" s="21"/>
      <c r="B48" s="22"/>
      <c r="C48" s="23" t="s">
        <v>803</v>
      </c>
      <c r="D48" s="24">
        <v>44369</v>
      </c>
      <c r="E48" s="74" t="s">
        <v>758</v>
      </c>
      <c r="F48" s="74" t="s">
        <v>248</v>
      </c>
      <c r="G48" s="74" t="s">
        <v>754</v>
      </c>
      <c r="H48" s="76" t="s">
        <v>27</v>
      </c>
      <c r="I48" s="77" t="s">
        <v>760</v>
      </c>
      <c r="J48" s="77" t="s">
        <v>29</v>
      </c>
      <c r="K48" s="77" t="s">
        <v>30</v>
      </c>
      <c r="L48" s="78" t="s">
        <v>31</v>
      </c>
      <c r="M48" s="77" t="s">
        <v>32</v>
      </c>
      <c r="N48" s="77" t="s">
        <v>33</v>
      </c>
      <c r="O48" s="24">
        <v>44375</v>
      </c>
      <c r="P48" s="24">
        <v>44377</v>
      </c>
      <c r="Q48" s="29" t="s">
        <v>802</v>
      </c>
      <c r="R48" s="26">
        <v>844.66</v>
      </c>
      <c r="S48" s="26">
        <v>844.67</v>
      </c>
      <c r="T48" s="27">
        <v>2.6</v>
      </c>
      <c r="U48" s="88">
        <f t="shared" si="8"/>
        <v>1248</v>
      </c>
      <c r="V48" s="85">
        <f t="shared" si="9"/>
        <v>2937.33</v>
      </c>
      <c r="W48" s="17" t="str">
        <f t="shared" si="1"/>
        <v>SIM</v>
      </c>
      <c r="X48" s="20"/>
    </row>
    <row r="49" spans="1:24" ht="60" hidden="1">
      <c r="A49" s="21"/>
      <c r="B49" s="22"/>
      <c r="C49" s="74" t="s">
        <v>804</v>
      </c>
      <c r="D49" s="75">
        <v>44379</v>
      </c>
      <c r="E49" s="74" t="s">
        <v>24</v>
      </c>
      <c r="F49" s="74" t="s">
        <v>25</v>
      </c>
      <c r="G49" s="76" t="s">
        <v>154</v>
      </c>
      <c r="H49" s="76" t="s">
        <v>27</v>
      </c>
      <c r="I49" s="77" t="s">
        <v>28</v>
      </c>
      <c r="J49" s="77" t="s">
        <v>29</v>
      </c>
      <c r="K49" s="77" t="s">
        <v>30</v>
      </c>
      <c r="L49" s="78" t="s">
        <v>31</v>
      </c>
      <c r="M49" s="77" t="s">
        <v>32</v>
      </c>
      <c r="N49" s="77" t="s">
        <v>33</v>
      </c>
      <c r="O49" s="75">
        <v>44389</v>
      </c>
      <c r="P49" s="75">
        <v>44391</v>
      </c>
      <c r="Q49" s="86" t="s">
        <v>805</v>
      </c>
      <c r="R49" s="80">
        <v>646.21</v>
      </c>
      <c r="S49" s="80">
        <v>646.22</v>
      </c>
      <c r="T49" s="81">
        <v>2.6</v>
      </c>
      <c r="U49" s="88">
        <f t="shared" si="8"/>
        <v>1560</v>
      </c>
      <c r="V49" s="85">
        <f t="shared" si="9"/>
        <v>2852.4300000000003</v>
      </c>
      <c r="W49" s="17" t="str">
        <f t="shared" si="1"/>
        <v>NÃO</v>
      </c>
      <c r="X49" s="20"/>
    </row>
    <row r="50" spans="1:24" ht="60" hidden="1">
      <c r="A50" s="21"/>
      <c r="B50" s="22"/>
      <c r="C50" s="74" t="s">
        <v>806</v>
      </c>
      <c r="D50" s="75">
        <v>44398</v>
      </c>
      <c r="E50" s="74" t="s">
        <v>46</v>
      </c>
      <c r="F50" s="74" t="s">
        <v>47</v>
      </c>
      <c r="G50" s="76" t="s">
        <v>48</v>
      </c>
      <c r="H50" s="76">
        <v>9916</v>
      </c>
      <c r="I50" s="77" t="s">
        <v>49</v>
      </c>
      <c r="J50" s="77" t="s">
        <v>29</v>
      </c>
      <c r="K50" s="77" t="s">
        <v>30</v>
      </c>
      <c r="L50" s="78" t="s">
        <v>31</v>
      </c>
      <c r="M50" s="77" t="s">
        <v>33</v>
      </c>
      <c r="N50" s="77" t="s">
        <v>32</v>
      </c>
      <c r="O50" s="75">
        <v>44403</v>
      </c>
      <c r="P50" s="75">
        <v>44403</v>
      </c>
      <c r="Q50" s="86" t="s">
        <v>807</v>
      </c>
      <c r="R50" s="80">
        <v>944.51</v>
      </c>
      <c r="S50" s="80">
        <v>944.52</v>
      </c>
      <c r="T50" s="81">
        <v>0.6</v>
      </c>
      <c r="U50" s="88">
        <f t="shared" ref="U50:U55" si="10">IF(F50="ASSESSOR",480*T50,IF(F50="COLABORADOR EVENTUAL",480*T50,IF(F50="GUARDA PORTUÁRIO",240*T50,IF(F50="CONSELHEIRO",600*T50,IF(F50="DIRETOR",600*T50,IF(F50="FIEL",360*T50,IF(F50="FIEL AJUDANTE",360*T50,IF(F50="GERENTE",480*T50,IF(F50="SECRETÁRIA",360*T50,IF(F50="SUPERINTENDENTE",480*T50,IF(F50="SUPERVISOR",360*T50,IF(F50="ESPECIALISTA PORTUÁRIO",360*T50,IF(F50="TÉC. SERV. PORTUÁRIOS",240*T50,0)))))))))))))</f>
        <v>360</v>
      </c>
      <c r="V50" s="85">
        <f t="shared" si="9"/>
        <v>2249.0299999999997</v>
      </c>
      <c r="W50" s="17" t="str">
        <f t="shared" si="1"/>
        <v>SIM</v>
      </c>
      <c r="X50" s="20"/>
    </row>
    <row r="51" spans="1:24" ht="135" hidden="1">
      <c r="A51" s="21"/>
      <c r="B51" s="22"/>
      <c r="C51" s="74" t="s">
        <v>808</v>
      </c>
      <c r="D51" s="75">
        <v>44405</v>
      </c>
      <c r="E51" s="74" t="s">
        <v>46</v>
      </c>
      <c r="F51" s="74" t="s">
        <v>47</v>
      </c>
      <c r="G51" s="76" t="s">
        <v>48</v>
      </c>
      <c r="H51" s="76">
        <v>9916</v>
      </c>
      <c r="I51" s="77" t="s">
        <v>49</v>
      </c>
      <c r="J51" s="77" t="s">
        <v>29</v>
      </c>
      <c r="K51" s="77" t="s">
        <v>30</v>
      </c>
      <c r="L51" s="78" t="s">
        <v>81</v>
      </c>
      <c r="M51" s="77" t="s">
        <v>44</v>
      </c>
      <c r="N51" s="77" t="s">
        <v>32</v>
      </c>
      <c r="O51" s="75">
        <v>44409</v>
      </c>
      <c r="P51" s="75">
        <v>44412</v>
      </c>
      <c r="Q51" s="86" t="s">
        <v>809</v>
      </c>
      <c r="R51" s="80">
        <v>1889.03</v>
      </c>
      <c r="S51" s="80" t="s">
        <v>810</v>
      </c>
      <c r="T51" s="81">
        <v>4.5999999999999996</v>
      </c>
      <c r="U51" s="88">
        <f t="shared" si="10"/>
        <v>2760</v>
      </c>
      <c r="V51" s="85">
        <f t="shared" si="9"/>
        <v>4649.03</v>
      </c>
      <c r="W51" s="17" t="str">
        <f t="shared" si="1"/>
        <v>SIM</v>
      </c>
      <c r="X51" s="20"/>
    </row>
    <row r="52" spans="1:24" ht="135" hidden="1">
      <c r="A52" s="21"/>
      <c r="B52" s="22"/>
      <c r="C52" s="74" t="s">
        <v>811</v>
      </c>
      <c r="D52" s="75">
        <v>44417</v>
      </c>
      <c r="E52" s="74" t="s">
        <v>46</v>
      </c>
      <c r="F52" s="74" t="s">
        <v>47</v>
      </c>
      <c r="G52" s="76" t="s">
        <v>48</v>
      </c>
      <c r="H52" s="76">
        <v>9917</v>
      </c>
      <c r="I52" s="77" t="s">
        <v>49</v>
      </c>
      <c r="J52" s="77" t="s">
        <v>29</v>
      </c>
      <c r="K52" s="77" t="s">
        <v>30</v>
      </c>
      <c r="L52" s="78" t="s">
        <v>31</v>
      </c>
      <c r="M52" s="77" t="s">
        <v>44</v>
      </c>
      <c r="N52" s="77" t="s">
        <v>332</v>
      </c>
      <c r="O52" s="75">
        <v>44433</v>
      </c>
      <c r="P52" s="75">
        <v>44436</v>
      </c>
      <c r="Q52" s="86" t="s">
        <v>812</v>
      </c>
      <c r="R52" s="80">
        <v>308.12</v>
      </c>
      <c r="S52" s="80">
        <v>308.12</v>
      </c>
      <c r="T52" s="81">
        <v>2.2000000000000002</v>
      </c>
      <c r="U52" s="88">
        <f t="shared" si="10"/>
        <v>1320</v>
      </c>
      <c r="V52" s="85">
        <f t="shared" ref="V52:V58" si="11">SUM(R52:S52,U52)</f>
        <v>1936.24</v>
      </c>
      <c r="W52" s="17" t="str">
        <f t="shared" si="1"/>
        <v>NÃO</v>
      </c>
      <c r="X52" s="20"/>
    </row>
    <row r="53" spans="1:24" ht="105" hidden="1">
      <c r="A53" s="21"/>
      <c r="B53" s="22"/>
      <c r="C53" s="74" t="s">
        <v>813</v>
      </c>
      <c r="D53" s="75">
        <v>44404</v>
      </c>
      <c r="E53" s="74" t="s">
        <v>46</v>
      </c>
      <c r="F53" s="74" t="s">
        <v>47</v>
      </c>
      <c r="G53" s="76" t="s">
        <v>48</v>
      </c>
      <c r="H53" s="76">
        <v>9917</v>
      </c>
      <c r="I53" s="77" t="s">
        <v>49</v>
      </c>
      <c r="J53" s="77" t="s">
        <v>29</v>
      </c>
      <c r="K53" s="77" t="s">
        <v>30</v>
      </c>
      <c r="L53" s="78" t="s">
        <v>35</v>
      </c>
      <c r="M53" s="77" t="s">
        <v>35</v>
      </c>
      <c r="N53" s="77" t="s">
        <v>35</v>
      </c>
      <c r="O53" s="75">
        <v>44431</v>
      </c>
      <c r="P53" s="75">
        <v>44432</v>
      </c>
      <c r="Q53" s="86" t="s">
        <v>814</v>
      </c>
      <c r="R53" s="80" t="s">
        <v>35</v>
      </c>
      <c r="S53" s="80" t="s">
        <v>35</v>
      </c>
      <c r="T53" s="81">
        <v>3.6</v>
      </c>
      <c r="U53" s="88">
        <f t="shared" si="10"/>
        <v>2160</v>
      </c>
      <c r="V53" s="85">
        <f t="shared" si="11"/>
        <v>2160</v>
      </c>
      <c r="W53" s="17" t="str">
        <f t="shared" si="1"/>
        <v>NÃO</v>
      </c>
      <c r="X53" s="20"/>
    </row>
    <row r="54" spans="1:24" ht="45" hidden="1">
      <c r="A54" s="21"/>
      <c r="B54" s="22"/>
      <c r="C54" s="74" t="s">
        <v>815</v>
      </c>
      <c r="D54" s="75">
        <v>44418</v>
      </c>
      <c r="E54" s="74" t="s">
        <v>46</v>
      </c>
      <c r="F54" s="74" t="s">
        <v>47</v>
      </c>
      <c r="G54" s="76" t="s">
        <v>48</v>
      </c>
      <c r="H54" s="76">
        <v>9918</v>
      </c>
      <c r="I54" s="77" t="s">
        <v>49</v>
      </c>
      <c r="J54" s="77" t="s">
        <v>29</v>
      </c>
      <c r="K54" s="77" t="s">
        <v>30</v>
      </c>
      <c r="L54" s="78" t="s">
        <v>81</v>
      </c>
      <c r="M54" s="77" t="s">
        <v>44</v>
      </c>
      <c r="N54" s="77" t="s">
        <v>816</v>
      </c>
      <c r="O54" s="75">
        <v>44437</v>
      </c>
      <c r="P54" s="75">
        <v>44437</v>
      </c>
      <c r="Q54" s="86" t="s">
        <v>817</v>
      </c>
      <c r="R54" s="80">
        <v>553</v>
      </c>
      <c r="S54" s="80" t="s">
        <v>810</v>
      </c>
      <c r="T54" s="81">
        <v>3.6</v>
      </c>
      <c r="U54" s="88">
        <f t="shared" si="10"/>
        <v>2160</v>
      </c>
      <c r="V54" s="85">
        <f t="shared" si="11"/>
        <v>2713</v>
      </c>
      <c r="W54" s="17" t="str">
        <f t="shared" si="1"/>
        <v>NÃO</v>
      </c>
      <c r="X54" s="20"/>
    </row>
    <row r="55" spans="1:24" ht="45" hidden="1">
      <c r="A55" s="21"/>
      <c r="B55" s="22"/>
      <c r="C55" s="74" t="s">
        <v>815</v>
      </c>
      <c r="D55" s="75">
        <v>44404</v>
      </c>
      <c r="E55" s="74" t="s">
        <v>46</v>
      </c>
      <c r="F55" s="74" t="s">
        <v>47</v>
      </c>
      <c r="G55" s="76" t="s">
        <v>48</v>
      </c>
      <c r="H55" s="76">
        <v>9918</v>
      </c>
      <c r="I55" s="77" t="s">
        <v>49</v>
      </c>
      <c r="J55" s="77" t="s">
        <v>29</v>
      </c>
      <c r="K55" s="77" t="s">
        <v>30</v>
      </c>
      <c r="L55" s="78" t="s">
        <v>109</v>
      </c>
      <c r="M55" s="77" t="s">
        <v>816</v>
      </c>
      <c r="N55" s="77" t="s">
        <v>33</v>
      </c>
      <c r="O55" s="75">
        <v>44440</v>
      </c>
      <c r="P55" s="75">
        <v>44440</v>
      </c>
      <c r="Q55" s="86" t="s">
        <v>817</v>
      </c>
      <c r="R55" s="80">
        <v>406.83</v>
      </c>
      <c r="S55" s="80" t="s">
        <v>810</v>
      </c>
      <c r="T55" s="81"/>
      <c r="U55" s="88">
        <f t="shared" si="10"/>
        <v>0</v>
      </c>
      <c r="V55" s="85">
        <f t="shared" si="11"/>
        <v>406.83</v>
      </c>
      <c r="W55" s="17" t="str">
        <f t="shared" si="1"/>
        <v>NÃO</v>
      </c>
      <c r="X55" s="20"/>
    </row>
    <row r="56" spans="1:24" ht="60" hidden="1">
      <c r="A56" s="21"/>
      <c r="B56" s="22"/>
      <c r="C56" s="74" t="s">
        <v>818</v>
      </c>
      <c r="D56" s="75">
        <v>44427</v>
      </c>
      <c r="E56" s="74" t="s">
        <v>90</v>
      </c>
      <c r="F56" s="76" t="s">
        <v>91</v>
      </c>
      <c r="G56" s="78" t="s">
        <v>819</v>
      </c>
      <c r="H56" s="77" t="s">
        <v>450</v>
      </c>
      <c r="I56" s="77" t="s">
        <v>94</v>
      </c>
      <c r="J56" s="78" t="s">
        <v>29</v>
      </c>
      <c r="K56" s="77" t="s">
        <v>30</v>
      </c>
      <c r="L56" s="78" t="s">
        <v>35</v>
      </c>
      <c r="M56" s="77" t="s">
        <v>35</v>
      </c>
      <c r="N56" s="77" t="s">
        <v>35</v>
      </c>
      <c r="O56" s="75">
        <v>44434</v>
      </c>
      <c r="P56" s="75">
        <v>44435</v>
      </c>
      <c r="Q56" s="86" t="s">
        <v>820</v>
      </c>
      <c r="R56" s="80" t="s">
        <v>35</v>
      </c>
      <c r="S56" s="80" t="s">
        <v>35</v>
      </c>
      <c r="T56" s="81">
        <v>1.2</v>
      </c>
      <c r="U56" s="88">
        <f>IF(F56="ASSESSOR",480*T56,IF(F56="COLABORADOR EVENTUAL",480*T56,IF(F56="GUARDA PORTUÁRIO",240*T56,IF(F56="CONSELHEIRO",600*T56,IF(F56="DIRETOR",600*T56,IF(F56="FIEL",360*T56,IF(F56="FIEL AJUDANTE",360*T56,IF(F56="GERENTE",480*T56,IF(F56="SECRETÁRIA",360*T56,IF(F56="SUPERINTENDENTE",480*T56,IF(F56="SUPERVISOR",360*T56,IF(F56="ESPECIALISTA PORTUÁRIO",360*T56,IF(F56="TÉC. SERV. PORTUÁRIOS",240*T56,0)))))))))))))</f>
        <v>576</v>
      </c>
      <c r="V56" s="85">
        <f t="shared" si="11"/>
        <v>576</v>
      </c>
      <c r="W56" s="17" t="str">
        <f t="shared" si="1"/>
        <v>SIM</v>
      </c>
      <c r="X56" s="20"/>
    </row>
    <row r="57" spans="1:24" ht="30" hidden="1">
      <c r="A57" s="66"/>
      <c r="B57" s="24"/>
      <c r="C57" s="74" t="s">
        <v>821</v>
      </c>
      <c r="D57" s="82" t="s">
        <v>822</v>
      </c>
      <c r="E57" s="74" t="s">
        <v>46</v>
      </c>
      <c r="F57" s="74" t="s">
        <v>47</v>
      </c>
      <c r="G57" s="76" t="s">
        <v>48</v>
      </c>
      <c r="H57" s="76">
        <v>9921</v>
      </c>
      <c r="I57" s="77" t="s">
        <v>49</v>
      </c>
      <c r="J57" s="77" t="s">
        <v>29</v>
      </c>
      <c r="K57" s="77" t="s">
        <v>30</v>
      </c>
      <c r="L57" s="78" t="s">
        <v>81</v>
      </c>
      <c r="M57" s="77" t="s">
        <v>816</v>
      </c>
      <c r="N57" s="77" t="s">
        <v>32</v>
      </c>
      <c r="O57" s="75">
        <v>44440</v>
      </c>
      <c r="P57" s="75" t="s">
        <v>35</v>
      </c>
      <c r="Q57" s="86" t="s">
        <v>823</v>
      </c>
      <c r="R57" s="80">
        <v>1687.79</v>
      </c>
      <c r="S57" s="80" t="s">
        <v>35</v>
      </c>
      <c r="T57" s="81">
        <v>1.6</v>
      </c>
      <c r="U57" s="88">
        <f>IF(F57="ASSESSOR",480*T57,IF(F57="COLABORADOR EVENTUAL",480*T57,IF(F57="GUARDA PORTUÁRIO",240*T57,IF(F57="CONSELHEIRO",600*T57,IF(F57="DIRETOR",600*T57,IF(F57="FIEL",360*T57,IF(F57="FIEL AJUDANTE",360*T57,IF(F57="GERENTE",480*T57,IF(F57="SECRETÁRIA",360*T57,IF(F57="SUPERINTENDENTE",480*T57,IF(F57="SUPERVISOR",360*T57,IF(F57="ESPECIALISTA PORTUÁRIO",360*T57,IF(F57="TÉC. SERV. PORTUÁRIOS",240*T57,0)))))))))))))</f>
        <v>960</v>
      </c>
      <c r="V57" s="85">
        <f t="shared" si="11"/>
        <v>2647.79</v>
      </c>
      <c r="W57" s="17" t="str">
        <f t="shared" ref="W57:W85" si="12">IF(O57-D57&gt;9,"NÃO","SIM")</f>
        <v>SIM</v>
      </c>
      <c r="X57" s="20"/>
    </row>
    <row r="58" spans="1:24" ht="30" hidden="1">
      <c r="A58" s="66"/>
      <c r="B58" s="24"/>
      <c r="C58" s="74" t="s">
        <v>821</v>
      </c>
      <c r="D58" s="82" t="s">
        <v>822</v>
      </c>
      <c r="E58" s="74" t="s">
        <v>46</v>
      </c>
      <c r="F58" s="74" t="s">
        <v>47</v>
      </c>
      <c r="G58" s="76" t="s">
        <v>48</v>
      </c>
      <c r="H58" s="76">
        <v>9920</v>
      </c>
      <c r="I58" s="77" t="s">
        <v>49</v>
      </c>
      <c r="J58" s="77" t="s">
        <v>29</v>
      </c>
      <c r="K58" s="77" t="s">
        <v>30</v>
      </c>
      <c r="L58" s="78" t="s">
        <v>31</v>
      </c>
      <c r="M58" s="77" t="s">
        <v>32</v>
      </c>
      <c r="N58" s="77" t="s">
        <v>33</v>
      </c>
      <c r="O58" s="75" t="s">
        <v>35</v>
      </c>
      <c r="P58" s="75">
        <v>44441</v>
      </c>
      <c r="Q58" s="86" t="s">
        <v>824</v>
      </c>
      <c r="R58" s="80" t="s">
        <v>35</v>
      </c>
      <c r="S58" s="80">
        <v>1015.23</v>
      </c>
      <c r="T58" s="81"/>
      <c r="U58" s="88">
        <f>IF(F58="ASSESSOR",480*T58,IF(F58="COLABORADOR EVENTUAL",480*T58,IF(F58="GUARDA PORTUÁRIO",240*T58,IF(F58="CONSELHEIRO",600*T58,IF(F58="DIRETOR",600*T58,IF(F58="FIEL",360*T58,IF(F58="FIEL AJUDANTE",360*T58,IF(F58="GERENTE",480*T58,IF(F58="SECRETÁRIA",360*T58,IF(F58="SUPERINTENDENTE",480*T58,IF(F58="SUPERVISOR",360*T58,IF(F58="ESPECIALISTA PORTUÁRIO",360*T58,IF(F58="TÉC. SERV. PORTUÁRIOS",240*T58,0)))))))))))))</f>
        <v>0</v>
      </c>
      <c r="V58" s="85">
        <f t="shared" si="11"/>
        <v>1015.23</v>
      </c>
      <c r="W58" s="17" t="e">
        <f t="shared" si="12"/>
        <v>#VALUE!</v>
      </c>
      <c r="X58" s="20"/>
    </row>
    <row r="59" spans="1:24" ht="75">
      <c r="A59" s="21"/>
      <c r="B59" s="22"/>
      <c r="C59" s="74" t="s">
        <v>825</v>
      </c>
      <c r="D59" s="75">
        <v>44432</v>
      </c>
      <c r="E59" s="74" t="s">
        <v>716</v>
      </c>
      <c r="F59" s="74" t="s">
        <v>63</v>
      </c>
      <c r="G59" s="76" t="s">
        <v>668</v>
      </c>
      <c r="H59" s="76" t="s">
        <v>669</v>
      </c>
      <c r="I59" s="77" t="s">
        <v>826</v>
      </c>
      <c r="J59" s="77" t="s">
        <v>29</v>
      </c>
      <c r="K59" s="77" t="s">
        <v>30</v>
      </c>
      <c r="L59" s="78" t="s">
        <v>81</v>
      </c>
      <c r="M59" s="77" t="s">
        <v>33</v>
      </c>
      <c r="N59" s="77" t="s">
        <v>827</v>
      </c>
      <c r="O59" s="75">
        <v>44452</v>
      </c>
      <c r="P59" s="75">
        <v>44452</v>
      </c>
      <c r="Q59" s="86" t="s">
        <v>828</v>
      </c>
      <c r="R59" s="80">
        <v>388.06</v>
      </c>
      <c r="S59" s="80" t="s">
        <v>35</v>
      </c>
      <c r="T59" s="81">
        <v>4.5999999999999996</v>
      </c>
      <c r="U59" s="88">
        <f t="shared" ref="U59:U81" si="13">IF(F59="ASSESSOR",480*T59,IF(F59="COLABORADOR EVENTUAL",480*T59,IF(F59="GUARDA PORTUÁRIO",240*T59,IF(F59="CONSELHEIRO",600*T59,IF(F59="DIRETOR",600*T59,IF(F59="FIEL",360*T59,IF(F59="FIEL AJUDANTE",360*T59,IF(F59="GERENTE",480*T59,IF(F59="SECRETÁRIA",360*T59,IF(F59="SUPERINTENDENTE",480*T59,IF(F59="SUPERVISOR",360*T59,IF(F59="ESPECIALISTA PORTUÁRIO",360*T59,IF(F59="TÉC. SERV. PORTUÁRIOS",240*T59,0)))))))))))))</f>
        <v>2208</v>
      </c>
      <c r="V59" s="85">
        <f t="shared" ref="V59:V75" si="14">SUM(R59:S59,U59)</f>
        <v>2596.06</v>
      </c>
      <c r="W59" s="17" t="str">
        <f t="shared" si="12"/>
        <v>NÃO</v>
      </c>
      <c r="X59" s="20"/>
    </row>
    <row r="60" spans="1:24" ht="75">
      <c r="A60" s="21"/>
      <c r="B60" s="22"/>
      <c r="C60" s="74" t="s">
        <v>825</v>
      </c>
      <c r="D60" s="75">
        <v>44432</v>
      </c>
      <c r="E60" s="74" t="s">
        <v>716</v>
      </c>
      <c r="F60" s="74" t="s">
        <v>63</v>
      </c>
      <c r="G60" s="76" t="s">
        <v>668</v>
      </c>
      <c r="H60" s="76" t="s">
        <v>669</v>
      </c>
      <c r="I60" s="77" t="s">
        <v>826</v>
      </c>
      <c r="J60" s="77" t="s">
        <v>29</v>
      </c>
      <c r="K60" s="77" t="s">
        <v>30</v>
      </c>
      <c r="L60" s="78" t="s">
        <v>829</v>
      </c>
      <c r="M60" s="77" t="s">
        <v>827</v>
      </c>
      <c r="N60" s="77" t="s">
        <v>33</v>
      </c>
      <c r="O60" s="75">
        <v>44456</v>
      </c>
      <c r="P60" s="75">
        <v>44456</v>
      </c>
      <c r="Q60" s="86" t="s">
        <v>828</v>
      </c>
      <c r="R60" s="80" t="s">
        <v>35</v>
      </c>
      <c r="S60" s="80">
        <v>439.99</v>
      </c>
      <c r="T60" s="81"/>
      <c r="U60" s="88">
        <f t="shared" si="13"/>
        <v>0</v>
      </c>
      <c r="V60" s="85">
        <f t="shared" si="14"/>
        <v>439.99</v>
      </c>
      <c r="W60" s="17" t="str">
        <f t="shared" si="12"/>
        <v>NÃO</v>
      </c>
      <c r="X60" s="20"/>
    </row>
    <row r="61" spans="1:24" ht="75" hidden="1">
      <c r="A61" s="49"/>
      <c r="B61" s="22"/>
      <c r="C61" s="74" t="s">
        <v>830</v>
      </c>
      <c r="D61" s="75">
        <v>44433</v>
      </c>
      <c r="E61" s="74" t="s">
        <v>831</v>
      </c>
      <c r="F61" s="74" t="s">
        <v>160</v>
      </c>
      <c r="G61" s="76" t="s">
        <v>668</v>
      </c>
      <c r="H61" s="76" t="s">
        <v>832</v>
      </c>
      <c r="I61" s="77" t="s">
        <v>833</v>
      </c>
      <c r="J61" s="77" t="s">
        <v>29</v>
      </c>
      <c r="K61" s="77" t="s">
        <v>30</v>
      </c>
      <c r="L61" s="78" t="s">
        <v>81</v>
      </c>
      <c r="M61" s="77" t="s">
        <v>33</v>
      </c>
      <c r="N61" s="77" t="s">
        <v>827</v>
      </c>
      <c r="O61" s="75">
        <v>44452</v>
      </c>
      <c r="P61" s="75">
        <v>44452</v>
      </c>
      <c r="Q61" s="86" t="s">
        <v>828</v>
      </c>
      <c r="R61" s="80">
        <v>388.06</v>
      </c>
      <c r="S61" s="80" t="s">
        <v>35</v>
      </c>
      <c r="T61" s="81">
        <v>4.5999999999999996</v>
      </c>
      <c r="U61" s="88">
        <f t="shared" si="13"/>
        <v>1655.9999999999998</v>
      </c>
      <c r="V61" s="85">
        <f t="shared" si="14"/>
        <v>2044.0599999999997</v>
      </c>
      <c r="W61" s="17" t="str">
        <f t="shared" si="12"/>
        <v>NÃO</v>
      </c>
      <c r="X61" s="20"/>
    </row>
    <row r="62" spans="1:24" ht="75" hidden="1">
      <c r="A62" s="49"/>
      <c r="B62" s="22"/>
      <c r="C62" s="74" t="s">
        <v>830</v>
      </c>
      <c r="D62" s="75">
        <v>44433</v>
      </c>
      <c r="E62" s="74" t="s">
        <v>831</v>
      </c>
      <c r="F62" s="74" t="s">
        <v>160</v>
      </c>
      <c r="G62" s="76" t="s">
        <v>668</v>
      </c>
      <c r="H62" s="76" t="s">
        <v>832</v>
      </c>
      <c r="I62" s="77" t="s">
        <v>833</v>
      </c>
      <c r="J62" s="77" t="s">
        <v>29</v>
      </c>
      <c r="K62" s="77" t="s">
        <v>30</v>
      </c>
      <c r="L62" s="78" t="s">
        <v>829</v>
      </c>
      <c r="M62" s="77" t="s">
        <v>827</v>
      </c>
      <c r="N62" s="77" t="s">
        <v>33</v>
      </c>
      <c r="O62" s="75">
        <v>44456</v>
      </c>
      <c r="P62" s="75">
        <v>44456</v>
      </c>
      <c r="Q62" s="86" t="s">
        <v>828</v>
      </c>
      <c r="R62" s="80" t="s">
        <v>35</v>
      </c>
      <c r="S62" s="80">
        <v>439.99</v>
      </c>
      <c r="T62" s="81"/>
      <c r="U62" s="88">
        <f t="shared" si="13"/>
        <v>0</v>
      </c>
      <c r="V62" s="85">
        <f t="shared" si="14"/>
        <v>439.99</v>
      </c>
      <c r="W62" s="17" t="str">
        <f t="shared" si="12"/>
        <v>NÃO</v>
      </c>
      <c r="X62" s="20"/>
    </row>
    <row r="63" spans="1:24" ht="75" hidden="1">
      <c r="A63" s="49"/>
      <c r="B63" s="22"/>
      <c r="C63" s="74" t="s">
        <v>834</v>
      </c>
      <c r="D63" s="75">
        <v>44433</v>
      </c>
      <c r="E63" s="74" t="s">
        <v>835</v>
      </c>
      <c r="F63" s="74" t="s">
        <v>160</v>
      </c>
      <c r="G63" s="76" t="s">
        <v>216</v>
      </c>
      <c r="H63" s="76" t="s">
        <v>836</v>
      </c>
      <c r="I63" s="77" t="s">
        <v>837</v>
      </c>
      <c r="J63" s="77" t="s">
        <v>29</v>
      </c>
      <c r="K63" s="77" t="s">
        <v>30</v>
      </c>
      <c r="L63" s="78" t="s">
        <v>81</v>
      </c>
      <c r="M63" s="77" t="s">
        <v>33</v>
      </c>
      <c r="N63" s="77" t="s">
        <v>827</v>
      </c>
      <c r="O63" s="75">
        <v>44452</v>
      </c>
      <c r="P63" s="75">
        <v>44452</v>
      </c>
      <c r="Q63" s="86" t="s">
        <v>828</v>
      </c>
      <c r="R63" s="80">
        <v>388.06</v>
      </c>
      <c r="S63" s="80" t="s">
        <v>35</v>
      </c>
      <c r="T63" s="81">
        <v>4.5999999999999996</v>
      </c>
      <c r="U63" s="88">
        <f t="shared" si="13"/>
        <v>1655.9999999999998</v>
      </c>
      <c r="V63" s="85">
        <f t="shared" si="14"/>
        <v>2044.0599999999997</v>
      </c>
      <c r="W63" s="17" t="str">
        <f t="shared" si="12"/>
        <v>NÃO</v>
      </c>
      <c r="X63" s="20"/>
    </row>
    <row r="64" spans="1:24" ht="75" hidden="1">
      <c r="A64" s="49"/>
      <c r="B64" s="22"/>
      <c r="C64" s="74" t="s">
        <v>834</v>
      </c>
      <c r="D64" s="75">
        <v>44433</v>
      </c>
      <c r="E64" s="74" t="s">
        <v>835</v>
      </c>
      <c r="F64" s="74" t="s">
        <v>160</v>
      </c>
      <c r="G64" s="76" t="s">
        <v>216</v>
      </c>
      <c r="H64" s="76" t="s">
        <v>836</v>
      </c>
      <c r="I64" s="77" t="s">
        <v>837</v>
      </c>
      <c r="J64" s="77" t="s">
        <v>29</v>
      </c>
      <c r="K64" s="77" t="s">
        <v>30</v>
      </c>
      <c r="L64" s="78" t="s">
        <v>829</v>
      </c>
      <c r="M64" s="77" t="s">
        <v>827</v>
      </c>
      <c r="N64" s="77" t="s">
        <v>33</v>
      </c>
      <c r="O64" s="75">
        <v>44456</v>
      </c>
      <c r="P64" s="75">
        <v>44456</v>
      </c>
      <c r="Q64" s="86" t="s">
        <v>828</v>
      </c>
      <c r="R64" s="80" t="s">
        <v>35</v>
      </c>
      <c r="S64" s="80">
        <v>439.99</v>
      </c>
      <c r="T64" s="81"/>
      <c r="U64" s="88">
        <f t="shared" si="13"/>
        <v>0</v>
      </c>
      <c r="V64" s="85">
        <f t="shared" si="14"/>
        <v>439.99</v>
      </c>
      <c r="W64" s="17" t="str">
        <f t="shared" si="12"/>
        <v>NÃO</v>
      </c>
      <c r="X64" s="20"/>
    </row>
    <row r="65" spans="1:24" ht="75" hidden="1">
      <c r="A65" s="49"/>
      <c r="B65" s="22"/>
      <c r="C65" s="74" t="s">
        <v>838</v>
      </c>
      <c r="D65" s="75">
        <v>44434</v>
      </c>
      <c r="E65" s="74" t="s">
        <v>839</v>
      </c>
      <c r="F65" s="74" t="s">
        <v>99</v>
      </c>
      <c r="G65" s="76" t="s">
        <v>225</v>
      </c>
      <c r="H65" s="76" t="s">
        <v>840</v>
      </c>
      <c r="I65" s="77" t="s">
        <v>841</v>
      </c>
      <c r="J65" s="77" t="s">
        <v>29</v>
      </c>
      <c r="K65" s="77" t="s">
        <v>30</v>
      </c>
      <c r="L65" s="78" t="s">
        <v>81</v>
      </c>
      <c r="M65" s="77" t="s">
        <v>33</v>
      </c>
      <c r="N65" s="77" t="s">
        <v>827</v>
      </c>
      <c r="O65" s="75">
        <v>44452</v>
      </c>
      <c r="P65" s="75">
        <v>44452</v>
      </c>
      <c r="Q65" s="86" t="s">
        <v>828</v>
      </c>
      <c r="R65" s="80">
        <v>388.06</v>
      </c>
      <c r="S65" s="80" t="s">
        <v>35</v>
      </c>
      <c r="T65" s="81">
        <v>4.5999999999999996</v>
      </c>
      <c r="U65" s="88">
        <f t="shared" si="13"/>
        <v>1655.9999999999998</v>
      </c>
      <c r="V65" s="85">
        <f t="shared" si="14"/>
        <v>2044.0599999999997</v>
      </c>
      <c r="W65" s="17" t="str">
        <f t="shared" si="12"/>
        <v>NÃO</v>
      </c>
      <c r="X65" s="20"/>
    </row>
    <row r="66" spans="1:24" ht="75" hidden="1">
      <c r="A66" s="49"/>
      <c r="B66" s="22"/>
      <c r="C66" s="74" t="s">
        <v>838</v>
      </c>
      <c r="D66" s="75">
        <v>44434</v>
      </c>
      <c r="E66" s="74" t="s">
        <v>839</v>
      </c>
      <c r="F66" s="74" t="s">
        <v>99</v>
      </c>
      <c r="G66" s="76" t="s">
        <v>225</v>
      </c>
      <c r="H66" s="76" t="s">
        <v>840</v>
      </c>
      <c r="I66" s="77" t="s">
        <v>841</v>
      </c>
      <c r="J66" s="77" t="s">
        <v>29</v>
      </c>
      <c r="K66" s="77" t="s">
        <v>30</v>
      </c>
      <c r="L66" s="78" t="s">
        <v>829</v>
      </c>
      <c r="M66" s="77" t="s">
        <v>827</v>
      </c>
      <c r="N66" s="77" t="s">
        <v>33</v>
      </c>
      <c r="O66" s="75">
        <v>44456</v>
      </c>
      <c r="P66" s="75">
        <v>44456</v>
      </c>
      <c r="Q66" s="86" t="s">
        <v>828</v>
      </c>
      <c r="R66" s="80" t="s">
        <v>35</v>
      </c>
      <c r="S66" s="80">
        <v>439.99</v>
      </c>
      <c r="T66" s="81"/>
      <c r="U66" s="88">
        <f t="shared" si="13"/>
        <v>0</v>
      </c>
      <c r="V66" s="85">
        <f t="shared" si="14"/>
        <v>439.99</v>
      </c>
      <c r="W66" s="17" t="str">
        <f t="shared" si="12"/>
        <v>NÃO</v>
      </c>
      <c r="X66" s="20"/>
    </row>
    <row r="67" spans="1:24" ht="75" hidden="1">
      <c r="A67" s="49"/>
      <c r="B67" s="22"/>
      <c r="C67" s="74" t="s">
        <v>842</v>
      </c>
      <c r="D67" s="75">
        <v>44434</v>
      </c>
      <c r="E67" s="74" t="s">
        <v>843</v>
      </c>
      <c r="F67" s="74" t="s">
        <v>215</v>
      </c>
      <c r="G67" s="76" t="s">
        <v>216</v>
      </c>
      <c r="H67" s="76" t="s">
        <v>844</v>
      </c>
      <c r="I67" s="77" t="s">
        <v>845</v>
      </c>
      <c r="J67" s="77" t="s">
        <v>29</v>
      </c>
      <c r="K67" s="77" t="s">
        <v>30</v>
      </c>
      <c r="L67" s="78" t="s">
        <v>81</v>
      </c>
      <c r="M67" s="77" t="s">
        <v>33</v>
      </c>
      <c r="N67" s="77" t="s">
        <v>827</v>
      </c>
      <c r="O67" s="75">
        <v>44452</v>
      </c>
      <c r="P67" s="75">
        <v>44452</v>
      </c>
      <c r="Q67" s="86" t="s">
        <v>828</v>
      </c>
      <c r="R67" s="80">
        <v>388.06</v>
      </c>
      <c r="S67" s="80" t="s">
        <v>35</v>
      </c>
      <c r="T67" s="81">
        <v>4.5999999999999996</v>
      </c>
      <c r="U67" s="88">
        <f t="shared" si="13"/>
        <v>1104</v>
      </c>
      <c r="V67" s="85">
        <f t="shared" si="14"/>
        <v>1492.06</v>
      </c>
      <c r="W67" s="17" t="str">
        <f t="shared" si="12"/>
        <v>NÃO</v>
      </c>
      <c r="X67" s="20"/>
    </row>
    <row r="68" spans="1:24" ht="75" hidden="1">
      <c r="A68" s="49"/>
      <c r="B68" s="22"/>
      <c r="C68" s="74" t="s">
        <v>842</v>
      </c>
      <c r="D68" s="75">
        <v>44434</v>
      </c>
      <c r="E68" s="74" t="s">
        <v>843</v>
      </c>
      <c r="F68" s="74" t="s">
        <v>215</v>
      </c>
      <c r="G68" s="76" t="s">
        <v>216</v>
      </c>
      <c r="H68" s="76" t="s">
        <v>844</v>
      </c>
      <c r="I68" s="77" t="s">
        <v>845</v>
      </c>
      <c r="J68" s="77" t="s">
        <v>29</v>
      </c>
      <c r="K68" s="77" t="s">
        <v>30</v>
      </c>
      <c r="L68" s="78" t="s">
        <v>829</v>
      </c>
      <c r="M68" s="77" t="s">
        <v>827</v>
      </c>
      <c r="N68" s="77" t="s">
        <v>33</v>
      </c>
      <c r="O68" s="75">
        <v>44456</v>
      </c>
      <c r="P68" s="75">
        <v>44456</v>
      </c>
      <c r="Q68" s="86" t="s">
        <v>828</v>
      </c>
      <c r="R68" s="80" t="s">
        <v>35</v>
      </c>
      <c r="S68" s="80">
        <v>439.99</v>
      </c>
      <c r="T68" s="81"/>
      <c r="U68" s="88">
        <f t="shared" si="13"/>
        <v>0</v>
      </c>
      <c r="V68" s="85">
        <f t="shared" si="14"/>
        <v>439.99</v>
      </c>
      <c r="W68" s="17" t="str">
        <f t="shared" si="12"/>
        <v>NÃO</v>
      </c>
      <c r="X68" s="20"/>
    </row>
    <row r="69" spans="1:24" ht="75" hidden="1">
      <c r="A69" s="49"/>
      <c r="B69" s="22"/>
      <c r="C69" s="74" t="s">
        <v>846</v>
      </c>
      <c r="D69" s="75">
        <v>44434</v>
      </c>
      <c r="E69" s="74" t="s">
        <v>847</v>
      </c>
      <c r="F69" s="74" t="s">
        <v>215</v>
      </c>
      <c r="G69" s="76" t="s">
        <v>230</v>
      </c>
      <c r="H69" s="76" t="s">
        <v>538</v>
      </c>
      <c r="I69" s="77" t="s">
        <v>848</v>
      </c>
      <c r="J69" s="77" t="s">
        <v>29</v>
      </c>
      <c r="K69" s="77" t="s">
        <v>30</v>
      </c>
      <c r="L69" s="78" t="s">
        <v>81</v>
      </c>
      <c r="M69" s="77" t="s">
        <v>33</v>
      </c>
      <c r="N69" s="77" t="s">
        <v>827</v>
      </c>
      <c r="O69" s="75">
        <v>44452</v>
      </c>
      <c r="P69" s="75">
        <v>44452</v>
      </c>
      <c r="Q69" s="86" t="s">
        <v>828</v>
      </c>
      <c r="R69" s="80">
        <v>388.06</v>
      </c>
      <c r="S69" s="80" t="s">
        <v>35</v>
      </c>
      <c r="T69" s="81">
        <v>4.5999999999999996</v>
      </c>
      <c r="U69" s="88">
        <f t="shared" si="13"/>
        <v>1104</v>
      </c>
      <c r="V69" s="85">
        <f t="shared" si="14"/>
        <v>1492.06</v>
      </c>
      <c r="W69" s="17" t="str">
        <f t="shared" si="12"/>
        <v>NÃO</v>
      </c>
      <c r="X69" s="20"/>
    </row>
    <row r="70" spans="1:24" ht="75" hidden="1">
      <c r="A70" s="49"/>
      <c r="B70" s="22"/>
      <c r="C70" s="74" t="s">
        <v>846</v>
      </c>
      <c r="D70" s="75">
        <v>44434</v>
      </c>
      <c r="E70" s="74" t="s">
        <v>847</v>
      </c>
      <c r="F70" s="74" t="s">
        <v>215</v>
      </c>
      <c r="G70" s="76" t="s">
        <v>230</v>
      </c>
      <c r="H70" s="76">
        <v>9387</v>
      </c>
      <c r="I70" s="77" t="s">
        <v>848</v>
      </c>
      <c r="J70" s="77" t="s">
        <v>29</v>
      </c>
      <c r="K70" s="77" t="s">
        <v>30</v>
      </c>
      <c r="L70" s="78" t="s">
        <v>829</v>
      </c>
      <c r="M70" s="77" t="s">
        <v>827</v>
      </c>
      <c r="N70" s="77" t="s">
        <v>33</v>
      </c>
      <c r="O70" s="75">
        <v>44456</v>
      </c>
      <c r="P70" s="75">
        <v>44456</v>
      </c>
      <c r="Q70" s="86" t="s">
        <v>828</v>
      </c>
      <c r="R70" s="80" t="s">
        <v>35</v>
      </c>
      <c r="S70" s="80">
        <v>439.99</v>
      </c>
      <c r="T70" s="81"/>
      <c r="U70" s="88">
        <f t="shared" si="13"/>
        <v>0</v>
      </c>
      <c r="V70" s="85">
        <f t="shared" si="14"/>
        <v>439.99</v>
      </c>
      <c r="W70" s="17" t="str">
        <f t="shared" si="12"/>
        <v>NÃO</v>
      </c>
      <c r="X70" s="20"/>
    </row>
    <row r="71" spans="1:24" ht="75" hidden="1">
      <c r="A71" s="49"/>
      <c r="B71" s="22"/>
      <c r="C71" s="74" t="s">
        <v>849</v>
      </c>
      <c r="D71" s="75">
        <v>44434</v>
      </c>
      <c r="E71" s="74" t="s">
        <v>235</v>
      </c>
      <c r="F71" s="74" t="s">
        <v>63</v>
      </c>
      <c r="G71" s="76" t="s">
        <v>668</v>
      </c>
      <c r="H71" s="76" t="s">
        <v>669</v>
      </c>
      <c r="I71" s="77" t="s">
        <v>826</v>
      </c>
      <c r="J71" s="77" t="s">
        <v>29</v>
      </c>
      <c r="K71" s="77" t="s">
        <v>30</v>
      </c>
      <c r="L71" s="78" t="s">
        <v>81</v>
      </c>
      <c r="M71" s="77" t="s">
        <v>33</v>
      </c>
      <c r="N71" s="77" t="s">
        <v>827</v>
      </c>
      <c r="O71" s="75">
        <v>44452</v>
      </c>
      <c r="P71" s="75">
        <v>44452</v>
      </c>
      <c r="Q71" s="86" t="s">
        <v>828</v>
      </c>
      <c r="R71" s="80">
        <v>388.06</v>
      </c>
      <c r="S71" s="80" t="s">
        <v>35</v>
      </c>
      <c r="T71" s="81">
        <v>4.5999999999999996</v>
      </c>
      <c r="U71" s="88">
        <f t="shared" si="13"/>
        <v>2208</v>
      </c>
      <c r="V71" s="85">
        <f t="shared" si="14"/>
        <v>2596.06</v>
      </c>
      <c r="W71" s="17" t="str">
        <f t="shared" si="12"/>
        <v>NÃO</v>
      </c>
      <c r="X71" s="20"/>
    </row>
    <row r="72" spans="1:24" ht="75" hidden="1">
      <c r="A72" s="49"/>
      <c r="B72" s="22"/>
      <c r="C72" s="74" t="s">
        <v>849</v>
      </c>
      <c r="D72" s="75">
        <v>44434</v>
      </c>
      <c r="E72" s="74" t="s">
        <v>235</v>
      </c>
      <c r="F72" s="74" t="s">
        <v>63</v>
      </c>
      <c r="G72" s="76" t="s">
        <v>668</v>
      </c>
      <c r="H72" s="76" t="s">
        <v>669</v>
      </c>
      <c r="I72" s="77" t="s">
        <v>826</v>
      </c>
      <c r="J72" s="77" t="s">
        <v>29</v>
      </c>
      <c r="K72" s="77" t="s">
        <v>30</v>
      </c>
      <c r="L72" s="78" t="s">
        <v>829</v>
      </c>
      <c r="M72" s="77" t="s">
        <v>827</v>
      </c>
      <c r="N72" s="77" t="s">
        <v>33</v>
      </c>
      <c r="O72" s="75">
        <v>44456</v>
      </c>
      <c r="P72" s="75">
        <v>44456</v>
      </c>
      <c r="Q72" s="86" t="s">
        <v>828</v>
      </c>
      <c r="R72" s="80" t="s">
        <v>35</v>
      </c>
      <c r="S72" s="80">
        <v>439.99</v>
      </c>
      <c r="T72" s="81"/>
      <c r="U72" s="88">
        <f t="shared" si="13"/>
        <v>0</v>
      </c>
      <c r="V72" s="85">
        <f t="shared" si="14"/>
        <v>439.99</v>
      </c>
      <c r="W72" s="17" t="str">
        <f t="shared" si="12"/>
        <v>NÃO</v>
      </c>
      <c r="X72" s="20"/>
    </row>
    <row r="73" spans="1:24" ht="105" hidden="1">
      <c r="A73" s="21"/>
      <c r="B73" s="22"/>
      <c r="C73" s="74" t="s">
        <v>850</v>
      </c>
      <c r="D73" s="75">
        <v>44432</v>
      </c>
      <c r="E73" s="74" t="s">
        <v>763</v>
      </c>
      <c r="F73" s="76" t="s">
        <v>47</v>
      </c>
      <c r="G73" s="77" t="s">
        <v>26</v>
      </c>
      <c r="H73" s="77">
        <v>9913</v>
      </c>
      <c r="I73" s="77" t="s">
        <v>168</v>
      </c>
      <c r="J73" s="78" t="s">
        <v>29</v>
      </c>
      <c r="K73" s="77" t="s">
        <v>30</v>
      </c>
      <c r="L73" s="77" t="s">
        <v>109</v>
      </c>
      <c r="M73" s="75" t="s">
        <v>33</v>
      </c>
      <c r="N73" s="75" t="s">
        <v>32</v>
      </c>
      <c r="O73" s="75">
        <v>44440</v>
      </c>
      <c r="P73" s="4" t="s">
        <v>35</v>
      </c>
      <c r="Q73" s="86" t="s">
        <v>851</v>
      </c>
      <c r="R73" s="80">
        <v>842.96</v>
      </c>
      <c r="S73" s="80" t="s">
        <v>35</v>
      </c>
      <c r="T73" s="81">
        <v>1.6</v>
      </c>
      <c r="U73" s="88">
        <f t="shared" si="13"/>
        <v>960</v>
      </c>
      <c r="V73" s="85">
        <f t="shared" si="14"/>
        <v>1802.96</v>
      </c>
      <c r="W73" s="17" t="str">
        <f t="shared" si="12"/>
        <v>SIM</v>
      </c>
      <c r="X73" s="20">
        <f>R73+S74+960</f>
        <v>2815.19</v>
      </c>
    </row>
    <row r="74" spans="1:24" ht="30" hidden="1">
      <c r="A74" s="21"/>
      <c r="B74" s="22"/>
      <c r="C74" s="74" t="s">
        <v>850</v>
      </c>
      <c r="D74" s="75">
        <v>44432</v>
      </c>
      <c r="E74" s="74" t="s">
        <v>763</v>
      </c>
      <c r="F74" s="76" t="s">
        <v>47</v>
      </c>
      <c r="G74" s="77" t="s">
        <v>26</v>
      </c>
      <c r="H74" s="77">
        <v>9913</v>
      </c>
      <c r="I74" s="77" t="s">
        <v>168</v>
      </c>
      <c r="J74" s="78" t="s">
        <v>29</v>
      </c>
      <c r="K74" s="77" t="s">
        <v>30</v>
      </c>
      <c r="L74" s="77" t="s">
        <v>31</v>
      </c>
      <c r="M74" s="75" t="s">
        <v>32</v>
      </c>
      <c r="N74" s="75" t="s">
        <v>33</v>
      </c>
      <c r="O74" s="75" t="s">
        <v>35</v>
      </c>
      <c r="P74" s="4">
        <v>44441</v>
      </c>
      <c r="Q74" s="86" t="s">
        <v>852</v>
      </c>
      <c r="R74" s="80" t="s">
        <v>35</v>
      </c>
      <c r="S74" s="80">
        <v>1012.23</v>
      </c>
      <c r="T74" s="81"/>
      <c r="U74" s="88">
        <f t="shared" si="13"/>
        <v>0</v>
      </c>
      <c r="V74" s="85">
        <f t="shared" si="14"/>
        <v>1012.23</v>
      </c>
      <c r="W74" s="17" t="e">
        <f t="shared" si="12"/>
        <v>#VALUE!</v>
      </c>
      <c r="X74" s="20"/>
    </row>
    <row r="75" spans="1:24" ht="30" hidden="1">
      <c r="A75" s="21"/>
      <c r="B75" s="22"/>
      <c r="C75" s="74" t="s">
        <v>853</v>
      </c>
      <c r="D75" s="75" t="s">
        <v>854</v>
      </c>
      <c r="E75" s="74" t="s">
        <v>53</v>
      </c>
      <c r="F75" s="76" t="s">
        <v>47</v>
      </c>
      <c r="G75" s="77" t="s">
        <v>54</v>
      </c>
      <c r="H75" s="77">
        <v>9914</v>
      </c>
      <c r="I75" s="77" t="s">
        <v>56</v>
      </c>
      <c r="J75" s="78" t="s">
        <v>29</v>
      </c>
      <c r="K75" s="77" t="s">
        <v>30</v>
      </c>
      <c r="L75" s="78" t="s">
        <v>81</v>
      </c>
      <c r="M75" s="75" t="s">
        <v>33</v>
      </c>
      <c r="N75" s="75" t="s">
        <v>44</v>
      </c>
      <c r="O75" s="75">
        <v>44430</v>
      </c>
      <c r="P75" s="4">
        <v>44432</v>
      </c>
      <c r="Q75" s="86" t="s">
        <v>855</v>
      </c>
      <c r="R75" s="80">
        <v>745.96</v>
      </c>
      <c r="S75" s="80">
        <v>745.96</v>
      </c>
      <c r="T75" s="81">
        <v>2.6</v>
      </c>
      <c r="U75" s="88">
        <f t="shared" si="13"/>
        <v>1560</v>
      </c>
      <c r="V75" s="85">
        <f t="shared" si="14"/>
        <v>3051.92</v>
      </c>
      <c r="W75" s="17" t="str">
        <f t="shared" si="12"/>
        <v>SIM</v>
      </c>
      <c r="X75" s="20"/>
    </row>
    <row r="76" spans="1:24" ht="75" hidden="1">
      <c r="A76" s="21"/>
      <c r="B76" s="22"/>
      <c r="C76" s="74" t="s">
        <v>856</v>
      </c>
      <c r="D76" s="75" t="s">
        <v>822</v>
      </c>
      <c r="E76" s="74" t="s">
        <v>53</v>
      </c>
      <c r="F76" s="76" t="s">
        <v>47</v>
      </c>
      <c r="G76" s="77" t="s">
        <v>54</v>
      </c>
      <c r="H76" s="77">
        <v>9914</v>
      </c>
      <c r="I76" s="77" t="s">
        <v>56</v>
      </c>
      <c r="J76" s="78" t="s">
        <v>29</v>
      </c>
      <c r="K76" s="77" t="s">
        <v>30</v>
      </c>
      <c r="L76" s="78" t="s">
        <v>109</v>
      </c>
      <c r="M76" s="75" t="s">
        <v>33</v>
      </c>
      <c r="N76" s="75" t="s">
        <v>32</v>
      </c>
      <c r="O76" s="75">
        <v>44440</v>
      </c>
      <c r="P76" s="4" t="s">
        <v>35</v>
      </c>
      <c r="Q76" s="86" t="s">
        <v>857</v>
      </c>
      <c r="R76" s="80">
        <v>1016.96</v>
      </c>
      <c r="S76" s="80" t="s">
        <v>35</v>
      </c>
      <c r="T76" s="81">
        <v>2.6</v>
      </c>
      <c r="U76" s="88">
        <f t="shared" si="13"/>
        <v>1560</v>
      </c>
      <c r="V76" s="85">
        <f t="shared" ref="V76:V81" si="15">SUM(R76:S76,U76)</f>
        <v>2576.96</v>
      </c>
      <c r="W76" s="17" t="str">
        <f t="shared" si="12"/>
        <v>SIM</v>
      </c>
      <c r="X76" s="20"/>
    </row>
    <row r="77" spans="1:24" ht="90" hidden="1">
      <c r="A77" s="21"/>
      <c r="B77" s="22"/>
      <c r="C77" s="74" t="s">
        <v>856</v>
      </c>
      <c r="D77" s="75" t="s">
        <v>858</v>
      </c>
      <c r="E77" s="74" t="s">
        <v>53</v>
      </c>
      <c r="F77" s="76" t="s">
        <v>47</v>
      </c>
      <c r="G77" s="77" t="s">
        <v>54</v>
      </c>
      <c r="H77" s="77">
        <v>9914</v>
      </c>
      <c r="I77" s="77" t="s">
        <v>56</v>
      </c>
      <c r="J77" s="78" t="s">
        <v>29</v>
      </c>
      <c r="K77" s="77" t="s">
        <v>30</v>
      </c>
      <c r="L77" s="77" t="s">
        <v>31</v>
      </c>
      <c r="M77" s="75" t="s">
        <v>32</v>
      </c>
      <c r="N77" s="75" t="s">
        <v>33</v>
      </c>
      <c r="O77" s="75" t="s">
        <v>35</v>
      </c>
      <c r="P77" s="4">
        <v>44447</v>
      </c>
      <c r="Q77" s="86" t="s">
        <v>859</v>
      </c>
      <c r="R77" s="80" t="s">
        <v>35</v>
      </c>
      <c r="S77" s="80">
        <v>841.23</v>
      </c>
      <c r="T77" s="81"/>
      <c r="U77" s="88">
        <f t="shared" si="13"/>
        <v>0</v>
      </c>
      <c r="V77" s="85">
        <f t="shared" si="15"/>
        <v>841.23</v>
      </c>
      <c r="W77" s="17" t="e">
        <f t="shared" si="12"/>
        <v>#VALUE!</v>
      </c>
      <c r="X77" s="20"/>
    </row>
    <row r="78" spans="1:24" ht="165" hidden="1">
      <c r="A78" s="21"/>
      <c r="B78" s="22"/>
      <c r="C78" s="74" t="s">
        <v>860</v>
      </c>
      <c r="D78" s="75" t="s">
        <v>861</v>
      </c>
      <c r="E78" s="74" t="s">
        <v>53</v>
      </c>
      <c r="F78" s="76" t="s">
        <v>47</v>
      </c>
      <c r="G78" s="77" t="s">
        <v>54</v>
      </c>
      <c r="H78" s="77">
        <v>9914</v>
      </c>
      <c r="I78" s="77" t="s">
        <v>56</v>
      </c>
      <c r="J78" s="78" t="s">
        <v>29</v>
      </c>
      <c r="K78" s="77" t="s">
        <v>30</v>
      </c>
      <c r="L78" s="77" t="s">
        <v>31</v>
      </c>
      <c r="M78" s="75" t="s">
        <v>32</v>
      </c>
      <c r="N78" s="75" t="s">
        <v>33</v>
      </c>
      <c r="O78" s="75">
        <v>44453</v>
      </c>
      <c r="P78" s="4">
        <v>44455</v>
      </c>
      <c r="Q78" s="86" t="s">
        <v>862</v>
      </c>
      <c r="R78" s="80">
        <v>1016</v>
      </c>
      <c r="S78" s="80">
        <v>1016</v>
      </c>
      <c r="T78" s="81">
        <v>2.6</v>
      </c>
      <c r="U78" s="88">
        <f t="shared" si="13"/>
        <v>1560</v>
      </c>
      <c r="V78" s="85">
        <f t="shared" si="15"/>
        <v>3592</v>
      </c>
      <c r="W78" s="17" t="str">
        <f t="shared" si="12"/>
        <v>SIM</v>
      </c>
      <c r="X78" s="20"/>
    </row>
    <row r="79" spans="1:24" ht="30" hidden="1">
      <c r="A79" s="21"/>
      <c r="B79" s="22"/>
      <c r="C79" s="74" t="s">
        <v>863</v>
      </c>
      <c r="D79" s="75">
        <v>44462</v>
      </c>
      <c r="E79" s="74" t="s">
        <v>763</v>
      </c>
      <c r="F79" s="76" t="s">
        <v>47</v>
      </c>
      <c r="G79" s="77" t="s">
        <v>26</v>
      </c>
      <c r="H79" s="77">
        <v>9913</v>
      </c>
      <c r="I79" s="77" t="s">
        <v>168</v>
      </c>
      <c r="J79" s="78" t="s">
        <v>29</v>
      </c>
      <c r="K79" s="77" t="s">
        <v>30</v>
      </c>
      <c r="L79" s="77" t="s">
        <v>31</v>
      </c>
      <c r="M79" s="75" t="s">
        <v>33</v>
      </c>
      <c r="N79" s="75" t="s">
        <v>32</v>
      </c>
      <c r="O79" s="75">
        <v>44466</v>
      </c>
      <c r="P79" s="4">
        <v>44468</v>
      </c>
      <c r="Q79" s="86" t="s">
        <v>864</v>
      </c>
      <c r="R79" s="80">
        <v>1525.15</v>
      </c>
      <c r="S79" s="80">
        <v>1525.15</v>
      </c>
      <c r="T79" s="81">
        <v>1.8</v>
      </c>
      <c r="U79" s="88">
        <f t="shared" si="13"/>
        <v>1080</v>
      </c>
      <c r="V79" s="85">
        <f t="shared" si="15"/>
        <v>4130.3</v>
      </c>
      <c r="W79" s="17" t="str">
        <f t="shared" si="12"/>
        <v>SIM</v>
      </c>
      <c r="X79" s="20"/>
    </row>
    <row r="80" spans="1:24" ht="30" hidden="1">
      <c r="A80" s="21"/>
      <c r="B80" s="22"/>
      <c r="C80" s="74" t="s">
        <v>865</v>
      </c>
      <c r="D80" s="75">
        <v>44463</v>
      </c>
      <c r="E80" s="74" t="s">
        <v>90</v>
      </c>
      <c r="F80" s="182" t="s">
        <v>47</v>
      </c>
      <c r="G80" s="78" t="s">
        <v>819</v>
      </c>
      <c r="H80" s="77" t="s">
        <v>450</v>
      </c>
      <c r="I80" s="77" t="s">
        <v>94</v>
      </c>
      <c r="J80" s="78" t="s">
        <v>29</v>
      </c>
      <c r="K80" s="77" t="s">
        <v>30</v>
      </c>
      <c r="L80" s="77" t="s">
        <v>31</v>
      </c>
      <c r="M80" s="75" t="s">
        <v>332</v>
      </c>
      <c r="N80" s="75" t="s">
        <v>32</v>
      </c>
      <c r="O80" s="75">
        <v>44466</v>
      </c>
      <c r="P80" s="4">
        <v>44466</v>
      </c>
      <c r="Q80" s="86" t="s">
        <v>866</v>
      </c>
      <c r="R80" s="80">
        <v>1087.28</v>
      </c>
      <c r="S80" s="80"/>
      <c r="T80" s="81">
        <v>1.8</v>
      </c>
      <c r="U80" s="183">
        <f t="shared" si="13"/>
        <v>1080</v>
      </c>
      <c r="V80" s="85">
        <f t="shared" si="15"/>
        <v>2167.2799999999997</v>
      </c>
      <c r="W80" s="17" t="str">
        <f t="shared" si="12"/>
        <v>SIM</v>
      </c>
      <c r="X80" s="20"/>
    </row>
    <row r="81" spans="1:24" ht="30" hidden="1">
      <c r="A81" s="21"/>
      <c r="B81" s="22"/>
      <c r="C81" s="74" t="s">
        <v>865</v>
      </c>
      <c r="D81" s="75">
        <v>44463</v>
      </c>
      <c r="E81" s="74" t="s">
        <v>90</v>
      </c>
      <c r="F81" s="76" t="s">
        <v>91</v>
      </c>
      <c r="G81" s="78" t="s">
        <v>819</v>
      </c>
      <c r="H81" s="77" t="s">
        <v>450</v>
      </c>
      <c r="I81" s="77" t="s">
        <v>94</v>
      </c>
      <c r="J81" s="78" t="s">
        <v>29</v>
      </c>
      <c r="K81" s="77" t="s">
        <v>30</v>
      </c>
      <c r="L81" s="77" t="s">
        <v>378</v>
      </c>
      <c r="M81" s="75" t="s">
        <v>867</v>
      </c>
      <c r="N81" s="75" t="s">
        <v>332</v>
      </c>
      <c r="O81" s="75">
        <v>44469</v>
      </c>
      <c r="P81" s="4">
        <v>44469</v>
      </c>
      <c r="Q81" s="86" t="s">
        <v>868</v>
      </c>
      <c r="R81" s="80"/>
      <c r="S81" s="80">
        <v>966.23</v>
      </c>
      <c r="T81" s="81"/>
      <c r="U81" s="88">
        <f t="shared" si="13"/>
        <v>0</v>
      </c>
      <c r="V81" s="85">
        <f t="shared" si="15"/>
        <v>966.23</v>
      </c>
      <c r="W81" s="17" t="str">
        <f t="shared" si="12"/>
        <v>SIM</v>
      </c>
      <c r="X81" s="20"/>
    </row>
    <row r="82" spans="1:24" ht="30" hidden="1">
      <c r="A82" s="21"/>
      <c r="B82" s="22"/>
      <c r="C82" s="74" t="s">
        <v>869</v>
      </c>
      <c r="D82" s="75">
        <v>44463</v>
      </c>
      <c r="E82" s="74" t="s">
        <v>53</v>
      </c>
      <c r="F82" s="76" t="s">
        <v>47</v>
      </c>
      <c r="G82" s="77" t="s">
        <v>54</v>
      </c>
      <c r="H82" s="77">
        <v>9914</v>
      </c>
      <c r="I82" s="77" t="s">
        <v>56</v>
      </c>
      <c r="J82" s="78" t="s">
        <v>29</v>
      </c>
      <c r="K82" s="77" t="s">
        <v>30</v>
      </c>
      <c r="L82" s="77" t="s">
        <v>378</v>
      </c>
      <c r="M82" s="75" t="s">
        <v>33</v>
      </c>
      <c r="N82" s="75" t="s">
        <v>32</v>
      </c>
      <c r="O82" s="75">
        <v>44466</v>
      </c>
      <c r="P82" s="4" t="s">
        <v>35</v>
      </c>
      <c r="Q82" s="86" t="s">
        <v>870</v>
      </c>
      <c r="R82" s="80">
        <v>1330.96</v>
      </c>
      <c r="S82" s="80" t="s">
        <v>35</v>
      </c>
      <c r="T82" s="81">
        <v>1.8</v>
      </c>
      <c r="U82" s="88">
        <f t="shared" ref="U82:U114" si="16">IF(F82="ASSESSOR",480*T82,IF(F82="COLABORADOR EVENTUAL",480*T82,IF(F82="GUARDA PORTUÁRIO",240*T82,IF(F82="CONSELHEIRO",600*T82,IF(F82="DIRETOR",600*T82,IF(F82="FIEL",360*T82,IF(F82="FIEL AJUDANTE",360*T82,IF(F82="GERENTE",480*T82,IF(F82="SECRETÁRIA",360*T82,IF(F82="SUPERINTENDENTE",480*T82,IF(F82="SUPERVISOR",360*T82,IF(F82="ESPECIALISTA PORTUÁRIO",360*T82,IF(F82="TÉC. SERV. PORTUÁRIOS",240*T82,0)))))))))))))</f>
        <v>1080</v>
      </c>
      <c r="V82" s="85">
        <f t="shared" ref="V82:V114" si="17">SUM(R82:S82,U82)</f>
        <v>2410.96</v>
      </c>
      <c r="W82" s="17" t="str">
        <f t="shared" si="12"/>
        <v>SIM</v>
      </c>
      <c r="X82" s="20"/>
    </row>
    <row r="83" spans="1:24" ht="30" hidden="1">
      <c r="A83" s="21"/>
      <c r="B83" s="22"/>
      <c r="C83" s="74" t="s">
        <v>869</v>
      </c>
      <c r="D83" s="75">
        <v>44463</v>
      </c>
      <c r="E83" s="74" t="s">
        <v>53</v>
      </c>
      <c r="F83" s="76" t="s">
        <v>47</v>
      </c>
      <c r="G83" s="77" t="s">
        <v>54</v>
      </c>
      <c r="H83" s="77">
        <v>9914</v>
      </c>
      <c r="I83" s="77" t="s">
        <v>56</v>
      </c>
      <c r="J83" s="78" t="s">
        <v>29</v>
      </c>
      <c r="K83" s="77" t="s">
        <v>30</v>
      </c>
      <c r="L83" s="77" t="s">
        <v>31</v>
      </c>
      <c r="M83" s="75" t="s">
        <v>32</v>
      </c>
      <c r="N83" s="75" t="s">
        <v>33</v>
      </c>
      <c r="O83" s="75" t="s">
        <v>35</v>
      </c>
      <c r="P83" s="4">
        <v>44482</v>
      </c>
      <c r="Q83" s="86" t="s">
        <v>871</v>
      </c>
      <c r="R83" s="80" t="s">
        <v>35</v>
      </c>
      <c r="S83" s="80">
        <v>622.23</v>
      </c>
      <c r="T83" s="81"/>
      <c r="U83" s="88">
        <f t="shared" si="16"/>
        <v>0</v>
      </c>
      <c r="V83" s="85">
        <f t="shared" si="17"/>
        <v>622.23</v>
      </c>
      <c r="W83" s="17" t="e">
        <f t="shared" si="12"/>
        <v>#VALUE!</v>
      </c>
      <c r="X83" s="20"/>
    </row>
    <row r="84" spans="1:24" ht="90" hidden="1">
      <c r="A84" s="21"/>
      <c r="B84" s="22"/>
      <c r="C84" s="74" t="s">
        <v>872</v>
      </c>
      <c r="D84" s="75">
        <v>44466</v>
      </c>
      <c r="E84" s="74" t="s">
        <v>46</v>
      </c>
      <c r="F84" s="74" t="s">
        <v>47</v>
      </c>
      <c r="G84" s="76" t="s">
        <v>48</v>
      </c>
      <c r="H84" s="76">
        <v>9918</v>
      </c>
      <c r="I84" s="77" t="s">
        <v>49</v>
      </c>
      <c r="J84" s="77" t="s">
        <v>29</v>
      </c>
      <c r="K84" s="77" t="s">
        <v>30</v>
      </c>
      <c r="L84" s="78" t="s">
        <v>43</v>
      </c>
      <c r="M84" s="77" t="s">
        <v>44</v>
      </c>
      <c r="N84" s="77" t="s">
        <v>32</v>
      </c>
      <c r="O84" s="75">
        <v>44465</v>
      </c>
      <c r="P84" s="75">
        <v>44467</v>
      </c>
      <c r="Q84" s="86" t="s">
        <v>873</v>
      </c>
      <c r="R84" s="80" t="s">
        <v>35</v>
      </c>
      <c r="S84" s="80" t="s">
        <v>35</v>
      </c>
      <c r="T84" s="81">
        <v>2.6</v>
      </c>
      <c r="U84" s="88">
        <f t="shared" si="16"/>
        <v>1560</v>
      </c>
      <c r="V84" s="85">
        <f t="shared" si="17"/>
        <v>1560</v>
      </c>
      <c r="W84" s="17" t="str">
        <f t="shared" si="12"/>
        <v>SIM</v>
      </c>
      <c r="X84" s="20"/>
    </row>
    <row r="85" spans="1:24" ht="60" hidden="1">
      <c r="A85" s="21"/>
      <c r="B85" s="22"/>
      <c r="C85" s="74" t="s">
        <v>874</v>
      </c>
      <c r="D85" s="75">
        <v>44469</v>
      </c>
      <c r="E85" s="74" t="s">
        <v>875</v>
      </c>
      <c r="F85" s="74" t="s">
        <v>63</v>
      </c>
      <c r="G85" s="76" t="s">
        <v>661</v>
      </c>
      <c r="H85" s="77" t="s">
        <v>876</v>
      </c>
      <c r="I85" s="77" t="s">
        <v>877</v>
      </c>
      <c r="J85" s="77" t="s">
        <v>29</v>
      </c>
      <c r="K85" s="77" t="s">
        <v>30</v>
      </c>
      <c r="L85" s="77" t="s">
        <v>31</v>
      </c>
      <c r="M85" s="75" t="s">
        <v>33</v>
      </c>
      <c r="N85" s="75" t="s">
        <v>32</v>
      </c>
      <c r="O85" s="75">
        <v>44473</v>
      </c>
      <c r="P85" s="4">
        <v>44476</v>
      </c>
      <c r="Q85" s="86" t="s">
        <v>878</v>
      </c>
      <c r="R85" s="80">
        <v>866.78</v>
      </c>
      <c r="S85" s="80">
        <v>866.78</v>
      </c>
      <c r="T85" s="81">
        <v>3.6</v>
      </c>
      <c r="U85" s="88">
        <f t="shared" si="16"/>
        <v>1728</v>
      </c>
      <c r="V85" s="85">
        <f t="shared" si="17"/>
        <v>3461.56</v>
      </c>
      <c r="W85" s="17" t="str">
        <f t="shared" si="12"/>
        <v>SIM</v>
      </c>
      <c r="X85" s="20"/>
    </row>
    <row r="86" spans="1:24" ht="81" hidden="1" customHeight="1">
      <c r="A86" s="21"/>
      <c r="B86" s="22"/>
      <c r="C86" s="74" t="s">
        <v>879</v>
      </c>
      <c r="D86" s="75">
        <v>44469</v>
      </c>
      <c r="E86" s="74" t="s">
        <v>880</v>
      </c>
      <c r="F86" s="74" t="s">
        <v>91</v>
      </c>
      <c r="G86" s="76" t="s">
        <v>661</v>
      </c>
      <c r="H86" s="82">
        <v>9529</v>
      </c>
      <c r="I86" s="77" t="s">
        <v>663</v>
      </c>
      <c r="J86" s="77" t="s">
        <v>29</v>
      </c>
      <c r="K86" s="77" t="s">
        <v>30</v>
      </c>
      <c r="L86" s="77" t="s">
        <v>31</v>
      </c>
      <c r="M86" s="75" t="s">
        <v>33</v>
      </c>
      <c r="N86" s="75" t="s">
        <v>32</v>
      </c>
      <c r="O86" s="75">
        <v>44473</v>
      </c>
      <c r="P86" s="4">
        <v>44476</v>
      </c>
      <c r="Q86" s="86" t="s">
        <v>878</v>
      </c>
      <c r="R86" s="80">
        <v>939.1</v>
      </c>
      <c r="S86" s="80">
        <v>939.1</v>
      </c>
      <c r="T86" s="81">
        <v>3.6</v>
      </c>
      <c r="U86" s="88">
        <f t="shared" si="16"/>
        <v>1728</v>
      </c>
      <c r="V86" s="85">
        <f t="shared" si="17"/>
        <v>3606.2</v>
      </c>
      <c r="W86" s="17"/>
      <c r="X86" s="20"/>
    </row>
    <row r="87" spans="1:24" ht="90" hidden="1">
      <c r="A87" s="21"/>
      <c r="B87" s="22"/>
      <c r="C87" s="74" t="s">
        <v>881</v>
      </c>
      <c r="D87" s="75">
        <v>44475</v>
      </c>
      <c r="E87" s="74" t="s">
        <v>46</v>
      </c>
      <c r="F87" s="74" t="s">
        <v>47</v>
      </c>
      <c r="G87" s="76" t="s">
        <v>48</v>
      </c>
      <c r="H87" s="76">
        <v>9918</v>
      </c>
      <c r="I87" s="77" t="s">
        <v>49</v>
      </c>
      <c r="J87" s="77" t="s">
        <v>29</v>
      </c>
      <c r="K87" s="77" t="s">
        <v>30</v>
      </c>
      <c r="L87" s="77" t="s">
        <v>31</v>
      </c>
      <c r="M87" s="75" t="s">
        <v>32</v>
      </c>
      <c r="N87" s="77" t="s">
        <v>44</v>
      </c>
      <c r="O87" s="75">
        <v>44481</v>
      </c>
      <c r="P87" s="4">
        <v>44484</v>
      </c>
      <c r="Q87" s="86" t="s">
        <v>882</v>
      </c>
      <c r="R87" s="80" t="s">
        <v>35</v>
      </c>
      <c r="S87" s="80">
        <v>1227.9000000000001</v>
      </c>
      <c r="T87" s="81">
        <v>3.6</v>
      </c>
      <c r="U87" s="88">
        <f t="shared" si="16"/>
        <v>2160</v>
      </c>
      <c r="V87" s="85">
        <f t="shared" si="17"/>
        <v>3387.9</v>
      </c>
      <c r="W87" s="17" t="str">
        <f t="shared" ref="W87:W115" si="18">IF(O87-D87&gt;9,"NÃO","SIM")</f>
        <v>SIM</v>
      </c>
      <c r="X87" s="20"/>
    </row>
    <row r="88" spans="1:24" ht="110.25" hidden="1">
      <c r="A88" s="21"/>
      <c r="B88" s="22"/>
      <c r="C88" s="184" t="s">
        <v>883</v>
      </c>
      <c r="D88" s="178">
        <v>44476</v>
      </c>
      <c r="E88" s="184" t="s">
        <v>53</v>
      </c>
      <c r="F88" s="185" t="s">
        <v>47</v>
      </c>
      <c r="G88" s="186" t="s">
        <v>884</v>
      </c>
      <c r="H88" s="186">
        <v>9914</v>
      </c>
      <c r="I88" s="186" t="s">
        <v>56</v>
      </c>
      <c r="J88" s="187" t="s">
        <v>29</v>
      </c>
      <c r="K88" s="186" t="s">
        <v>30</v>
      </c>
      <c r="L88" s="186" t="s">
        <v>885</v>
      </c>
      <c r="M88" s="178" t="s">
        <v>33</v>
      </c>
      <c r="N88" s="186" t="s">
        <v>886</v>
      </c>
      <c r="O88" s="178">
        <v>44494</v>
      </c>
      <c r="P88" s="60">
        <v>44501</v>
      </c>
      <c r="Q88" s="188" t="s">
        <v>887</v>
      </c>
      <c r="R88" s="189">
        <v>6043.79</v>
      </c>
      <c r="S88" s="189" t="s">
        <v>35</v>
      </c>
      <c r="T88" s="190" t="s">
        <v>294</v>
      </c>
      <c r="U88" s="191" t="s">
        <v>35</v>
      </c>
      <c r="V88" s="192">
        <v>6043.79</v>
      </c>
      <c r="W88" s="17" t="str">
        <f>IF(O88-D88&gt;9,"NÃO","SIM")</f>
        <v>NÃO</v>
      </c>
      <c r="X88" s="20"/>
    </row>
    <row r="89" spans="1:24" ht="110.25" hidden="1">
      <c r="A89" s="21"/>
      <c r="B89" s="22"/>
      <c r="C89" s="184" t="s">
        <v>888</v>
      </c>
      <c r="D89" s="178">
        <v>44476</v>
      </c>
      <c r="E89" s="184" t="s">
        <v>90</v>
      </c>
      <c r="F89" s="185" t="s">
        <v>91</v>
      </c>
      <c r="G89" s="186" t="s">
        <v>92</v>
      </c>
      <c r="H89" s="186" t="s">
        <v>450</v>
      </c>
      <c r="I89" s="186" t="s">
        <v>94</v>
      </c>
      <c r="J89" s="187" t="s">
        <v>29</v>
      </c>
      <c r="K89" s="186" t="s">
        <v>30</v>
      </c>
      <c r="L89" s="186" t="s">
        <v>885</v>
      </c>
      <c r="M89" s="178" t="s">
        <v>33</v>
      </c>
      <c r="N89" s="186" t="s">
        <v>886</v>
      </c>
      <c r="O89" s="178">
        <v>44494</v>
      </c>
      <c r="P89" s="60">
        <v>44501</v>
      </c>
      <c r="Q89" s="188" t="s">
        <v>887</v>
      </c>
      <c r="R89" s="189">
        <v>6247.65</v>
      </c>
      <c r="S89" s="189" t="s">
        <v>35</v>
      </c>
      <c r="T89" s="190" t="s">
        <v>294</v>
      </c>
      <c r="U89" s="191" t="s">
        <v>35</v>
      </c>
      <c r="V89" s="192">
        <v>6247.65</v>
      </c>
      <c r="W89" s="17" t="str">
        <f t="shared" si="18"/>
        <v>NÃO</v>
      </c>
      <c r="X89" s="20"/>
    </row>
    <row r="90" spans="1:24" ht="60" hidden="1">
      <c r="A90" s="21"/>
      <c r="B90" s="22"/>
      <c r="C90" s="74" t="s">
        <v>889</v>
      </c>
      <c r="D90" s="75">
        <v>44476</v>
      </c>
      <c r="E90" s="74" t="s">
        <v>53</v>
      </c>
      <c r="F90" s="74" t="s">
        <v>47</v>
      </c>
      <c r="G90" s="76" t="s">
        <v>884</v>
      </c>
      <c r="H90" s="77">
        <v>9914</v>
      </c>
      <c r="I90" s="77" t="s">
        <v>56</v>
      </c>
      <c r="J90" s="78" t="s">
        <v>29</v>
      </c>
      <c r="K90" s="77" t="s">
        <v>30</v>
      </c>
      <c r="L90" s="78" t="s">
        <v>890</v>
      </c>
      <c r="M90" s="75" t="s">
        <v>33</v>
      </c>
      <c r="N90" s="77" t="s">
        <v>891</v>
      </c>
      <c r="O90" s="75">
        <v>44511</v>
      </c>
      <c r="P90" s="4">
        <v>44522</v>
      </c>
      <c r="Q90" s="86" t="s">
        <v>892</v>
      </c>
      <c r="R90" s="80">
        <v>7642.66</v>
      </c>
      <c r="S90" s="80" t="s">
        <v>35</v>
      </c>
      <c r="T90" s="81">
        <v>8</v>
      </c>
      <c r="U90" s="88">
        <v>7316</v>
      </c>
      <c r="V90" s="85">
        <f t="shared" si="17"/>
        <v>14958.66</v>
      </c>
      <c r="W90" s="17" t="str">
        <f t="shared" si="18"/>
        <v>NÃO</v>
      </c>
      <c r="X90" s="20"/>
    </row>
    <row r="91" spans="1:24" ht="60" hidden="1">
      <c r="A91" s="21"/>
      <c r="B91" s="22"/>
      <c r="C91" s="74" t="s">
        <v>889</v>
      </c>
      <c r="D91" s="93" t="s">
        <v>893</v>
      </c>
      <c r="E91" s="74" t="s">
        <v>53</v>
      </c>
      <c r="F91" s="74" t="s">
        <v>47</v>
      </c>
      <c r="G91" s="76" t="s">
        <v>54</v>
      </c>
      <c r="H91" s="77">
        <v>9914</v>
      </c>
      <c r="I91" s="77" t="s">
        <v>56</v>
      </c>
      <c r="J91" s="78" t="s">
        <v>29</v>
      </c>
      <c r="K91" s="77" t="s">
        <v>30</v>
      </c>
      <c r="L91" s="78" t="s">
        <v>894</v>
      </c>
      <c r="M91" s="75" t="s">
        <v>33</v>
      </c>
      <c r="N91" s="77" t="s">
        <v>891</v>
      </c>
      <c r="O91" s="75">
        <v>44511</v>
      </c>
      <c r="P91" s="4">
        <v>44522</v>
      </c>
      <c r="Q91" s="86" t="s">
        <v>892</v>
      </c>
      <c r="R91" s="193">
        <v>527.04</v>
      </c>
      <c r="S91" s="80" t="s">
        <v>35</v>
      </c>
      <c r="T91" s="81"/>
      <c r="U91" s="88"/>
      <c r="V91" s="85">
        <f>SUM(R91:S91,U90)</f>
        <v>7843.04</v>
      </c>
      <c r="W91" s="17" t="str">
        <f>IF(O91-D91&gt;9,"NÃO","SIM")</f>
        <v>SIM</v>
      </c>
      <c r="X91" s="20"/>
    </row>
    <row r="92" spans="1:24" ht="44.25" hidden="1" customHeight="1">
      <c r="A92" s="21"/>
      <c r="B92" s="22"/>
      <c r="C92" s="74" t="s">
        <v>895</v>
      </c>
      <c r="D92" s="75">
        <v>44477</v>
      </c>
      <c r="E92" s="86" t="s">
        <v>896</v>
      </c>
      <c r="F92" s="74" t="s">
        <v>91</v>
      </c>
      <c r="G92" s="76" t="s">
        <v>897</v>
      </c>
      <c r="H92" s="77" t="s">
        <v>593</v>
      </c>
      <c r="I92" s="77" t="s">
        <v>594</v>
      </c>
      <c r="J92" s="78" t="s">
        <v>29</v>
      </c>
      <c r="K92" s="77" t="s">
        <v>30</v>
      </c>
      <c r="L92" s="78" t="s">
        <v>81</v>
      </c>
      <c r="M92" s="75" t="s">
        <v>33</v>
      </c>
      <c r="N92" s="4" t="s">
        <v>32</v>
      </c>
      <c r="O92" s="75">
        <v>44483</v>
      </c>
      <c r="P92" s="4">
        <v>44484</v>
      </c>
      <c r="Q92" s="86" t="s">
        <v>898</v>
      </c>
      <c r="R92" s="80">
        <v>1868.19</v>
      </c>
      <c r="S92" s="80" t="s">
        <v>35</v>
      </c>
      <c r="T92" s="81">
        <v>1.6</v>
      </c>
      <c r="U92" s="88">
        <f>IF(F92="ASSESSOR",480*T92,IF(F92="COLABORADOR EVENTUAL",480*T92,IF(F92="GUARDA PORTUÁRIO",240*T92,IF(F92="CONSELHEIRO",600*T92,IF(F92="DIRETOR",600*T92,IF(F92="FIEL",360*T92,IF(F92="FIEL AJUDANTE",360*T92,IF(F92="GERENTE",480*T92,IF(F92="SECRETÁRIA",360*T92,IF(F92="SUPERINTENDENTE",480*T92,IF(F92="SUPERVISOR",360*T92,IF(F92="ESPECIALISTA PORTUÁRIO",360*T92,IF(F92="TÉC. SERV. PORTUÁRIOS",240*T92,0)))))))))))))</f>
        <v>768</v>
      </c>
      <c r="V92" s="85">
        <f>SUM(R92:S92,U92)</f>
        <v>2636.19</v>
      </c>
      <c r="W92" s="17" t="str">
        <f t="shared" si="18"/>
        <v>SIM</v>
      </c>
      <c r="X92" s="20"/>
    </row>
    <row r="93" spans="1:24" ht="75" hidden="1">
      <c r="A93" s="21"/>
      <c r="B93" s="22"/>
      <c r="C93" s="184" t="s">
        <v>899</v>
      </c>
      <c r="D93" s="178">
        <v>44524</v>
      </c>
      <c r="E93" s="184" t="s">
        <v>900</v>
      </c>
      <c r="F93" s="185" t="s">
        <v>91</v>
      </c>
      <c r="G93" s="186" t="s">
        <v>585</v>
      </c>
      <c r="H93" s="186" t="s">
        <v>901</v>
      </c>
      <c r="I93" s="186"/>
      <c r="J93" s="187" t="s">
        <v>29</v>
      </c>
      <c r="K93" s="186" t="s">
        <v>30</v>
      </c>
      <c r="L93" s="186" t="s">
        <v>902</v>
      </c>
      <c r="M93" s="178" t="s">
        <v>33</v>
      </c>
      <c r="N93" s="186" t="s">
        <v>32</v>
      </c>
      <c r="O93" s="178">
        <v>44530</v>
      </c>
      <c r="P93" s="60">
        <v>44531</v>
      </c>
      <c r="Q93" s="194" t="s">
        <v>903</v>
      </c>
      <c r="R93" s="189">
        <v>1111.96</v>
      </c>
      <c r="S93" s="189">
        <v>930.23</v>
      </c>
      <c r="T93" s="190">
        <v>1.6</v>
      </c>
      <c r="U93" s="88">
        <f>IF(F93="ASSESSOR",480*T93,IF(F93="COLABORADOR EVENTUAL",480*T93,IF(F93="GUARDA PORTUÁRIO",240*T93,IF(F93="CONSELHEIRO",600*T93,IF(F93="DIRETOR",600*T93,IF(F93="FIEL",360*T93,IF(F93="FIEL AJUDANTE",360*T93,IF(F93="GERENTE",480*T93,IF(F93="SECRETÁRIA",360*T93,IF(F93="SUPERINTENDENTE",480*T93,IF(F93="SUPERVISOR",360*T93,IF(F93="ESPECIALISTA PORTUÁRIO",360*T93,IF(F93="TÉC. SERV. PORTUÁRIOS",240*T93,0)))))))))))))</f>
        <v>768</v>
      </c>
      <c r="V93" s="192">
        <f>SUM(R93:S93,U93)</f>
        <v>2810.19</v>
      </c>
      <c r="W93" s="17" t="str">
        <f t="shared" si="18"/>
        <v>SIM</v>
      </c>
      <c r="X93" s="20"/>
    </row>
    <row r="94" spans="1:24" ht="60" hidden="1">
      <c r="A94" s="21"/>
      <c r="B94" s="22"/>
      <c r="C94" s="74" t="s">
        <v>904</v>
      </c>
      <c r="D94" s="75">
        <v>44522</v>
      </c>
      <c r="E94" s="74" t="s">
        <v>763</v>
      </c>
      <c r="F94" s="74" t="s">
        <v>47</v>
      </c>
      <c r="G94" s="76" t="s">
        <v>26</v>
      </c>
      <c r="H94" s="77">
        <v>9913</v>
      </c>
      <c r="I94" s="77" t="s">
        <v>168</v>
      </c>
      <c r="J94" s="78" t="s">
        <v>29</v>
      </c>
      <c r="K94" s="77" t="s">
        <v>30</v>
      </c>
      <c r="L94" s="77" t="s">
        <v>905</v>
      </c>
      <c r="M94" s="75" t="s">
        <v>33</v>
      </c>
      <c r="N94" s="4" t="s">
        <v>32</v>
      </c>
      <c r="O94" s="75">
        <v>44524</v>
      </c>
      <c r="P94" s="4">
        <v>44524</v>
      </c>
      <c r="Q94" s="86" t="s">
        <v>906</v>
      </c>
      <c r="R94" s="80">
        <v>1327.96</v>
      </c>
      <c r="S94" s="80">
        <v>2233.33</v>
      </c>
      <c r="T94" s="81">
        <v>0.6</v>
      </c>
      <c r="U94" s="88">
        <f>IF(F94="ASSESSOR",480*T94,IF(F94="COLABORADOR EVENTUAL",480*T94,IF(F94="GUARDA PORTUÁRIO",240*T94,IF(F94="CONSELHEIRO",600*T94,IF(F94="DIRETOR",600*T94,IF(F94="FIEL",360*T94,IF(F94="FIEL AJUDANTE",360*T94,IF(F94="GERENTE",480*T94,IF(F94="SECRETÁRIA",360*T94,IF(F94="SUPERINTENDENTE",480*T94,IF(F94="SUPERVISOR",360*T94,IF(F94="ESPECIALISTA PORTUÁRIO",360*T94,IF(F94="TÉC. SERV. PORTUÁRIOS",240*T94,0)))))))))))))</f>
        <v>360</v>
      </c>
      <c r="V94" s="85">
        <f>SUM(R94:S94,U94)</f>
        <v>3921.29</v>
      </c>
      <c r="W94" s="17" t="str">
        <f t="shared" si="18"/>
        <v>SIM</v>
      </c>
      <c r="X94" s="20"/>
    </row>
    <row r="95" spans="1:24" ht="75" hidden="1">
      <c r="A95" s="21"/>
      <c r="B95" s="22"/>
      <c r="C95" s="74" t="s">
        <v>907</v>
      </c>
      <c r="D95" s="75">
        <v>44522</v>
      </c>
      <c r="E95" s="74" t="s">
        <v>241</v>
      </c>
      <c r="F95" s="76" t="s">
        <v>47</v>
      </c>
      <c r="G95" s="76" t="s">
        <v>242</v>
      </c>
      <c r="H95" s="76" t="s">
        <v>243</v>
      </c>
      <c r="I95" s="77" t="s">
        <v>244</v>
      </c>
      <c r="J95" s="77" t="s">
        <v>29</v>
      </c>
      <c r="K95" s="77" t="s">
        <v>30</v>
      </c>
      <c r="L95" s="78" t="s">
        <v>373</v>
      </c>
      <c r="M95" s="75" t="s">
        <v>33</v>
      </c>
      <c r="N95" s="4" t="s">
        <v>32</v>
      </c>
      <c r="O95" s="75">
        <v>44524</v>
      </c>
      <c r="P95" s="4">
        <v>44524</v>
      </c>
      <c r="Q95" s="86" t="s">
        <v>908</v>
      </c>
      <c r="R95" s="80" t="s">
        <v>35</v>
      </c>
      <c r="S95" s="80">
        <v>3561.29</v>
      </c>
      <c r="T95" s="81">
        <v>0.6</v>
      </c>
      <c r="U95" s="88">
        <f t="shared" si="16"/>
        <v>360</v>
      </c>
      <c r="V95" s="85">
        <f t="shared" si="17"/>
        <v>3921.29</v>
      </c>
      <c r="W95" s="17" t="str">
        <f t="shared" si="18"/>
        <v>SIM</v>
      </c>
      <c r="X95" s="20"/>
    </row>
    <row r="96" spans="1:24" ht="30" hidden="1">
      <c r="A96" s="21">
        <v>6</v>
      </c>
      <c r="B96" s="22"/>
      <c r="C96" s="74" t="s">
        <v>909</v>
      </c>
      <c r="D96" s="75">
        <v>44522</v>
      </c>
      <c r="E96" s="74" t="s">
        <v>53</v>
      </c>
      <c r="F96" s="74" t="s">
        <v>47</v>
      </c>
      <c r="G96" s="76" t="s">
        <v>54</v>
      </c>
      <c r="H96" s="77">
        <v>9914</v>
      </c>
      <c r="I96" s="77" t="s">
        <v>56</v>
      </c>
      <c r="J96" s="78" t="s">
        <v>29</v>
      </c>
      <c r="K96" s="77" t="s">
        <v>30</v>
      </c>
      <c r="L96" s="78" t="s">
        <v>910</v>
      </c>
      <c r="M96" s="75" t="s">
        <v>33</v>
      </c>
      <c r="N96" s="78" t="s">
        <v>911</v>
      </c>
      <c r="O96" s="75">
        <v>44529</v>
      </c>
      <c r="P96" s="4">
        <v>44532</v>
      </c>
      <c r="Q96" s="86" t="s">
        <v>912</v>
      </c>
      <c r="R96" s="193">
        <v>9958.23</v>
      </c>
      <c r="S96" s="80">
        <v>501.3</v>
      </c>
      <c r="T96" s="81">
        <v>3.5</v>
      </c>
      <c r="U96" s="88">
        <v>5480</v>
      </c>
      <c r="V96" s="85">
        <f>SUM(R96:S96,U96)</f>
        <v>15939.529999999999</v>
      </c>
      <c r="W96" s="17" t="str">
        <f t="shared" si="18"/>
        <v>SIM</v>
      </c>
      <c r="X96" s="20"/>
    </row>
    <row r="97" spans="1:16384" ht="30" hidden="1">
      <c r="A97" s="21"/>
      <c r="B97" s="22"/>
      <c r="C97" s="74" t="s">
        <v>913</v>
      </c>
      <c r="D97" s="75">
        <v>44523</v>
      </c>
      <c r="E97" s="86" t="s">
        <v>896</v>
      </c>
      <c r="F97" s="74" t="s">
        <v>91</v>
      </c>
      <c r="G97" s="76" t="s">
        <v>897</v>
      </c>
      <c r="H97" s="76" t="s">
        <v>593</v>
      </c>
      <c r="I97" s="77" t="s">
        <v>594</v>
      </c>
      <c r="J97" s="78" t="s">
        <v>29</v>
      </c>
      <c r="K97" s="77" t="s">
        <v>30</v>
      </c>
      <c r="L97" s="78" t="s">
        <v>910</v>
      </c>
      <c r="M97" s="75" t="s">
        <v>33</v>
      </c>
      <c r="N97" s="78" t="s">
        <v>911</v>
      </c>
      <c r="O97" s="75">
        <v>44529</v>
      </c>
      <c r="P97" s="4">
        <v>44532</v>
      </c>
      <c r="Q97" s="86" t="s">
        <v>912</v>
      </c>
      <c r="R97" s="195">
        <v>10562.53</v>
      </c>
      <c r="S97" s="80">
        <v>501.3</v>
      </c>
      <c r="T97" s="81">
        <v>3.5</v>
      </c>
      <c r="U97" s="196">
        <v>5270</v>
      </c>
      <c r="V97" s="85">
        <f>SUM(R97:S97,U97)</f>
        <v>16333.83</v>
      </c>
      <c r="W97" s="17" t="str">
        <f t="shared" si="18"/>
        <v>SIM</v>
      </c>
      <c r="X97" s="20"/>
    </row>
    <row r="98" spans="1:16384" ht="30" hidden="1">
      <c r="A98" s="21"/>
      <c r="B98" s="22"/>
      <c r="C98" s="74" t="s">
        <v>914</v>
      </c>
      <c r="D98" s="75" t="s">
        <v>915</v>
      </c>
      <c r="E98" s="74" t="s">
        <v>763</v>
      </c>
      <c r="F98" s="74" t="s">
        <v>47</v>
      </c>
      <c r="G98" s="76" t="s">
        <v>26</v>
      </c>
      <c r="H98" s="77">
        <v>9913</v>
      </c>
      <c r="I98" s="77" t="s">
        <v>168</v>
      </c>
      <c r="J98" s="78" t="s">
        <v>29</v>
      </c>
      <c r="K98" s="77" t="s">
        <v>30</v>
      </c>
      <c r="L98" s="78" t="s">
        <v>916</v>
      </c>
      <c r="M98" s="75" t="s">
        <v>33</v>
      </c>
      <c r="N98" s="78" t="s">
        <v>911</v>
      </c>
      <c r="O98" s="75">
        <v>44529</v>
      </c>
      <c r="P98" s="4">
        <v>44532</v>
      </c>
      <c r="Q98" s="86" t="s">
        <v>912</v>
      </c>
      <c r="R98" s="193">
        <v>501.3</v>
      </c>
      <c r="S98" s="80" t="s">
        <v>35</v>
      </c>
      <c r="T98" s="81">
        <v>3.5</v>
      </c>
      <c r="U98" s="88">
        <v>5850</v>
      </c>
      <c r="V98" s="85">
        <f t="shared" si="17"/>
        <v>6351.3</v>
      </c>
      <c r="W98" s="17" t="str">
        <f t="shared" si="18"/>
        <v>SIM</v>
      </c>
      <c r="X98" s="20"/>
    </row>
    <row r="99" spans="1:16384" ht="30" hidden="1">
      <c r="A99" s="49"/>
      <c r="B99" s="22"/>
      <c r="C99" s="74" t="s">
        <v>917</v>
      </c>
      <c r="D99" s="75" t="s">
        <v>915</v>
      </c>
      <c r="E99" s="74" t="s">
        <v>46</v>
      </c>
      <c r="F99" s="74" t="s">
        <v>47</v>
      </c>
      <c r="G99" s="76" t="s">
        <v>48</v>
      </c>
      <c r="H99" s="76">
        <v>9918</v>
      </c>
      <c r="I99" s="77" t="s">
        <v>49</v>
      </c>
      <c r="J99" s="77" t="s">
        <v>29</v>
      </c>
      <c r="K99" s="77" t="s">
        <v>30</v>
      </c>
      <c r="L99" s="78" t="s">
        <v>31</v>
      </c>
      <c r="M99" s="75" t="s">
        <v>33</v>
      </c>
      <c r="N99" s="4" t="s">
        <v>32</v>
      </c>
      <c r="O99" s="75">
        <v>44535</v>
      </c>
      <c r="P99" s="4">
        <v>44538</v>
      </c>
      <c r="Q99" s="79" t="s">
        <v>918</v>
      </c>
      <c r="R99" s="80" t="s">
        <v>35</v>
      </c>
      <c r="S99" s="80">
        <v>786.23</v>
      </c>
      <c r="T99" s="81">
        <v>2.6</v>
      </c>
      <c r="U99" s="73">
        <f t="shared" si="16"/>
        <v>1560</v>
      </c>
      <c r="V99" s="85">
        <f t="shared" si="17"/>
        <v>2346.23</v>
      </c>
      <c r="W99" s="17" t="str">
        <f t="shared" si="18"/>
        <v>SIM</v>
      </c>
      <c r="X99" s="20"/>
    </row>
    <row r="100" spans="1:16384" ht="96.75" hidden="1" customHeight="1">
      <c r="A100" s="49"/>
      <c r="B100" s="22"/>
      <c r="C100" s="74" t="s">
        <v>919</v>
      </c>
      <c r="D100" s="75">
        <v>44528</v>
      </c>
      <c r="E100" s="74" t="s">
        <v>46</v>
      </c>
      <c r="F100" s="74" t="s">
        <v>47</v>
      </c>
      <c r="G100" s="76" t="s">
        <v>48</v>
      </c>
      <c r="H100" s="77">
        <v>9918</v>
      </c>
      <c r="I100" s="77" t="s">
        <v>49</v>
      </c>
      <c r="J100" s="78" t="s">
        <v>29</v>
      </c>
      <c r="K100" s="77" t="s">
        <v>30</v>
      </c>
      <c r="L100" s="78" t="s">
        <v>31</v>
      </c>
      <c r="M100" s="86" t="s">
        <v>920</v>
      </c>
      <c r="N100" s="78" t="s">
        <v>33</v>
      </c>
      <c r="O100" s="75">
        <v>44530</v>
      </c>
      <c r="P100" s="4">
        <v>44531</v>
      </c>
      <c r="Q100" s="79" t="s">
        <v>903</v>
      </c>
      <c r="R100" s="80">
        <v>1413.96</v>
      </c>
      <c r="S100" s="80">
        <v>1052.47</v>
      </c>
      <c r="T100" s="81">
        <v>1.6</v>
      </c>
      <c r="U100" s="73">
        <f t="shared" si="16"/>
        <v>960</v>
      </c>
      <c r="V100" s="85">
        <f t="shared" si="17"/>
        <v>3426.4300000000003</v>
      </c>
      <c r="W100" s="17" t="str">
        <f t="shared" si="18"/>
        <v>SIM</v>
      </c>
      <c r="X100" s="20"/>
    </row>
    <row r="101" spans="1:16384" ht="30" hidden="1">
      <c r="A101" s="49"/>
      <c r="B101" s="22"/>
      <c r="C101" s="74" t="s">
        <v>921</v>
      </c>
      <c r="D101" s="75">
        <v>44530</v>
      </c>
      <c r="E101" s="74" t="s">
        <v>241</v>
      </c>
      <c r="F101" s="76" t="s">
        <v>47</v>
      </c>
      <c r="G101" s="76" t="s">
        <v>242</v>
      </c>
      <c r="H101" s="76" t="s">
        <v>243</v>
      </c>
      <c r="I101" s="77" t="s">
        <v>244</v>
      </c>
      <c r="J101" s="77" t="s">
        <v>29</v>
      </c>
      <c r="K101" s="77" t="s">
        <v>30</v>
      </c>
      <c r="L101" s="78" t="s">
        <v>373</v>
      </c>
      <c r="M101" s="75" t="s">
        <v>33</v>
      </c>
      <c r="N101" s="4" t="s">
        <v>32</v>
      </c>
      <c r="O101" s="75">
        <v>44536</v>
      </c>
      <c r="P101" s="4">
        <v>44536</v>
      </c>
      <c r="Q101" s="86" t="s">
        <v>922</v>
      </c>
      <c r="R101" s="80" t="s">
        <v>35</v>
      </c>
      <c r="S101" s="80">
        <v>2222.19</v>
      </c>
      <c r="T101" s="81">
        <v>0.6</v>
      </c>
      <c r="U101" s="73">
        <f t="shared" si="16"/>
        <v>360</v>
      </c>
      <c r="V101" s="85">
        <f t="shared" si="17"/>
        <v>2582.19</v>
      </c>
      <c r="W101" s="17" t="str">
        <f t="shared" si="18"/>
        <v>SIM</v>
      </c>
      <c r="X101" s="20"/>
    </row>
    <row r="102" spans="1:16384" ht="30" hidden="1">
      <c r="A102" s="49"/>
      <c r="B102" s="22"/>
      <c r="C102" s="74" t="s">
        <v>923</v>
      </c>
      <c r="D102" s="75">
        <v>44526</v>
      </c>
      <c r="E102" s="74" t="s">
        <v>41</v>
      </c>
      <c r="F102" s="77" t="s">
        <v>25</v>
      </c>
      <c r="G102" s="77" t="s">
        <v>26</v>
      </c>
      <c r="H102" s="78" t="s">
        <v>27</v>
      </c>
      <c r="I102" s="77" t="s">
        <v>42</v>
      </c>
      <c r="J102" s="78" t="s">
        <v>29</v>
      </c>
      <c r="K102" s="75" t="s">
        <v>30</v>
      </c>
      <c r="L102" s="78" t="s">
        <v>43</v>
      </c>
      <c r="M102" s="86" t="s">
        <v>920</v>
      </c>
      <c r="N102" s="4" t="s">
        <v>33</v>
      </c>
      <c r="O102" s="86">
        <v>44529</v>
      </c>
      <c r="P102" s="4">
        <v>44531</v>
      </c>
      <c r="Q102" s="86" t="s">
        <v>34</v>
      </c>
      <c r="R102" s="81" t="s">
        <v>35</v>
      </c>
      <c r="S102" s="88">
        <v>2438.19</v>
      </c>
      <c r="T102" s="197">
        <v>2.6</v>
      </c>
      <c r="U102" s="73">
        <f>IF(F102="ASSESSOR",480*T102,IF(F102="COLABORADOR EVENTUAL",480*T102,IF(F102="GUARDA PORTUÁRIO",240*T102,IF(F102="CONSELHEIRO",600*T102,IF(F102="DIRETOR",600*T102,IF(F102="FIEL",360*T102,IF(F102="FIEL AJUDANTE",360*T102,IF(F102="GERENTE",480*T102,IF(F102="SECRETÁRIA",360*T102,IF(F102="SUPERINTENDENTE",480*T102,IF(F102="SUPERVISOR",360*T102,IF(F102="ESPECIALISTA PORTUÁRIO",360*T102,IF(F102="TÉC. SERV. PORTUÁRIOS",240*T102,0)))))))))))))</f>
        <v>1560</v>
      </c>
      <c r="V102" s="85">
        <f>SUM(R102:S102,U102)</f>
        <v>3998.19</v>
      </c>
      <c r="W102" s="17" t="str">
        <f t="shared" si="18"/>
        <v>SIM</v>
      </c>
      <c r="X102" s="20"/>
    </row>
    <row r="103" spans="1:16384" ht="30" hidden="1">
      <c r="A103" s="49"/>
      <c r="B103" s="22"/>
      <c r="C103" s="74" t="s">
        <v>924</v>
      </c>
      <c r="D103" s="75">
        <v>44526</v>
      </c>
      <c r="E103" s="74" t="s">
        <v>24</v>
      </c>
      <c r="F103" s="77" t="s">
        <v>25</v>
      </c>
      <c r="G103" s="77" t="s">
        <v>26</v>
      </c>
      <c r="H103" s="78" t="s">
        <v>27</v>
      </c>
      <c r="I103" s="77" t="s">
        <v>28</v>
      </c>
      <c r="J103" s="78" t="s">
        <v>29</v>
      </c>
      <c r="K103" s="75" t="s">
        <v>30</v>
      </c>
      <c r="L103" s="78" t="s">
        <v>31</v>
      </c>
      <c r="M103" s="75" t="s">
        <v>32</v>
      </c>
      <c r="N103" s="4" t="s">
        <v>33</v>
      </c>
      <c r="O103" s="86">
        <v>44529</v>
      </c>
      <c r="P103" s="4">
        <v>44531</v>
      </c>
      <c r="Q103" s="86" t="s">
        <v>34</v>
      </c>
      <c r="R103" s="81" t="s">
        <v>35</v>
      </c>
      <c r="S103" s="88">
        <v>2438.19</v>
      </c>
      <c r="T103" s="197">
        <v>2.6</v>
      </c>
      <c r="U103" s="73">
        <f>IF(F103="ASSESSOR",480*T103,IF(F103="COLABORADOR EVENTUAL",480*T103,IF(F103="GUARDA PORTUÁRIO",240*T103,IF(F103="CONSELHEIRO",600*T103,IF(F103="DIRETOR",600*T103,IF(F103="FIEL",360*T103,IF(F103="FIEL AJUDANTE",360*T103,IF(F103="GERENTE",480*T103,IF(F103="SECRETÁRIA",360*T103,IF(F103="SUPERINTENDENTE",480*T103,IF(F103="SUPERVISOR",360*T103,IF(F103="ESPECIALISTA PORTUÁRIO",360*T103,IF(F103="TÉC. SERV. PORTUÁRIOS",240*T103,0)))))))))))))</f>
        <v>1560</v>
      </c>
      <c r="V103" s="85">
        <f>SUM(R103:S103,U103)</f>
        <v>3998.19</v>
      </c>
      <c r="W103" s="17" t="str">
        <f t="shared" si="18"/>
        <v>SIM</v>
      </c>
      <c r="X103" s="20"/>
    </row>
    <row r="104" spans="1:16384" ht="30" hidden="1">
      <c r="A104" s="49"/>
      <c r="B104" s="22"/>
      <c r="C104" s="74" t="s">
        <v>925</v>
      </c>
      <c r="D104" s="75">
        <v>44526</v>
      </c>
      <c r="E104" s="74" t="s">
        <v>37</v>
      </c>
      <c r="F104" s="77" t="s">
        <v>25</v>
      </c>
      <c r="G104" s="77" t="s">
        <v>26</v>
      </c>
      <c r="H104" s="78" t="s">
        <v>27</v>
      </c>
      <c r="I104" s="77" t="s">
        <v>38</v>
      </c>
      <c r="J104" s="78" t="s">
        <v>29</v>
      </c>
      <c r="K104" s="75" t="s">
        <v>30</v>
      </c>
      <c r="L104" s="78" t="s">
        <v>31</v>
      </c>
      <c r="M104" s="75" t="s">
        <v>32</v>
      </c>
      <c r="N104" s="4" t="s">
        <v>33</v>
      </c>
      <c r="O104" s="86">
        <v>44529</v>
      </c>
      <c r="P104" s="4">
        <v>44531</v>
      </c>
      <c r="Q104" s="86" t="s">
        <v>34</v>
      </c>
      <c r="R104" s="81" t="s">
        <v>35</v>
      </c>
      <c r="S104" s="88">
        <v>1588.12</v>
      </c>
      <c r="T104" s="197">
        <v>2.6</v>
      </c>
      <c r="U104" s="73">
        <f>IF(F104="ASSESSOR",480*T104,IF(F104="COLABORADOR EVENTUAL",480*T104,IF(F104="GUARDA PORTUÁRIO",240*T104,IF(F104="CONSELHEIRO",600*T104,IF(F104="DIRETOR",600*T104,IF(F104="FIEL",360*T104,IF(F104="FIEL AJUDANTE",360*T104,IF(F104="GERENTE",480*T104,IF(F104="SECRETÁRIA",360*T104,IF(F104="SUPERINTENDENTE",480*T104,IF(F104="SUPERVISOR",360*T104,IF(F104="ESPECIALISTA PORTUÁRIO",360*T104,IF(F104="TÉC. SERV. PORTUÁRIOS",240*T104,0)))))))))))))</f>
        <v>1560</v>
      </c>
      <c r="V104" s="85">
        <f>SUM(R104:S104,U104)</f>
        <v>3148.12</v>
      </c>
      <c r="W104" s="17" t="str">
        <f t="shared" si="18"/>
        <v>SIM</v>
      </c>
      <c r="X104" s="20"/>
    </row>
    <row r="105" spans="1:16384" ht="30" hidden="1">
      <c r="A105" s="49"/>
      <c r="B105" s="22"/>
      <c r="C105" s="74" t="s">
        <v>926</v>
      </c>
      <c r="D105" s="75">
        <v>44530</v>
      </c>
      <c r="E105" s="74" t="s">
        <v>763</v>
      </c>
      <c r="F105" s="77" t="s">
        <v>47</v>
      </c>
      <c r="G105" s="77" t="s">
        <v>26</v>
      </c>
      <c r="H105" s="78">
        <v>9913</v>
      </c>
      <c r="I105" s="77" t="s">
        <v>168</v>
      </c>
      <c r="J105" s="78" t="s">
        <v>29</v>
      </c>
      <c r="K105" s="75" t="s">
        <v>30</v>
      </c>
      <c r="L105" s="78" t="s">
        <v>373</v>
      </c>
      <c r="M105" s="75" t="s">
        <v>33</v>
      </c>
      <c r="N105" s="4" t="s">
        <v>32</v>
      </c>
      <c r="O105" s="75">
        <v>44536</v>
      </c>
      <c r="P105" s="4">
        <v>44536</v>
      </c>
      <c r="Q105" s="79" t="s">
        <v>927</v>
      </c>
      <c r="R105" s="81" t="s">
        <v>35</v>
      </c>
      <c r="S105" s="88">
        <v>2222.19</v>
      </c>
      <c r="T105" s="197">
        <v>0.6</v>
      </c>
      <c r="U105" s="73">
        <f>IF(F105="ASSESSOR",480*T105,IF(F105="COLABORADOR EVENTUAL",480*T105,IF(F105="GUARDA PORTUÁRIO",240*T105,IF(F105="CONSELHEIRO",600*T105,IF(F105="DIRETOR",600*T105,IF(F105="FIEL",360*T105,IF(F105="FIEL AJUDANTE",360*T105,IF(F105="GERENTE",480*T105,IF(F105="SECRETÁRIA",360*T105,IF(F105="SUPERINTENDENTE",480*T105,IF(F105="SUPERVISOR",360*T105,IF(F105="ESPECIALISTA PORTUÁRIO",360*T105,IF(F105="TÉC. SERV. PORTUÁRIOS",240*T105,0)))))))))))))</f>
        <v>360</v>
      </c>
      <c r="V105" s="85">
        <f>SUM(R105:S105,U105)</f>
        <v>2582.19</v>
      </c>
      <c r="W105" s="17" t="str">
        <f t="shared" si="18"/>
        <v>SIM</v>
      </c>
      <c r="X105" s="20"/>
    </row>
    <row r="106" spans="1:16384" s="72" customFormat="1" ht="45" hidden="1">
      <c r="A106" s="74"/>
      <c r="B106" s="75"/>
      <c r="C106" s="74" t="s">
        <v>928</v>
      </c>
      <c r="D106" s="75">
        <v>44540</v>
      </c>
      <c r="E106" s="74" t="s">
        <v>763</v>
      </c>
      <c r="F106" s="77" t="s">
        <v>47</v>
      </c>
      <c r="G106" s="77" t="s">
        <v>26</v>
      </c>
      <c r="H106" s="78">
        <v>9913</v>
      </c>
      <c r="I106" s="77" t="s">
        <v>168</v>
      </c>
      <c r="J106" s="78" t="s">
        <v>29</v>
      </c>
      <c r="K106" s="75" t="s">
        <v>30</v>
      </c>
      <c r="L106" s="78" t="s">
        <v>31</v>
      </c>
      <c r="M106" s="75" t="s">
        <v>33</v>
      </c>
      <c r="N106" s="4" t="s">
        <v>32</v>
      </c>
      <c r="O106" s="86">
        <v>44545</v>
      </c>
      <c r="P106" s="4">
        <v>44545</v>
      </c>
      <c r="Q106" s="86" t="s">
        <v>929</v>
      </c>
      <c r="R106" s="81">
        <v>2221.4299999999998</v>
      </c>
      <c r="S106" s="88" t="s">
        <v>35</v>
      </c>
      <c r="T106" s="81">
        <v>0.6</v>
      </c>
      <c r="U106" s="73">
        <f t="shared" si="16"/>
        <v>360</v>
      </c>
      <c r="V106" s="85">
        <f t="shared" si="17"/>
        <v>2581.4299999999998</v>
      </c>
      <c r="W106" s="17" t="str">
        <f t="shared" si="18"/>
        <v>SIM</v>
      </c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  <c r="AMG106"/>
      <c r="AMH106"/>
      <c r="AMI106"/>
      <c r="AMJ106"/>
      <c r="AMK106"/>
      <c r="AML106"/>
      <c r="AMM106"/>
      <c r="AMN106"/>
      <c r="AMO106"/>
      <c r="AMP106"/>
      <c r="AMQ106"/>
      <c r="AMR106"/>
      <c r="AMS106"/>
      <c r="AMT106"/>
      <c r="AMU106"/>
      <c r="AMV106"/>
      <c r="AMW106"/>
      <c r="AMX106"/>
      <c r="AMY106"/>
      <c r="AMZ106"/>
      <c r="ANA106"/>
      <c r="ANB106"/>
      <c r="ANC106"/>
      <c r="AND106"/>
      <c r="ANE106"/>
      <c r="ANF106"/>
      <c r="ANG106"/>
      <c r="ANH106"/>
      <c r="ANI106"/>
      <c r="ANJ106"/>
      <c r="ANK106"/>
      <c r="ANL106"/>
      <c r="ANM106"/>
      <c r="ANN106"/>
      <c r="ANO106"/>
      <c r="ANP106"/>
      <c r="ANQ106"/>
      <c r="ANR106"/>
      <c r="ANS106"/>
      <c r="ANT106"/>
      <c r="ANU106"/>
      <c r="ANV106"/>
      <c r="ANW106"/>
      <c r="ANX106"/>
      <c r="ANY106"/>
      <c r="ANZ106"/>
      <c r="AOA106"/>
      <c r="AOB106"/>
      <c r="AOC106"/>
      <c r="AOD106"/>
      <c r="AOE106"/>
      <c r="AOF106"/>
      <c r="AOG106"/>
      <c r="AOH106"/>
      <c r="AOI106"/>
      <c r="AOJ106"/>
      <c r="AOK106"/>
      <c r="AOL106"/>
      <c r="AOM106"/>
      <c r="AON106"/>
      <c r="AOO106"/>
      <c r="AOP106"/>
      <c r="AOQ106"/>
      <c r="AOR106"/>
      <c r="AOS106"/>
      <c r="AOT106"/>
      <c r="AOU106"/>
      <c r="AOV106"/>
      <c r="AOW106"/>
      <c r="AOX106"/>
      <c r="AOY106"/>
      <c r="AOZ106"/>
      <c r="APA106"/>
      <c r="APB106"/>
      <c r="APC106"/>
      <c r="APD106"/>
      <c r="APE106"/>
      <c r="APF106"/>
      <c r="APG106"/>
      <c r="APH106"/>
      <c r="API106"/>
      <c r="APJ106"/>
      <c r="APK106"/>
      <c r="APL106"/>
      <c r="APM106"/>
      <c r="APN106"/>
      <c r="APO106"/>
      <c r="APP106"/>
      <c r="APQ106"/>
      <c r="APR106"/>
      <c r="APS106"/>
      <c r="APT106"/>
      <c r="APU106"/>
      <c r="APV106"/>
      <c r="APW106"/>
      <c r="APX106"/>
      <c r="APY106"/>
      <c r="APZ106"/>
      <c r="AQA106"/>
      <c r="AQB106"/>
      <c r="AQC106"/>
      <c r="AQD106"/>
      <c r="AQE106"/>
      <c r="AQF106"/>
      <c r="AQG106"/>
      <c r="AQH106"/>
      <c r="AQI106"/>
      <c r="AQJ106"/>
      <c r="AQK106"/>
      <c r="AQL106"/>
      <c r="AQM106"/>
      <c r="AQN106"/>
      <c r="AQO106"/>
      <c r="AQP106"/>
      <c r="AQQ106"/>
      <c r="AQR106"/>
      <c r="AQS106"/>
      <c r="AQT106"/>
      <c r="AQU106"/>
      <c r="AQV106"/>
      <c r="AQW106"/>
      <c r="AQX106"/>
      <c r="AQY106"/>
      <c r="AQZ106"/>
      <c r="ARA106"/>
      <c r="ARB106"/>
      <c r="ARC106"/>
      <c r="ARD106"/>
      <c r="ARE106"/>
      <c r="ARF106"/>
      <c r="ARG106"/>
      <c r="ARH106"/>
      <c r="ARI106"/>
      <c r="ARJ106"/>
      <c r="ARK106"/>
      <c r="ARL106"/>
      <c r="ARM106"/>
      <c r="ARN106"/>
      <c r="ARO106"/>
      <c r="ARP106"/>
      <c r="ARQ106"/>
      <c r="ARR106"/>
      <c r="ARS106"/>
      <c r="ART106"/>
      <c r="ARU106"/>
      <c r="ARV106"/>
      <c r="ARW106"/>
      <c r="ARX106"/>
      <c r="ARY106"/>
      <c r="ARZ106"/>
      <c r="ASA106"/>
      <c r="ASB106"/>
      <c r="ASC106"/>
      <c r="ASD106"/>
      <c r="ASE106"/>
      <c r="ASF106"/>
      <c r="ASG106"/>
      <c r="ASH106"/>
      <c r="ASI106"/>
      <c r="ASJ106"/>
      <c r="ASK106"/>
      <c r="ASL106"/>
      <c r="ASM106"/>
      <c r="ASN106"/>
      <c r="ASO106"/>
      <c r="ASP106"/>
      <c r="ASQ106"/>
      <c r="ASR106"/>
      <c r="ASS106"/>
      <c r="AST106"/>
      <c r="ASU106"/>
      <c r="ASV106"/>
      <c r="ASW106"/>
      <c r="ASX106"/>
      <c r="ASY106"/>
      <c r="ASZ106"/>
      <c r="ATA106"/>
      <c r="ATB106"/>
      <c r="ATC106"/>
      <c r="ATD106"/>
      <c r="ATE106"/>
      <c r="ATF106"/>
      <c r="ATG106"/>
      <c r="ATH106"/>
      <c r="ATI106"/>
      <c r="ATJ106"/>
      <c r="ATK106"/>
      <c r="ATL106"/>
      <c r="ATM106"/>
      <c r="ATN106"/>
      <c r="ATO106"/>
      <c r="ATP106"/>
      <c r="ATQ106"/>
      <c r="ATR106"/>
      <c r="ATS106"/>
      <c r="ATT106"/>
      <c r="ATU106"/>
      <c r="ATV106"/>
      <c r="ATW106"/>
      <c r="ATX106"/>
      <c r="ATY106"/>
      <c r="ATZ106"/>
      <c r="AUA106"/>
      <c r="AUB106"/>
      <c r="AUC106"/>
      <c r="AUD106"/>
      <c r="AUE106"/>
      <c r="AUF106"/>
      <c r="AUG106"/>
      <c r="AUH106"/>
      <c r="AUI106"/>
      <c r="AUJ106"/>
      <c r="AUK106"/>
      <c r="AUL106"/>
      <c r="AUM106"/>
      <c r="AUN106"/>
      <c r="AUO106"/>
      <c r="AUP106"/>
      <c r="AUQ106"/>
      <c r="AUR106"/>
      <c r="AUS106"/>
      <c r="AUT106"/>
      <c r="AUU106"/>
      <c r="AUV106"/>
      <c r="AUW106"/>
      <c r="AUX106"/>
      <c r="AUY106"/>
      <c r="AUZ106"/>
      <c r="AVA106"/>
      <c r="AVB106"/>
      <c r="AVC106"/>
      <c r="AVD106"/>
      <c r="AVE106"/>
      <c r="AVF106"/>
      <c r="AVG106"/>
      <c r="AVH106"/>
      <c r="AVI106"/>
      <c r="AVJ106"/>
      <c r="AVK106"/>
      <c r="AVL106"/>
      <c r="AVM106"/>
      <c r="AVN106"/>
      <c r="AVO106"/>
      <c r="AVP106"/>
      <c r="AVQ106"/>
      <c r="AVR106"/>
      <c r="AVS106"/>
      <c r="AVT106"/>
      <c r="AVU106"/>
      <c r="AVV106"/>
      <c r="AVW106"/>
      <c r="AVX106"/>
      <c r="AVY106"/>
      <c r="AVZ106"/>
      <c r="AWA106"/>
      <c r="AWB106"/>
      <c r="AWC106"/>
      <c r="AWD106"/>
      <c r="AWE106"/>
      <c r="AWF106"/>
      <c r="AWG106"/>
      <c r="AWH106"/>
      <c r="AWI106"/>
      <c r="AWJ106"/>
      <c r="AWK106"/>
      <c r="AWL106"/>
      <c r="AWM106"/>
      <c r="AWN106"/>
      <c r="AWO106"/>
      <c r="AWP106"/>
      <c r="AWQ106"/>
      <c r="AWR106"/>
      <c r="AWS106"/>
      <c r="AWT106"/>
      <c r="AWU106"/>
      <c r="AWV106"/>
      <c r="AWW106"/>
      <c r="AWX106"/>
      <c r="AWY106"/>
      <c r="AWZ106"/>
      <c r="AXA106"/>
      <c r="AXB106"/>
      <c r="AXC106"/>
      <c r="AXD106"/>
      <c r="AXE106"/>
      <c r="AXF106"/>
      <c r="AXG106"/>
      <c r="AXH106"/>
      <c r="AXI106"/>
      <c r="AXJ106"/>
      <c r="AXK106"/>
      <c r="AXL106"/>
      <c r="AXM106"/>
      <c r="AXN106"/>
      <c r="AXO106"/>
      <c r="AXP106"/>
      <c r="AXQ106"/>
      <c r="AXR106"/>
      <c r="AXS106"/>
      <c r="AXT106"/>
      <c r="AXU106"/>
      <c r="AXV106"/>
      <c r="AXW106"/>
      <c r="AXX106"/>
      <c r="AXY106"/>
      <c r="AXZ106"/>
      <c r="AYA106"/>
      <c r="AYB106"/>
      <c r="AYC106"/>
      <c r="AYD106"/>
      <c r="AYE106"/>
      <c r="AYF106"/>
      <c r="AYG106"/>
      <c r="AYH106"/>
      <c r="AYI106"/>
      <c r="AYJ106"/>
      <c r="AYK106"/>
      <c r="AYL106"/>
      <c r="AYM106"/>
      <c r="AYN106"/>
      <c r="AYO106"/>
      <c r="AYP106"/>
      <c r="AYQ106"/>
      <c r="AYR106"/>
      <c r="AYS106"/>
      <c r="AYT106"/>
      <c r="AYU106"/>
      <c r="AYV106"/>
      <c r="AYW106"/>
      <c r="AYX106"/>
      <c r="AYY106"/>
      <c r="AYZ106"/>
      <c r="AZA106"/>
      <c r="AZB106"/>
      <c r="AZC106"/>
      <c r="AZD106"/>
      <c r="AZE106"/>
      <c r="AZF106"/>
      <c r="AZG106"/>
      <c r="AZH106"/>
      <c r="AZI106"/>
      <c r="AZJ106"/>
      <c r="AZK106"/>
      <c r="AZL106"/>
      <c r="AZM106"/>
      <c r="AZN106"/>
      <c r="AZO106"/>
      <c r="AZP106"/>
      <c r="AZQ106"/>
      <c r="AZR106"/>
      <c r="AZS106"/>
      <c r="AZT106"/>
      <c r="AZU106"/>
      <c r="AZV106"/>
      <c r="AZW106"/>
      <c r="AZX106"/>
      <c r="AZY106"/>
      <c r="AZZ106"/>
      <c r="BAA106"/>
      <c r="BAB106"/>
      <c r="BAC106"/>
      <c r="BAD106"/>
      <c r="BAE106"/>
      <c r="BAF106"/>
      <c r="BAG106"/>
      <c r="BAH106"/>
      <c r="BAI106"/>
      <c r="BAJ106"/>
      <c r="BAK106"/>
      <c r="BAL106"/>
      <c r="BAM106"/>
      <c r="BAN106"/>
      <c r="BAO106"/>
      <c r="BAP106"/>
      <c r="BAQ106"/>
      <c r="BAR106"/>
      <c r="BAS106"/>
      <c r="BAT106"/>
      <c r="BAU106"/>
      <c r="BAV106"/>
      <c r="BAW106"/>
      <c r="BAX106"/>
      <c r="BAY106"/>
      <c r="BAZ106"/>
      <c r="BBA106"/>
      <c r="BBB106"/>
      <c r="BBC106"/>
      <c r="BBD106"/>
      <c r="BBE106"/>
      <c r="BBF106"/>
      <c r="BBG106"/>
      <c r="BBH106"/>
      <c r="BBI106"/>
      <c r="BBJ106"/>
      <c r="BBK106"/>
      <c r="BBL106"/>
      <c r="BBM106"/>
      <c r="BBN106"/>
      <c r="BBO106"/>
      <c r="BBP106"/>
      <c r="BBQ106"/>
      <c r="BBR106"/>
      <c r="BBS106"/>
      <c r="BBT106"/>
      <c r="BBU106"/>
      <c r="BBV106"/>
      <c r="BBW106"/>
      <c r="BBX106"/>
      <c r="BBY106"/>
      <c r="BBZ106"/>
      <c r="BCA106"/>
      <c r="BCB106"/>
      <c r="BCC106"/>
      <c r="BCD106"/>
      <c r="BCE106"/>
      <c r="BCF106"/>
      <c r="BCG106"/>
      <c r="BCH106"/>
      <c r="BCI106"/>
      <c r="BCJ106"/>
      <c r="BCK106"/>
      <c r="BCL106"/>
      <c r="BCM106"/>
      <c r="BCN106"/>
      <c r="BCO106"/>
      <c r="BCP106"/>
      <c r="BCQ106"/>
      <c r="BCR106"/>
      <c r="BCS106"/>
      <c r="BCT106"/>
      <c r="BCU106"/>
      <c r="BCV106"/>
      <c r="BCW106"/>
      <c r="BCX106"/>
      <c r="BCY106"/>
      <c r="BCZ106"/>
      <c r="BDA106"/>
      <c r="BDB106"/>
      <c r="BDC106"/>
      <c r="BDD106"/>
      <c r="BDE106"/>
      <c r="BDF106"/>
      <c r="BDG106"/>
      <c r="BDH106"/>
      <c r="BDI106"/>
      <c r="BDJ106"/>
      <c r="BDK106"/>
      <c r="BDL106"/>
      <c r="BDM106"/>
      <c r="BDN106"/>
      <c r="BDO106"/>
      <c r="BDP106"/>
      <c r="BDQ106"/>
      <c r="BDR106"/>
      <c r="BDS106"/>
      <c r="BDT106"/>
      <c r="BDU106"/>
      <c r="BDV106"/>
      <c r="BDW106"/>
      <c r="BDX106"/>
      <c r="BDY106"/>
      <c r="BDZ106"/>
      <c r="BEA106"/>
      <c r="BEB106"/>
      <c r="BEC106"/>
      <c r="BED106"/>
      <c r="BEE106"/>
      <c r="BEF106"/>
      <c r="BEG106"/>
      <c r="BEH106"/>
      <c r="BEI106"/>
      <c r="BEJ106"/>
      <c r="BEK106"/>
      <c r="BEL106"/>
      <c r="BEM106"/>
      <c r="BEN106"/>
      <c r="BEO106"/>
      <c r="BEP106"/>
      <c r="BEQ106"/>
      <c r="BER106"/>
      <c r="BES106"/>
      <c r="BET106"/>
      <c r="BEU106"/>
      <c r="BEV106"/>
      <c r="BEW106"/>
      <c r="BEX106"/>
      <c r="BEY106"/>
      <c r="BEZ106"/>
      <c r="BFA106"/>
      <c r="BFB106"/>
      <c r="BFC106"/>
      <c r="BFD106"/>
      <c r="BFE106"/>
      <c r="BFF106"/>
      <c r="BFG106"/>
      <c r="BFH106"/>
      <c r="BFI106"/>
      <c r="BFJ106"/>
      <c r="BFK106"/>
      <c r="BFL106"/>
      <c r="BFM106"/>
      <c r="BFN106"/>
      <c r="BFO106"/>
      <c r="BFP106"/>
      <c r="BFQ106"/>
      <c r="BFR106"/>
      <c r="BFS106"/>
      <c r="BFT106"/>
      <c r="BFU106"/>
      <c r="BFV106"/>
      <c r="BFW106"/>
      <c r="BFX106"/>
      <c r="BFY106"/>
      <c r="BFZ106"/>
      <c r="BGA106"/>
      <c r="BGB106"/>
      <c r="BGC106"/>
      <c r="BGD106"/>
      <c r="BGE106"/>
      <c r="BGF106"/>
      <c r="BGG106"/>
      <c r="BGH106"/>
      <c r="BGI106"/>
      <c r="BGJ106"/>
      <c r="BGK106"/>
      <c r="BGL106"/>
      <c r="BGM106"/>
      <c r="BGN106"/>
      <c r="BGO106"/>
      <c r="BGP106"/>
      <c r="BGQ106"/>
      <c r="BGR106"/>
      <c r="BGS106"/>
      <c r="BGT106"/>
      <c r="BGU106"/>
      <c r="BGV106"/>
      <c r="BGW106"/>
      <c r="BGX106"/>
      <c r="BGY106"/>
      <c r="BGZ106"/>
      <c r="BHA106"/>
      <c r="BHB106"/>
      <c r="BHC106"/>
      <c r="BHD106"/>
      <c r="BHE106"/>
      <c r="BHF106"/>
      <c r="BHG106"/>
      <c r="BHH106"/>
      <c r="BHI106"/>
      <c r="BHJ106"/>
      <c r="BHK106"/>
      <c r="BHL106"/>
      <c r="BHM106"/>
      <c r="BHN106"/>
      <c r="BHO106"/>
      <c r="BHP106"/>
      <c r="BHQ106"/>
      <c r="BHR106"/>
      <c r="BHS106"/>
      <c r="BHT106"/>
      <c r="BHU106"/>
      <c r="BHV106"/>
      <c r="BHW106"/>
      <c r="BHX106"/>
      <c r="BHY106"/>
      <c r="BHZ106"/>
      <c r="BIA106"/>
      <c r="BIB106"/>
      <c r="BIC106"/>
      <c r="BID106"/>
      <c r="BIE106"/>
      <c r="BIF106"/>
      <c r="BIG106"/>
      <c r="BIH106"/>
      <c r="BII106"/>
      <c r="BIJ106"/>
      <c r="BIK106"/>
      <c r="BIL106"/>
      <c r="BIM106"/>
      <c r="BIN106"/>
      <c r="BIO106"/>
      <c r="BIP106"/>
      <c r="BIQ106"/>
      <c r="BIR106"/>
      <c r="BIS106"/>
      <c r="BIT106"/>
      <c r="BIU106"/>
      <c r="BIV106"/>
      <c r="BIW106"/>
      <c r="BIX106"/>
      <c r="BIY106"/>
      <c r="BIZ106"/>
      <c r="BJA106"/>
      <c r="BJB106"/>
      <c r="BJC106"/>
      <c r="BJD106"/>
      <c r="BJE106"/>
      <c r="BJF106"/>
      <c r="BJG106"/>
      <c r="BJH106"/>
      <c r="BJI106"/>
      <c r="BJJ106"/>
      <c r="BJK106"/>
      <c r="BJL106"/>
      <c r="BJM106"/>
      <c r="BJN106"/>
      <c r="BJO106"/>
      <c r="BJP106"/>
      <c r="BJQ106"/>
      <c r="BJR106"/>
      <c r="BJS106"/>
      <c r="BJT106"/>
      <c r="BJU106"/>
      <c r="BJV106"/>
      <c r="BJW106"/>
      <c r="BJX106"/>
      <c r="BJY106"/>
      <c r="BJZ106"/>
      <c r="BKA106"/>
      <c r="BKB106"/>
      <c r="BKC106"/>
      <c r="BKD106"/>
      <c r="BKE106"/>
      <c r="BKF106"/>
      <c r="BKG106"/>
      <c r="BKH106"/>
      <c r="BKI106"/>
      <c r="BKJ106"/>
      <c r="BKK106"/>
      <c r="BKL106"/>
      <c r="BKM106"/>
      <c r="BKN106"/>
      <c r="BKO106"/>
      <c r="BKP106"/>
      <c r="BKQ106"/>
      <c r="BKR106"/>
      <c r="BKS106"/>
      <c r="BKT106"/>
      <c r="BKU106"/>
      <c r="BKV106"/>
      <c r="BKW106"/>
      <c r="BKX106"/>
      <c r="BKY106"/>
      <c r="BKZ106"/>
      <c r="BLA106"/>
      <c r="BLB106"/>
      <c r="BLC106"/>
      <c r="BLD106"/>
      <c r="BLE106"/>
      <c r="BLF106"/>
      <c r="BLG106"/>
      <c r="BLH106"/>
      <c r="BLI106"/>
      <c r="BLJ106"/>
      <c r="BLK106"/>
      <c r="BLL106"/>
      <c r="BLM106"/>
      <c r="BLN106"/>
      <c r="BLO106"/>
      <c r="BLP106"/>
      <c r="BLQ106"/>
      <c r="BLR106"/>
      <c r="BLS106"/>
      <c r="BLT106"/>
      <c r="BLU106"/>
      <c r="BLV106"/>
      <c r="BLW106"/>
      <c r="BLX106"/>
      <c r="BLY106"/>
      <c r="BLZ106"/>
      <c r="BMA106"/>
      <c r="BMB106"/>
      <c r="BMC106"/>
      <c r="BMD106"/>
      <c r="BME106"/>
      <c r="BMF106"/>
      <c r="BMG106"/>
      <c r="BMH106"/>
      <c r="BMI106"/>
      <c r="BMJ106"/>
      <c r="BMK106"/>
      <c r="BML106"/>
      <c r="BMM106"/>
      <c r="BMN106"/>
      <c r="BMO106"/>
      <c r="BMP106"/>
      <c r="BMQ106"/>
      <c r="BMR106"/>
      <c r="BMS106"/>
      <c r="BMT106"/>
      <c r="BMU106"/>
      <c r="BMV106"/>
      <c r="BMW106"/>
      <c r="BMX106"/>
      <c r="BMY106"/>
      <c r="BMZ106"/>
      <c r="BNA106"/>
      <c r="BNB106"/>
      <c r="BNC106"/>
      <c r="BND106"/>
      <c r="BNE106"/>
      <c r="BNF106"/>
      <c r="BNG106"/>
      <c r="BNH106"/>
      <c r="BNI106"/>
      <c r="BNJ106"/>
      <c r="BNK106"/>
      <c r="BNL106"/>
      <c r="BNM106"/>
      <c r="BNN106"/>
      <c r="BNO106"/>
      <c r="BNP106"/>
      <c r="BNQ106"/>
      <c r="BNR106"/>
      <c r="BNS106"/>
      <c r="BNT106"/>
      <c r="BNU106"/>
      <c r="BNV106"/>
      <c r="BNW106"/>
      <c r="BNX106"/>
      <c r="BNY106"/>
      <c r="BNZ106"/>
      <c r="BOA106"/>
      <c r="BOB106"/>
      <c r="BOC106"/>
      <c r="BOD106"/>
      <c r="BOE106"/>
      <c r="BOF106"/>
      <c r="BOG106"/>
      <c r="BOH106"/>
      <c r="BOI106"/>
      <c r="BOJ106"/>
      <c r="BOK106"/>
      <c r="BOL106"/>
      <c r="BOM106"/>
      <c r="BON106"/>
      <c r="BOO106"/>
      <c r="BOP106"/>
      <c r="BOQ106"/>
      <c r="BOR106"/>
      <c r="BOS106"/>
      <c r="BOT106"/>
      <c r="BOU106"/>
      <c r="BOV106"/>
      <c r="BOW106"/>
      <c r="BOX106"/>
      <c r="BOY106"/>
      <c r="BOZ106"/>
      <c r="BPA106"/>
      <c r="BPB106"/>
      <c r="BPC106"/>
      <c r="BPD106"/>
      <c r="BPE106"/>
      <c r="BPF106"/>
      <c r="BPG106"/>
      <c r="BPH106"/>
      <c r="BPI106"/>
      <c r="BPJ106"/>
      <c r="BPK106"/>
      <c r="BPL106"/>
      <c r="BPM106"/>
      <c r="BPN106"/>
      <c r="BPO106"/>
      <c r="BPP106"/>
      <c r="BPQ106"/>
      <c r="BPR106"/>
      <c r="BPS106"/>
      <c r="BPT106"/>
      <c r="BPU106"/>
      <c r="BPV106"/>
      <c r="BPW106"/>
      <c r="BPX106"/>
      <c r="BPY106"/>
      <c r="BPZ106"/>
      <c r="BQA106"/>
      <c r="BQB106"/>
      <c r="BQC106"/>
      <c r="BQD106"/>
      <c r="BQE106"/>
      <c r="BQF106"/>
      <c r="BQG106"/>
      <c r="BQH106"/>
      <c r="BQI106"/>
      <c r="BQJ106"/>
      <c r="BQK106"/>
      <c r="BQL106"/>
      <c r="BQM106"/>
      <c r="BQN106"/>
      <c r="BQO106"/>
      <c r="BQP106"/>
      <c r="BQQ106"/>
      <c r="BQR106"/>
      <c r="BQS106"/>
      <c r="BQT106"/>
      <c r="BQU106"/>
      <c r="BQV106"/>
      <c r="BQW106"/>
      <c r="BQX106"/>
      <c r="BQY106"/>
      <c r="BQZ106"/>
      <c r="BRA106"/>
      <c r="BRB106"/>
      <c r="BRC106"/>
      <c r="BRD106"/>
      <c r="BRE106"/>
      <c r="BRF106"/>
      <c r="BRG106"/>
      <c r="BRH106"/>
      <c r="BRI106"/>
      <c r="BRJ106"/>
      <c r="BRK106"/>
      <c r="BRL106"/>
      <c r="BRM106"/>
      <c r="BRN106"/>
      <c r="BRO106"/>
      <c r="BRP106"/>
      <c r="BRQ106"/>
      <c r="BRR106"/>
      <c r="BRS106"/>
      <c r="BRT106"/>
      <c r="BRU106"/>
      <c r="BRV106"/>
      <c r="BRW106"/>
      <c r="BRX106"/>
      <c r="BRY106"/>
      <c r="BRZ106"/>
      <c r="BSA106"/>
      <c r="BSB106"/>
      <c r="BSC106"/>
      <c r="BSD106"/>
      <c r="BSE106"/>
      <c r="BSF106"/>
      <c r="BSG106"/>
      <c r="BSH106"/>
      <c r="BSI106"/>
      <c r="BSJ106"/>
      <c r="BSK106"/>
      <c r="BSL106"/>
      <c r="BSM106"/>
      <c r="BSN106"/>
      <c r="BSO106"/>
      <c r="BSP106"/>
      <c r="BSQ106"/>
      <c r="BSR106"/>
      <c r="BSS106"/>
      <c r="BST106"/>
      <c r="BSU106"/>
      <c r="BSV106"/>
      <c r="BSW106"/>
      <c r="BSX106"/>
      <c r="BSY106"/>
      <c r="BSZ106"/>
      <c r="BTA106"/>
      <c r="BTB106"/>
      <c r="BTC106"/>
      <c r="BTD106"/>
      <c r="BTE106"/>
      <c r="BTF106"/>
      <c r="BTG106"/>
      <c r="BTH106"/>
      <c r="BTI106"/>
      <c r="BTJ106"/>
      <c r="BTK106"/>
      <c r="BTL106"/>
      <c r="BTM106"/>
      <c r="BTN106"/>
      <c r="BTO106"/>
      <c r="BTP106"/>
      <c r="BTQ106"/>
      <c r="BTR106"/>
      <c r="BTS106"/>
      <c r="BTT106"/>
      <c r="BTU106"/>
      <c r="BTV106"/>
      <c r="BTW106"/>
      <c r="BTX106"/>
      <c r="BTY106"/>
      <c r="BTZ106"/>
      <c r="BUA106"/>
      <c r="BUB106"/>
      <c r="BUC106"/>
      <c r="BUD106"/>
      <c r="BUE106"/>
      <c r="BUF106"/>
      <c r="BUG106"/>
      <c r="BUH106"/>
      <c r="BUI106"/>
      <c r="BUJ106"/>
      <c r="BUK106"/>
      <c r="BUL106"/>
      <c r="BUM106"/>
      <c r="BUN106"/>
      <c r="BUO106"/>
      <c r="BUP106"/>
      <c r="BUQ106"/>
      <c r="BUR106"/>
      <c r="BUS106"/>
      <c r="BUT106"/>
      <c r="BUU106"/>
      <c r="BUV106"/>
      <c r="BUW106"/>
      <c r="BUX106"/>
      <c r="BUY106"/>
      <c r="BUZ106"/>
      <c r="BVA106"/>
      <c r="BVB106"/>
      <c r="BVC106"/>
      <c r="BVD106"/>
      <c r="BVE106"/>
      <c r="BVF106"/>
      <c r="BVG106"/>
      <c r="BVH106"/>
      <c r="BVI106"/>
      <c r="BVJ106"/>
      <c r="BVK106"/>
      <c r="BVL106"/>
      <c r="BVM106"/>
      <c r="BVN106"/>
      <c r="BVO106"/>
      <c r="BVP106"/>
      <c r="BVQ106"/>
      <c r="BVR106"/>
      <c r="BVS106"/>
      <c r="BVT106"/>
      <c r="BVU106"/>
      <c r="BVV106"/>
      <c r="BVW106"/>
      <c r="BVX106"/>
      <c r="BVY106"/>
      <c r="BVZ106"/>
      <c r="BWA106"/>
      <c r="BWB106"/>
      <c r="BWC106"/>
      <c r="BWD106"/>
      <c r="BWE106"/>
      <c r="BWF106"/>
      <c r="BWG106"/>
      <c r="BWH106"/>
      <c r="BWI106"/>
      <c r="BWJ106"/>
      <c r="BWK106"/>
      <c r="BWL106"/>
      <c r="BWM106"/>
      <c r="BWN106"/>
      <c r="BWO106"/>
      <c r="BWP106"/>
      <c r="BWQ106"/>
      <c r="BWR106"/>
      <c r="BWS106"/>
      <c r="BWT106"/>
      <c r="BWU106"/>
      <c r="BWV106"/>
      <c r="BWW106"/>
      <c r="BWX106"/>
      <c r="BWY106"/>
      <c r="BWZ106"/>
      <c r="BXA106"/>
      <c r="BXB106"/>
      <c r="BXC106"/>
      <c r="BXD106"/>
      <c r="BXE106"/>
      <c r="BXF106"/>
      <c r="BXG106"/>
      <c r="BXH106"/>
      <c r="BXI106"/>
      <c r="BXJ106"/>
      <c r="BXK106"/>
      <c r="BXL106"/>
      <c r="BXM106"/>
      <c r="BXN106"/>
      <c r="BXO106"/>
      <c r="BXP106"/>
      <c r="BXQ106"/>
      <c r="BXR106"/>
      <c r="BXS106"/>
      <c r="BXT106"/>
      <c r="BXU106"/>
      <c r="BXV106"/>
      <c r="BXW106"/>
      <c r="BXX106"/>
      <c r="BXY106"/>
      <c r="BXZ106"/>
      <c r="BYA106"/>
      <c r="BYB106"/>
      <c r="BYC106"/>
      <c r="BYD106"/>
      <c r="BYE106"/>
      <c r="BYF106"/>
      <c r="BYG106"/>
      <c r="BYH106"/>
      <c r="BYI106"/>
      <c r="BYJ106"/>
      <c r="BYK106"/>
      <c r="BYL106"/>
      <c r="BYM106"/>
      <c r="BYN106"/>
      <c r="BYO106"/>
      <c r="BYP106"/>
      <c r="BYQ106"/>
      <c r="BYR106"/>
      <c r="BYS106"/>
      <c r="BYT106"/>
      <c r="BYU106"/>
      <c r="BYV106"/>
      <c r="BYW106"/>
      <c r="BYX106"/>
      <c r="BYY106"/>
      <c r="BYZ106"/>
      <c r="BZA106"/>
      <c r="BZB106"/>
      <c r="BZC106"/>
      <c r="BZD106"/>
      <c r="BZE106"/>
      <c r="BZF106"/>
      <c r="BZG106"/>
      <c r="BZH106"/>
      <c r="BZI106"/>
      <c r="BZJ106"/>
      <c r="BZK106"/>
      <c r="BZL106"/>
      <c r="BZM106"/>
      <c r="BZN106"/>
      <c r="BZO106"/>
      <c r="BZP106"/>
      <c r="BZQ106"/>
      <c r="BZR106"/>
      <c r="BZS106"/>
      <c r="BZT106"/>
      <c r="BZU106"/>
      <c r="BZV106"/>
      <c r="BZW106"/>
      <c r="BZX106"/>
      <c r="BZY106"/>
      <c r="BZZ106"/>
      <c r="CAA106"/>
      <c r="CAB106"/>
      <c r="CAC106"/>
      <c r="CAD106"/>
      <c r="CAE106"/>
      <c r="CAF106"/>
      <c r="CAG106"/>
      <c r="CAH106"/>
      <c r="CAI106"/>
      <c r="CAJ106"/>
      <c r="CAK106"/>
      <c r="CAL106"/>
      <c r="CAM106"/>
      <c r="CAN106"/>
      <c r="CAO106"/>
      <c r="CAP106"/>
      <c r="CAQ106"/>
      <c r="CAR106"/>
      <c r="CAS106"/>
      <c r="CAT106"/>
      <c r="CAU106"/>
      <c r="CAV106"/>
      <c r="CAW106"/>
      <c r="CAX106"/>
      <c r="CAY106"/>
      <c r="CAZ106"/>
      <c r="CBA106"/>
      <c r="CBB106"/>
      <c r="CBC106"/>
      <c r="CBD106"/>
      <c r="CBE106"/>
      <c r="CBF106"/>
      <c r="CBG106"/>
      <c r="CBH106"/>
      <c r="CBI106"/>
      <c r="CBJ106"/>
      <c r="CBK106"/>
      <c r="CBL106"/>
      <c r="CBM106"/>
      <c r="CBN106"/>
      <c r="CBO106"/>
      <c r="CBP106"/>
      <c r="CBQ106"/>
      <c r="CBR106"/>
      <c r="CBS106"/>
      <c r="CBT106"/>
      <c r="CBU106"/>
      <c r="CBV106"/>
      <c r="CBW106"/>
      <c r="CBX106"/>
      <c r="CBY106"/>
      <c r="CBZ106"/>
      <c r="CCA106"/>
      <c r="CCB106"/>
      <c r="CCC106"/>
      <c r="CCD106"/>
      <c r="CCE106"/>
      <c r="CCF106"/>
      <c r="CCG106"/>
      <c r="CCH106"/>
      <c r="CCI106"/>
      <c r="CCJ106"/>
      <c r="CCK106"/>
      <c r="CCL106"/>
      <c r="CCM106"/>
      <c r="CCN106"/>
      <c r="CCO106"/>
      <c r="CCP106"/>
      <c r="CCQ106"/>
      <c r="CCR106"/>
      <c r="CCS106"/>
      <c r="CCT106"/>
      <c r="CCU106"/>
      <c r="CCV106"/>
      <c r="CCW106"/>
      <c r="CCX106"/>
      <c r="CCY106"/>
      <c r="CCZ106"/>
      <c r="CDA106"/>
      <c r="CDB106"/>
      <c r="CDC106"/>
      <c r="CDD106"/>
      <c r="CDE106"/>
      <c r="CDF106"/>
      <c r="CDG106"/>
      <c r="CDH106"/>
      <c r="CDI106"/>
      <c r="CDJ106"/>
      <c r="CDK106"/>
      <c r="CDL106"/>
      <c r="CDM106"/>
      <c r="CDN106"/>
      <c r="CDO106"/>
      <c r="CDP106"/>
      <c r="CDQ106"/>
      <c r="CDR106"/>
      <c r="CDS106"/>
      <c r="CDT106"/>
      <c r="CDU106"/>
      <c r="CDV106"/>
      <c r="CDW106"/>
      <c r="CDX106"/>
      <c r="CDY106"/>
      <c r="CDZ106"/>
      <c r="CEA106"/>
      <c r="CEB106"/>
      <c r="CEC106"/>
      <c r="CED106"/>
      <c r="CEE106"/>
      <c r="CEF106"/>
      <c r="CEG106"/>
      <c r="CEH106"/>
      <c r="CEI106"/>
      <c r="CEJ106"/>
      <c r="CEK106"/>
      <c r="CEL106"/>
      <c r="CEM106"/>
      <c r="CEN106"/>
      <c r="CEO106"/>
      <c r="CEP106"/>
      <c r="CEQ106"/>
      <c r="CER106"/>
      <c r="CES106"/>
      <c r="CET106"/>
      <c r="CEU106"/>
      <c r="CEV106"/>
      <c r="CEW106"/>
      <c r="CEX106"/>
      <c r="CEY106"/>
      <c r="CEZ106"/>
      <c r="CFA106"/>
      <c r="CFB106"/>
      <c r="CFC106"/>
      <c r="CFD106"/>
      <c r="CFE106"/>
      <c r="CFF106"/>
      <c r="CFG106"/>
      <c r="CFH106"/>
      <c r="CFI106"/>
      <c r="CFJ106"/>
      <c r="CFK106"/>
      <c r="CFL106"/>
      <c r="CFM106"/>
      <c r="CFN106"/>
      <c r="CFO106"/>
      <c r="CFP106"/>
      <c r="CFQ106"/>
      <c r="CFR106"/>
      <c r="CFS106"/>
      <c r="CFT106"/>
      <c r="CFU106"/>
      <c r="CFV106"/>
      <c r="CFW106"/>
      <c r="CFX106"/>
      <c r="CFY106"/>
      <c r="CFZ106"/>
      <c r="CGA106"/>
      <c r="CGB106"/>
      <c r="CGC106"/>
      <c r="CGD106"/>
      <c r="CGE106"/>
      <c r="CGF106"/>
      <c r="CGG106"/>
      <c r="CGH106"/>
      <c r="CGI106"/>
      <c r="CGJ106"/>
      <c r="CGK106"/>
      <c r="CGL106"/>
      <c r="CGM106"/>
      <c r="CGN106"/>
      <c r="CGO106"/>
      <c r="CGP106"/>
      <c r="CGQ106"/>
      <c r="CGR106"/>
      <c r="CGS106"/>
      <c r="CGT106"/>
      <c r="CGU106"/>
      <c r="CGV106"/>
      <c r="CGW106"/>
      <c r="CGX106"/>
      <c r="CGY106"/>
      <c r="CGZ106"/>
      <c r="CHA106"/>
      <c r="CHB106"/>
      <c r="CHC106"/>
      <c r="CHD106"/>
      <c r="CHE106"/>
      <c r="CHF106"/>
      <c r="CHG106"/>
      <c r="CHH106"/>
      <c r="CHI106"/>
      <c r="CHJ106"/>
      <c r="CHK106"/>
      <c r="CHL106"/>
      <c r="CHM106"/>
      <c r="CHN106"/>
      <c r="CHO106"/>
      <c r="CHP106"/>
      <c r="CHQ106"/>
      <c r="CHR106"/>
      <c r="CHS106"/>
      <c r="CHT106"/>
      <c r="CHU106"/>
      <c r="CHV106"/>
      <c r="CHW106"/>
      <c r="CHX106"/>
      <c r="CHY106"/>
      <c r="CHZ106"/>
      <c r="CIA106"/>
      <c r="CIB106"/>
      <c r="CIC106"/>
      <c r="CID106"/>
      <c r="CIE106"/>
      <c r="CIF106"/>
      <c r="CIG106"/>
      <c r="CIH106"/>
      <c r="CII106"/>
      <c r="CIJ106"/>
      <c r="CIK106"/>
      <c r="CIL106"/>
      <c r="CIM106"/>
      <c r="CIN106"/>
      <c r="CIO106"/>
      <c r="CIP106"/>
      <c r="CIQ106"/>
      <c r="CIR106"/>
      <c r="CIS106"/>
      <c r="CIT106"/>
      <c r="CIU106"/>
      <c r="CIV106"/>
      <c r="CIW106"/>
      <c r="CIX106"/>
      <c r="CIY106"/>
      <c r="CIZ106"/>
      <c r="CJA106"/>
      <c r="CJB106"/>
      <c r="CJC106"/>
      <c r="CJD106"/>
      <c r="CJE106"/>
      <c r="CJF106"/>
      <c r="CJG106"/>
      <c r="CJH106"/>
      <c r="CJI106"/>
      <c r="CJJ106"/>
      <c r="CJK106"/>
      <c r="CJL106"/>
      <c r="CJM106"/>
      <c r="CJN106"/>
      <c r="CJO106"/>
      <c r="CJP106"/>
      <c r="CJQ106"/>
      <c r="CJR106"/>
      <c r="CJS106"/>
      <c r="CJT106"/>
      <c r="CJU106"/>
      <c r="CJV106"/>
      <c r="CJW106"/>
      <c r="CJX106"/>
      <c r="CJY106"/>
      <c r="CJZ106"/>
      <c r="CKA106"/>
      <c r="CKB106"/>
      <c r="CKC106"/>
      <c r="CKD106"/>
      <c r="CKE106"/>
      <c r="CKF106"/>
      <c r="CKG106"/>
      <c r="CKH106"/>
      <c r="CKI106"/>
      <c r="CKJ106"/>
      <c r="CKK106"/>
      <c r="CKL106"/>
      <c r="CKM106"/>
      <c r="CKN106"/>
      <c r="CKO106"/>
      <c r="CKP106"/>
      <c r="CKQ106"/>
      <c r="CKR106"/>
      <c r="CKS106"/>
      <c r="CKT106"/>
      <c r="CKU106"/>
      <c r="CKV106"/>
      <c r="CKW106"/>
      <c r="CKX106"/>
      <c r="CKY106"/>
      <c r="CKZ106"/>
      <c r="CLA106"/>
      <c r="CLB106"/>
      <c r="CLC106"/>
      <c r="CLD106"/>
      <c r="CLE106"/>
      <c r="CLF106"/>
      <c r="CLG106"/>
      <c r="CLH106"/>
      <c r="CLI106"/>
      <c r="CLJ106"/>
      <c r="CLK106"/>
      <c r="CLL106"/>
      <c r="CLM106"/>
      <c r="CLN106"/>
      <c r="CLO106"/>
      <c r="CLP106"/>
      <c r="CLQ106"/>
      <c r="CLR106"/>
      <c r="CLS106"/>
      <c r="CLT106"/>
      <c r="CLU106"/>
      <c r="CLV106"/>
      <c r="CLW106"/>
      <c r="CLX106"/>
      <c r="CLY106"/>
      <c r="CLZ106"/>
      <c r="CMA106"/>
      <c r="CMB106"/>
      <c r="CMC106"/>
      <c r="CMD106"/>
      <c r="CME106"/>
      <c r="CMF106"/>
      <c r="CMG106"/>
      <c r="CMH106"/>
      <c r="CMI106"/>
      <c r="CMJ106"/>
      <c r="CMK106"/>
      <c r="CML106"/>
      <c r="CMM106"/>
      <c r="CMN106"/>
      <c r="CMO106"/>
      <c r="CMP106"/>
      <c r="CMQ106"/>
      <c r="CMR106"/>
      <c r="CMS106"/>
      <c r="CMT106"/>
      <c r="CMU106"/>
      <c r="CMV106"/>
      <c r="CMW106"/>
      <c r="CMX106"/>
      <c r="CMY106"/>
      <c r="CMZ106"/>
      <c r="CNA106"/>
      <c r="CNB106"/>
      <c r="CNC106"/>
      <c r="CND106"/>
      <c r="CNE106"/>
      <c r="CNF106"/>
      <c r="CNG106"/>
      <c r="CNH106"/>
      <c r="CNI106"/>
      <c r="CNJ106"/>
      <c r="CNK106"/>
      <c r="CNL106"/>
      <c r="CNM106"/>
      <c r="CNN106"/>
      <c r="CNO106"/>
      <c r="CNP106"/>
      <c r="CNQ106"/>
      <c r="CNR106"/>
      <c r="CNS106"/>
      <c r="CNT106"/>
      <c r="CNU106"/>
      <c r="CNV106"/>
      <c r="CNW106"/>
      <c r="CNX106"/>
      <c r="CNY106"/>
      <c r="CNZ106"/>
      <c r="COA106"/>
      <c r="COB106"/>
      <c r="COC106"/>
      <c r="COD106"/>
      <c r="COE106"/>
      <c r="COF106"/>
      <c r="COG106"/>
      <c r="COH106"/>
      <c r="COI106"/>
      <c r="COJ106"/>
      <c r="COK106"/>
      <c r="COL106"/>
      <c r="COM106"/>
      <c r="CON106"/>
      <c r="COO106"/>
      <c r="COP106"/>
      <c r="COQ106"/>
      <c r="COR106"/>
      <c r="COS106"/>
      <c r="COT106"/>
      <c r="COU106"/>
      <c r="COV106"/>
      <c r="COW106"/>
      <c r="COX106"/>
      <c r="COY106"/>
      <c r="COZ106"/>
      <c r="CPA106"/>
      <c r="CPB106"/>
      <c r="CPC106"/>
      <c r="CPD106"/>
      <c r="CPE106"/>
      <c r="CPF106"/>
      <c r="CPG106"/>
      <c r="CPH106"/>
      <c r="CPI106"/>
      <c r="CPJ106"/>
      <c r="CPK106"/>
      <c r="CPL106"/>
      <c r="CPM106"/>
      <c r="CPN106"/>
      <c r="CPO106"/>
      <c r="CPP106"/>
      <c r="CPQ106"/>
      <c r="CPR106"/>
      <c r="CPS106"/>
      <c r="CPT106"/>
      <c r="CPU106"/>
      <c r="CPV106"/>
      <c r="CPW106"/>
      <c r="CPX106"/>
      <c r="CPY106"/>
      <c r="CPZ106"/>
      <c r="CQA106"/>
      <c r="CQB106"/>
      <c r="CQC106"/>
      <c r="CQD106"/>
      <c r="CQE106"/>
      <c r="CQF106"/>
      <c r="CQG106"/>
      <c r="CQH106"/>
      <c r="CQI106"/>
      <c r="CQJ106"/>
      <c r="CQK106"/>
      <c r="CQL106"/>
      <c r="CQM106"/>
      <c r="CQN106"/>
      <c r="CQO106"/>
      <c r="CQP106"/>
      <c r="CQQ106"/>
      <c r="CQR106"/>
      <c r="CQS106"/>
      <c r="CQT106"/>
      <c r="CQU106"/>
      <c r="CQV106"/>
      <c r="CQW106"/>
      <c r="CQX106"/>
      <c r="CQY106"/>
      <c r="CQZ106"/>
      <c r="CRA106"/>
      <c r="CRB106"/>
      <c r="CRC106"/>
      <c r="CRD106"/>
      <c r="CRE106"/>
      <c r="CRF106"/>
      <c r="CRG106"/>
      <c r="CRH106"/>
      <c r="CRI106"/>
      <c r="CRJ106"/>
      <c r="CRK106"/>
      <c r="CRL106"/>
      <c r="CRM106"/>
      <c r="CRN106"/>
      <c r="CRO106"/>
      <c r="CRP106"/>
      <c r="CRQ106"/>
      <c r="CRR106"/>
      <c r="CRS106"/>
      <c r="CRT106"/>
      <c r="CRU106"/>
      <c r="CRV106"/>
      <c r="CRW106"/>
      <c r="CRX106"/>
      <c r="CRY106"/>
      <c r="CRZ106"/>
      <c r="CSA106"/>
      <c r="CSB106"/>
      <c r="CSC106"/>
      <c r="CSD106"/>
      <c r="CSE106"/>
      <c r="CSF106"/>
      <c r="CSG106"/>
      <c r="CSH106"/>
      <c r="CSI106"/>
      <c r="CSJ106"/>
      <c r="CSK106"/>
      <c r="CSL106"/>
      <c r="CSM106"/>
      <c r="CSN106"/>
      <c r="CSO106"/>
      <c r="CSP106"/>
      <c r="CSQ106"/>
      <c r="CSR106"/>
      <c r="CSS106"/>
      <c r="CST106"/>
      <c r="CSU106"/>
      <c r="CSV106"/>
      <c r="CSW106"/>
      <c r="CSX106"/>
      <c r="CSY106"/>
      <c r="CSZ106"/>
      <c r="CTA106"/>
      <c r="CTB106"/>
      <c r="CTC106"/>
      <c r="CTD106"/>
      <c r="CTE106"/>
      <c r="CTF106"/>
      <c r="CTG106"/>
      <c r="CTH106"/>
      <c r="CTI106"/>
      <c r="CTJ106"/>
      <c r="CTK106"/>
      <c r="CTL106"/>
      <c r="CTM106"/>
      <c r="CTN106"/>
      <c r="CTO106"/>
      <c r="CTP106"/>
      <c r="CTQ106"/>
      <c r="CTR106"/>
      <c r="CTS106"/>
      <c r="CTT106"/>
      <c r="CTU106"/>
      <c r="CTV106"/>
      <c r="CTW106"/>
      <c r="CTX106"/>
      <c r="CTY106"/>
      <c r="CTZ106"/>
      <c r="CUA106"/>
      <c r="CUB106"/>
      <c r="CUC106"/>
      <c r="CUD106"/>
      <c r="CUE106"/>
      <c r="CUF106"/>
      <c r="CUG106"/>
      <c r="CUH106"/>
      <c r="CUI106"/>
      <c r="CUJ106"/>
      <c r="CUK106"/>
      <c r="CUL106"/>
      <c r="CUM106"/>
      <c r="CUN106"/>
      <c r="CUO106"/>
      <c r="CUP106"/>
      <c r="CUQ106"/>
      <c r="CUR106"/>
      <c r="CUS106"/>
      <c r="CUT106"/>
      <c r="CUU106"/>
      <c r="CUV106"/>
      <c r="CUW106"/>
      <c r="CUX106"/>
      <c r="CUY106"/>
      <c r="CUZ106"/>
      <c r="CVA106"/>
      <c r="CVB106"/>
      <c r="CVC106"/>
      <c r="CVD106"/>
      <c r="CVE106"/>
      <c r="CVF106"/>
      <c r="CVG106"/>
      <c r="CVH106"/>
      <c r="CVI106"/>
      <c r="CVJ106"/>
      <c r="CVK106"/>
      <c r="CVL106"/>
      <c r="CVM106"/>
      <c r="CVN106"/>
      <c r="CVO106"/>
      <c r="CVP106"/>
      <c r="CVQ106"/>
      <c r="CVR106"/>
      <c r="CVS106"/>
      <c r="CVT106"/>
      <c r="CVU106"/>
      <c r="CVV106"/>
      <c r="CVW106"/>
      <c r="CVX106"/>
      <c r="CVY106"/>
      <c r="CVZ106"/>
      <c r="CWA106"/>
      <c r="CWB106"/>
      <c r="CWC106"/>
      <c r="CWD106"/>
      <c r="CWE106"/>
      <c r="CWF106"/>
      <c r="CWG106"/>
      <c r="CWH106"/>
      <c r="CWI106"/>
      <c r="CWJ106"/>
      <c r="CWK106"/>
      <c r="CWL106"/>
      <c r="CWM106"/>
      <c r="CWN106"/>
      <c r="CWO106"/>
      <c r="CWP106"/>
      <c r="CWQ106"/>
      <c r="CWR106"/>
      <c r="CWS106"/>
      <c r="CWT106"/>
      <c r="CWU106"/>
      <c r="CWV106"/>
      <c r="CWW106"/>
      <c r="CWX106"/>
      <c r="CWY106"/>
      <c r="CWZ106"/>
      <c r="CXA106"/>
      <c r="CXB106"/>
      <c r="CXC106"/>
      <c r="CXD106"/>
      <c r="CXE106"/>
      <c r="CXF106"/>
      <c r="CXG106"/>
      <c r="CXH106"/>
      <c r="CXI106"/>
      <c r="CXJ106"/>
      <c r="CXK106"/>
      <c r="CXL106"/>
      <c r="CXM106"/>
      <c r="CXN106"/>
      <c r="CXO106"/>
      <c r="CXP106"/>
      <c r="CXQ106"/>
      <c r="CXR106"/>
      <c r="CXS106"/>
      <c r="CXT106"/>
      <c r="CXU106"/>
      <c r="CXV106"/>
      <c r="CXW106"/>
      <c r="CXX106"/>
      <c r="CXY106"/>
      <c r="CXZ106"/>
      <c r="CYA106"/>
      <c r="CYB106"/>
      <c r="CYC106"/>
      <c r="CYD106"/>
      <c r="CYE106"/>
      <c r="CYF106"/>
      <c r="CYG106"/>
      <c r="CYH106"/>
      <c r="CYI106"/>
      <c r="CYJ106"/>
      <c r="CYK106"/>
      <c r="CYL106"/>
      <c r="CYM106"/>
      <c r="CYN106"/>
      <c r="CYO106"/>
      <c r="CYP106"/>
      <c r="CYQ106"/>
      <c r="CYR106"/>
      <c r="CYS106"/>
      <c r="CYT106"/>
      <c r="CYU106"/>
      <c r="CYV106"/>
      <c r="CYW106"/>
      <c r="CYX106"/>
      <c r="CYY106"/>
      <c r="CYZ106"/>
      <c r="CZA106"/>
      <c r="CZB106"/>
      <c r="CZC106"/>
      <c r="CZD106"/>
      <c r="CZE106"/>
      <c r="CZF106"/>
      <c r="CZG106"/>
      <c r="CZH106"/>
      <c r="CZI106"/>
      <c r="CZJ106"/>
      <c r="CZK106"/>
      <c r="CZL106"/>
      <c r="CZM106"/>
      <c r="CZN106"/>
      <c r="CZO106"/>
      <c r="CZP106"/>
      <c r="CZQ106"/>
      <c r="CZR106"/>
      <c r="CZS106"/>
      <c r="CZT106"/>
      <c r="CZU106"/>
      <c r="CZV106"/>
      <c r="CZW106"/>
      <c r="CZX106"/>
      <c r="CZY106"/>
      <c r="CZZ106"/>
      <c r="DAA106"/>
      <c r="DAB106"/>
      <c r="DAC106"/>
      <c r="DAD106"/>
      <c r="DAE106"/>
      <c r="DAF106"/>
      <c r="DAG106"/>
      <c r="DAH106"/>
      <c r="DAI106"/>
      <c r="DAJ106"/>
      <c r="DAK106"/>
      <c r="DAL106"/>
      <c r="DAM106"/>
      <c r="DAN106"/>
      <c r="DAO106"/>
      <c r="DAP106"/>
      <c r="DAQ106"/>
      <c r="DAR106"/>
      <c r="DAS106"/>
      <c r="DAT106"/>
      <c r="DAU106"/>
      <c r="DAV106"/>
      <c r="DAW106"/>
      <c r="DAX106"/>
      <c r="DAY106"/>
      <c r="DAZ106"/>
      <c r="DBA106"/>
      <c r="DBB106"/>
      <c r="DBC106"/>
      <c r="DBD106"/>
      <c r="DBE106"/>
      <c r="DBF106"/>
      <c r="DBG106"/>
      <c r="DBH106"/>
      <c r="DBI106"/>
      <c r="DBJ106"/>
      <c r="DBK106"/>
      <c r="DBL106"/>
      <c r="DBM106"/>
      <c r="DBN106"/>
      <c r="DBO106"/>
      <c r="DBP106"/>
      <c r="DBQ106"/>
      <c r="DBR106"/>
      <c r="DBS106"/>
      <c r="DBT106"/>
      <c r="DBU106"/>
      <c r="DBV106"/>
      <c r="DBW106"/>
      <c r="DBX106"/>
      <c r="DBY106"/>
      <c r="DBZ106"/>
      <c r="DCA106"/>
      <c r="DCB106"/>
      <c r="DCC106"/>
      <c r="DCD106"/>
      <c r="DCE106"/>
      <c r="DCF106"/>
      <c r="DCG106"/>
      <c r="DCH106"/>
      <c r="DCI106"/>
      <c r="DCJ106"/>
      <c r="DCK106"/>
      <c r="DCL106"/>
      <c r="DCM106"/>
      <c r="DCN106"/>
      <c r="DCO106"/>
      <c r="DCP106"/>
      <c r="DCQ106"/>
      <c r="DCR106"/>
      <c r="DCS106"/>
      <c r="DCT106"/>
      <c r="DCU106"/>
      <c r="DCV106"/>
      <c r="DCW106"/>
      <c r="DCX106"/>
      <c r="DCY106"/>
      <c r="DCZ106"/>
      <c r="DDA106"/>
      <c r="DDB106"/>
      <c r="DDC106"/>
      <c r="DDD106"/>
      <c r="DDE106"/>
      <c r="DDF106"/>
      <c r="DDG106"/>
      <c r="DDH106"/>
      <c r="DDI106"/>
      <c r="DDJ106"/>
      <c r="DDK106"/>
      <c r="DDL106"/>
      <c r="DDM106"/>
      <c r="DDN106"/>
      <c r="DDO106"/>
      <c r="DDP106"/>
      <c r="DDQ106"/>
      <c r="DDR106"/>
      <c r="DDS106"/>
      <c r="DDT106"/>
      <c r="DDU106"/>
      <c r="DDV106"/>
      <c r="DDW106"/>
      <c r="DDX106"/>
      <c r="DDY106"/>
      <c r="DDZ106"/>
      <c r="DEA106"/>
      <c r="DEB106"/>
      <c r="DEC106"/>
      <c r="DED106"/>
      <c r="DEE106"/>
      <c r="DEF106"/>
      <c r="DEG106"/>
      <c r="DEH106"/>
      <c r="DEI106"/>
      <c r="DEJ106"/>
      <c r="DEK106"/>
      <c r="DEL106"/>
      <c r="DEM106"/>
      <c r="DEN106"/>
      <c r="DEO106"/>
      <c r="DEP106"/>
      <c r="DEQ106"/>
      <c r="DER106"/>
      <c r="DES106"/>
      <c r="DET106"/>
      <c r="DEU106"/>
      <c r="DEV106"/>
      <c r="DEW106"/>
      <c r="DEX106"/>
      <c r="DEY106"/>
      <c r="DEZ106"/>
      <c r="DFA106"/>
      <c r="DFB106"/>
      <c r="DFC106"/>
      <c r="DFD106"/>
      <c r="DFE106"/>
      <c r="DFF106"/>
      <c r="DFG106"/>
      <c r="DFH106"/>
      <c r="DFI106"/>
      <c r="DFJ106"/>
      <c r="DFK106"/>
      <c r="DFL106"/>
      <c r="DFM106"/>
      <c r="DFN106"/>
      <c r="DFO106"/>
      <c r="DFP106"/>
      <c r="DFQ106"/>
      <c r="DFR106"/>
      <c r="DFS106"/>
      <c r="DFT106"/>
      <c r="DFU106"/>
      <c r="DFV106"/>
      <c r="DFW106"/>
      <c r="DFX106"/>
      <c r="DFY106"/>
      <c r="DFZ106"/>
      <c r="DGA106"/>
      <c r="DGB106"/>
      <c r="DGC106"/>
      <c r="DGD106"/>
      <c r="DGE106"/>
      <c r="DGF106"/>
      <c r="DGG106"/>
      <c r="DGH106"/>
      <c r="DGI106"/>
      <c r="DGJ106"/>
      <c r="DGK106"/>
      <c r="DGL106"/>
      <c r="DGM106"/>
      <c r="DGN106"/>
      <c r="DGO106"/>
      <c r="DGP106"/>
      <c r="DGQ106"/>
      <c r="DGR106"/>
      <c r="DGS106"/>
      <c r="DGT106"/>
      <c r="DGU106"/>
      <c r="DGV106"/>
      <c r="DGW106"/>
      <c r="DGX106"/>
      <c r="DGY106"/>
      <c r="DGZ106"/>
      <c r="DHA106"/>
      <c r="DHB106"/>
      <c r="DHC106"/>
      <c r="DHD106"/>
      <c r="DHE106"/>
      <c r="DHF106"/>
      <c r="DHG106"/>
      <c r="DHH106"/>
      <c r="DHI106"/>
      <c r="DHJ106"/>
      <c r="DHK106"/>
      <c r="DHL106"/>
      <c r="DHM106"/>
      <c r="DHN106"/>
      <c r="DHO106"/>
      <c r="DHP106"/>
      <c r="DHQ106"/>
      <c r="DHR106"/>
      <c r="DHS106"/>
      <c r="DHT106"/>
      <c r="DHU106"/>
      <c r="DHV106"/>
      <c r="DHW106"/>
      <c r="DHX106"/>
      <c r="DHY106"/>
      <c r="DHZ106"/>
      <c r="DIA106"/>
      <c r="DIB106"/>
      <c r="DIC106"/>
      <c r="DID106"/>
      <c r="DIE106"/>
      <c r="DIF106"/>
      <c r="DIG106"/>
      <c r="DIH106"/>
      <c r="DII106"/>
      <c r="DIJ106"/>
      <c r="DIK106"/>
      <c r="DIL106"/>
      <c r="DIM106"/>
      <c r="DIN106"/>
      <c r="DIO106"/>
      <c r="DIP106"/>
      <c r="DIQ106"/>
      <c r="DIR106"/>
      <c r="DIS106"/>
      <c r="DIT106"/>
      <c r="DIU106"/>
      <c r="DIV106"/>
      <c r="DIW106"/>
      <c r="DIX106"/>
      <c r="DIY106"/>
      <c r="DIZ106"/>
      <c r="DJA106"/>
      <c r="DJB106"/>
      <c r="DJC106"/>
      <c r="DJD106"/>
      <c r="DJE106"/>
      <c r="DJF106"/>
      <c r="DJG106"/>
      <c r="DJH106"/>
      <c r="DJI106"/>
      <c r="DJJ106"/>
      <c r="DJK106"/>
      <c r="DJL106"/>
      <c r="DJM106"/>
      <c r="DJN106"/>
      <c r="DJO106"/>
      <c r="DJP106"/>
      <c r="DJQ106"/>
      <c r="DJR106"/>
      <c r="DJS106"/>
      <c r="DJT106"/>
      <c r="DJU106"/>
      <c r="DJV106"/>
      <c r="DJW106"/>
      <c r="DJX106"/>
      <c r="DJY106"/>
      <c r="DJZ106"/>
      <c r="DKA106"/>
      <c r="DKB106"/>
      <c r="DKC106"/>
      <c r="DKD106"/>
      <c r="DKE106"/>
      <c r="DKF106"/>
      <c r="DKG106"/>
      <c r="DKH106"/>
      <c r="DKI106"/>
      <c r="DKJ106"/>
      <c r="DKK106"/>
      <c r="DKL106"/>
      <c r="DKM106"/>
      <c r="DKN106"/>
      <c r="DKO106"/>
      <c r="DKP106"/>
      <c r="DKQ106"/>
      <c r="DKR106"/>
      <c r="DKS106"/>
      <c r="DKT106"/>
      <c r="DKU106"/>
      <c r="DKV106"/>
      <c r="DKW106"/>
      <c r="DKX106"/>
      <c r="DKY106"/>
      <c r="DKZ106"/>
      <c r="DLA106"/>
      <c r="DLB106"/>
      <c r="DLC106"/>
      <c r="DLD106"/>
      <c r="DLE106"/>
      <c r="DLF106"/>
      <c r="DLG106"/>
      <c r="DLH106"/>
      <c r="DLI106"/>
      <c r="DLJ106"/>
      <c r="DLK106"/>
      <c r="DLL106"/>
      <c r="DLM106"/>
      <c r="DLN106"/>
      <c r="DLO106"/>
      <c r="DLP106"/>
      <c r="DLQ106"/>
      <c r="DLR106"/>
      <c r="DLS106"/>
      <c r="DLT106"/>
      <c r="DLU106"/>
      <c r="DLV106"/>
      <c r="DLW106"/>
      <c r="DLX106"/>
      <c r="DLY106"/>
      <c r="DLZ106"/>
      <c r="DMA106"/>
      <c r="DMB106"/>
      <c r="DMC106"/>
      <c r="DMD106"/>
      <c r="DME106"/>
      <c r="DMF106"/>
      <c r="DMG106"/>
      <c r="DMH106"/>
      <c r="DMI106"/>
      <c r="DMJ106"/>
      <c r="DMK106"/>
      <c r="DML106"/>
      <c r="DMM106"/>
      <c r="DMN106"/>
      <c r="DMO106"/>
      <c r="DMP106"/>
      <c r="DMQ106"/>
      <c r="DMR106"/>
      <c r="DMS106"/>
      <c r="DMT106"/>
      <c r="DMU106"/>
      <c r="DMV106"/>
      <c r="DMW106"/>
      <c r="DMX106"/>
      <c r="DMY106"/>
      <c r="DMZ106"/>
      <c r="DNA106"/>
      <c r="DNB106"/>
      <c r="DNC106"/>
      <c r="DND106"/>
      <c r="DNE106"/>
      <c r="DNF106"/>
      <c r="DNG106"/>
      <c r="DNH106"/>
      <c r="DNI106"/>
      <c r="DNJ106"/>
      <c r="DNK106"/>
      <c r="DNL106"/>
      <c r="DNM106"/>
      <c r="DNN106"/>
      <c r="DNO106"/>
      <c r="DNP106"/>
      <c r="DNQ106"/>
      <c r="DNR106"/>
      <c r="DNS106"/>
      <c r="DNT106"/>
      <c r="DNU106"/>
      <c r="DNV106"/>
      <c r="DNW106"/>
      <c r="DNX106"/>
      <c r="DNY106"/>
      <c r="DNZ106"/>
      <c r="DOA106"/>
      <c r="DOB106"/>
      <c r="DOC106"/>
      <c r="DOD106"/>
      <c r="DOE106"/>
      <c r="DOF106"/>
      <c r="DOG106"/>
      <c r="DOH106"/>
      <c r="DOI106"/>
      <c r="DOJ106"/>
      <c r="DOK106"/>
      <c r="DOL106"/>
      <c r="DOM106"/>
      <c r="DON106"/>
      <c r="DOO106"/>
      <c r="DOP106"/>
      <c r="DOQ106"/>
      <c r="DOR106"/>
      <c r="DOS106"/>
      <c r="DOT106"/>
      <c r="DOU106"/>
      <c r="DOV106"/>
      <c r="DOW106"/>
      <c r="DOX106"/>
      <c r="DOY106"/>
      <c r="DOZ106"/>
      <c r="DPA106"/>
      <c r="DPB106"/>
      <c r="DPC106"/>
      <c r="DPD106"/>
      <c r="DPE106"/>
      <c r="DPF106"/>
      <c r="DPG106"/>
      <c r="DPH106"/>
      <c r="DPI106"/>
      <c r="DPJ106"/>
      <c r="DPK106"/>
      <c r="DPL106"/>
      <c r="DPM106"/>
      <c r="DPN106"/>
      <c r="DPO106"/>
      <c r="DPP106"/>
      <c r="DPQ106"/>
      <c r="DPR106"/>
      <c r="DPS106"/>
      <c r="DPT106"/>
      <c r="DPU106"/>
      <c r="DPV106"/>
      <c r="DPW106"/>
      <c r="DPX106"/>
      <c r="DPY106"/>
      <c r="DPZ106"/>
      <c r="DQA106"/>
      <c r="DQB106"/>
      <c r="DQC106"/>
      <c r="DQD106"/>
      <c r="DQE106"/>
      <c r="DQF106"/>
      <c r="DQG106"/>
      <c r="DQH106"/>
      <c r="DQI106"/>
      <c r="DQJ106"/>
      <c r="DQK106"/>
      <c r="DQL106"/>
      <c r="DQM106"/>
      <c r="DQN106"/>
      <c r="DQO106"/>
      <c r="DQP106"/>
      <c r="DQQ106"/>
      <c r="DQR106"/>
      <c r="DQS106"/>
      <c r="DQT106"/>
      <c r="DQU106"/>
      <c r="DQV106"/>
      <c r="DQW106"/>
      <c r="DQX106"/>
      <c r="DQY106"/>
      <c r="DQZ106"/>
      <c r="DRA106"/>
      <c r="DRB106"/>
      <c r="DRC106"/>
      <c r="DRD106"/>
      <c r="DRE106"/>
      <c r="DRF106"/>
      <c r="DRG106"/>
      <c r="DRH106"/>
      <c r="DRI106"/>
      <c r="DRJ106"/>
      <c r="DRK106"/>
      <c r="DRL106"/>
      <c r="DRM106"/>
      <c r="DRN106"/>
      <c r="DRO106"/>
      <c r="DRP106"/>
      <c r="DRQ106"/>
      <c r="DRR106"/>
      <c r="DRS106"/>
      <c r="DRT106"/>
      <c r="DRU106"/>
      <c r="DRV106"/>
      <c r="DRW106"/>
      <c r="DRX106"/>
      <c r="DRY106"/>
      <c r="DRZ106"/>
      <c r="DSA106"/>
      <c r="DSB106"/>
      <c r="DSC106"/>
      <c r="DSD106"/>
      <c r="DSE106"/>
      <c r="DSF106"/>
      <c r="DSG106"/>
      <c r="DSH106"/>
      <c r="DSI106"/>
      <c r="DSJ106"/>
      <c r="DSK106"/>
      <c r="DSL106"/>
      <c r="DSM106"/>
      <c r="DSN106"/>
      <c r="DSO106"/>
      <c r="DSP106"/>
      <c r="DSQ106"/>
      <c r="DSR106"/>
      <c r="DSS106"/>
      <c r="DST106"/>
      <c r="DSU106"/>
      <c r="DSV106"/>
      <c r="DSW106"/>
      <c r="DSX106"/>
      <c r="DSY106"/>
      <c r="DSZ106"/>
      <c r="DTA106"/>
      <c r="DTB106"/>
      <c r="DTC106"/>
      <c r="DTD106"/>
      <c r="DTE106"/>
      <c r="DTF106"/>
      <c r="DTG106"/>
      <c r="DTH106"/>
      <c r="DTI106"/>
      <c r="DTJ106"/>
      <c r="DTK106"/>
      <c r="DTL106"/>
      <c r="DTM106"/>
      <c r="DTN106"/>
      <c r="DTO106"/>
      <c r="DTP106"/>
      <c r="DTQ106"/>
      <c r="DTR106"/>
      <c r="DTS106"/>
      <c r="DTT106"/>
      <c r="DTU106"/>
      <c r="DTV106"/>
      <c r="DTW106"/>
      <c r="DTX106"/>
      <c r="DTY106"/>
      <c r="DTZ106"/>
      <c r="DUA106"/>
      <c r="DUB106"/>
      <c r="DUC106"/>
      <c r="DUD106"/>
      <c r="DUE106"/>
      <c r="DUF106"/>
      <c r="DUG106"/>
      <c r="DUH106"/>
      <c r="DUI106"/>
      <c r="DUJ106"/>
      <c r="DUK106"/>
      <c r="DUL106"/>
      <c r="DUM106"/>
      <c r="DUN106"/>
      <c r="DUO106"/>
      <c r="DUP106"/>
      <c r="DUQ106"/>
      <c r="DUR106"/>
      <c r="DUS106"/>
      <c r="DUT106"/>
      <c r="DUU106"/>
      <c r="DUV106"/>
      <c r="DUW106"/>
      <c r="DUX106"/>
      <c r="DUY106"/>
      <c r="DUZ106"/>
      <c r="DVA106"/>
      <c r="DVB106"/>
      <c r="DVC106"/>
      <c r="DVD106"/>
      <c r="DVE106"/>
      <c r="DVF106"/>
      <c r="DVG106"/>
      <c r="DVH106"/>
      <c r="DVI106"/>
      <c r="DVJ106"/>
      <c r="DVK106"/>
      <c r="DVL106"/>
      <c r="DVM106"/>
      <c r="DVN106"/>
      <c r="DVO106"/>
      <c r="DVP106"/>
      <c r="DVQ106"/>
      <c r="DVR106"/>
      <c r="DVS106"/>
      <c r="DVT106"/>
      <c r="DVU106"/>
      <c r="DVV106"/>
      <c r="DVW106"/>
      <c r="DVX106"/>
      <c r="DVY106"/>
      <c r="DVZ106"/>
      <c r="DWA106"/>
      <c r="DWB106"/>
      <c r="DWC106"/>
      <c r="DWD106"/>
      <c r="DWE106"/>
      <c r="DWF106"/>
      <c r="DWG106"/>
      <c r="DWH106"/>
      <c r="DWI106"/>
      <c r="DWJ106"/>
      <c r="DWK106"/>
      <c r="DWL106"/>
      <c r="DWM106"/>
      <c r="DWN106"/>
      <c r="DWO106"/>
      <c r="DWP106"/>
      <c r="DWQ106"/>
      <c r="DWR106"/>
      <c r="DWS106"/>
      <c r="DWT106"/>
      <c r="DWU106"/>
      <c r="DWV106"/>
      <c r="DWW106"/>
      <c r="DWX106"/>
      <c r="DWY106"/>
      <c r="DWZ106"/>
      <c r="DXA106"/>
      <c r="DXB106"/>
      <c r="DXC106"/>
      <c r="DXD106"/>
      <c r="DXE106"/>
      <c r="DXF106"/>
      <c r="DXG106"/>
      <c r="DXH106"/>
      <c r="DXI106"/>
      <c r="DXJ106"/>
      <c r="DXK106"/>
      <c r="DXL106"/>
      <c r="DXM106"/>
      <c r="DXN106"/>
      <c r="DXO106"/>
      <c r="DXP106"/>
      <c r="DXQ106"/>
      <c r="DXR106"/>
      <c r="DXS106"/>
      <c r="DXT106"/>
      <c r="DXU106"/>
      <c r="DXV106"/>
      <c r="DXW106"/>
      <c r="DXX106"/>
      <c r="DXY106"/>
      <c r="DXZ106"/>
      <c r="DYA106"/>
      <c r="DYB106"/>
      <c r="DYC106"/>
      <c r="DYD106"/>
      <c r="DYE106"/>
      <c r="DYF106"/>
      <c r="DYG106"/>
      <c r="DYH106"/>
      <c r="DYI106"/>
      <c r="DYJ106"/>
      <c r="DYK106"/>
      <c r="DYL106"/>
      <c r="DYM106"/>
      <c r="DYN106"/>
      <c r="DYO106"/>
      <c r="DYP106"/>
      <c r="DYQ106"/>
      <c r="DYR106"/>
      <c r="DYS106"/>
      <c r="DYT106"/>
      <c r="DYU106"/>
      <c r="DYV106"/>
      <c r="DYW106"/>
      <c r="DYX106"/>
      <c r="DYY106"/>
      <c r="DYZ106"/>
      <c r="DZA106"/>
      <c r="DZB106"/>
      <c r="DZC106"/>
      <c r="DZD106"/>
      <c r="DZE106"/>
      <c r="DZF106"/>
      <c r="DZG106"/>
      <c r="DZH106"/>
      <c r="DZI106"/>
      <c r="DZJ106"/>
      <c r="DZK106"/>
      <c r="DZL106"/>
      <c r="DZM106"/>
      <c r="DZN106"/>
      <c r="DZO106"/>
      <c r="DZP106"/>
      <c r="DZQ106"/>
      <c r="DZR106"/>
      <c r="DZS106"/>
      <c r="DZT106"/>
      <c r="DZU106"/>
      <c r="DZV106"/>
      <c r="DZW106"/>
      <c r="DZX106"/>
      <c r="DZY106"/>
      <c r="DZZ106"/>
      <c r="EAA106"/>
      <c r="EAB106"/>
      <c r="EAC106"/>
      <c r="EAD106"/>
      <c r="EAE106"/>
      <c r="EAF106"/>
      <c r="EAG106"/>
      <c r="EAH106"/>
      <c r="EAI106"/>
      <c r="EAJ106"/>
      <c r="EAK106"/>
      <c r="EAL106"/>
      <c r="EAM106"/>
      <c r="EAN106"/>
      <c r="EAO106"/>
      <c r="EAP106"/>
      <c r="EAQ106"/>
      <c r="EAR106"/>
      <c r="EAS106"/>
      <c r="EAT106"/>
      <c r="EAU106"/>
      <c r="EAV106"/>
      <c r="EAW106"/>
      <c r="EAX106"/>
      <c r="EAY106"/>
      <c r="EAZ106"/>
      <c r="EBA106"/>
      <c r="EBB106"/>
      <c r="EBC106"/>
      <c r="EBD106"/>
      <c r="EBE106"/>
      <c r="EBF106"/>
      <c r="EBG106"/>
      <c r="EBH106"/>
      <c r="EBI106"/>
      <c r="EBJ106"/>
      <c r="EBK106"/>
      <c r="EBL106"/>
      <c r="EBM106"/>
      <c r="EBN106"/>
      <c r="EBO106"/>
      <c r="EBP106"/>
      <c r="EBQ106"/>
      <c r="EBR106"/>
      <c r="EBS106"/>
      <c r="EBT106"/>
      <c r="EBU106"/>
      <c r="EBV106"/>
      <c r="EBW106"/>
      <c r="EBX106"/>
      <c r="EBY106"/>
      <c r="EBZ106"/>
      <c r="ECA106"/>
      <c r="ECB106"/>
      <c r="ECC106"/>
      <c r="ECD106"/>
      <c r="ECE106"/>
      <c r="ECF106"/>
      <c r="ECG106"/>
      <c r="ECH106"/>
      <c r="ECI106"/>
      <c r="ECJ106"/>
      <c r="ECK106"/>
      <c r="ECL106"/>
      <c r="ECM106"/>
      <c r="ECN106"/>
      <c r="ECO106"/>
      <c r="ECP106"/>
      <c r="ECQ106"/>
      <c r="ECR106"/>
      <c r="ECS106"/>
      <c r="ECT106"/>
      <c r="ECU106"/>
      <c r="ECV106"/>
      <c r="ECW106"/>
      <c r="ECX106"/>
      <c r="ECY106"/>
      <c r="ECZ106"/>
      <c r="EDA106"/>
      <c r="EDB106"/>
      <c r="EDC106"/>
      <c r="EDD106"/>
      <c r="EDE106"/>
      <c r="EDF106"/>
      <c r="EDG106"/>
      <c r="EDH106"/>
      <c r="EDI106"/>
      <c r="EDJ106"/>
      <c r="EDK106"/>
      <c r="EDL106"/>
      <c r="EDM106"/>
      <c r="EDN106"/>
      <c r="EDO106"/>
      <c r="EDP106"/>
      <c r="EDQ106"/>
      <c r="EDR106"/>
      <c r="EDS106"/>
      <c r="EDT106"/>
      <c r="EDU106"/>
      <c r="EDV106"/>
      <c r="EDW106"/>
      <c r="EDX106"/>
      <c r="EDY106"/>
      <c r="EDZ106"/>
      <c r="EEA106"/>
      <c r="EEB106"/>
      <c r="EEC106"/>
      <c r="EED106"/>
      <c r="EEE106"/>
      <c r="EEF106"/>
      <c r="EEG106"/>
      <c r="EEH106"/>
      <c r="EEI106"/>
      <c r="EEJ106"/>
      <c r="EEK106"/>
      <c r="EEL106"/>
      <c r="EEM106"/>
      <c r="EEN106"/>
      <c r="EEO106"/>
      <c r="EEP106"/>
      <c r="EEQ106"/>
      <c r="EER106"/>
      <c r="EES106"/>
      <c r="EET106"/>
      <c r="EEU106"/>
      <c r="EEV106"/>
      <c r="EEW106"/>
      <c r="EEX106"/>
      <c r="EEY106"/>
      <c r="EEZ106"/>
      <c r="EFA106"/>
      <c r="EFB106"/>
      <c r="EFC106"/>
      <c r="EFD106"/>
      <c r="EFE106"/>
      <c r="EFF106"/>
      <c r="EFG106"/>
      <c r="EFH106"/>
      <c r="EFI106"/>
      <c r="EFJ106"/>
      <c r="EFK106"/>
      <c r="EFL106"/>
      <c r="EFM106"/>
      <c r="EFN106"/>
      <c r="EFO106"/>
      <c r="EFP106"/>
      <c r="EFQ106"/>
      <c r="EFR106"/>
      <c r="EFS106"/>
      <c r="EFT106"/>
      <c r="EFU106"/>
      <c r="EFV106"/>
      <c r="EFW106"/>
      <c r="EFX106"/>
      <c r="EFY106"/>
      <c r="EFZ106"/>
      <c r="EGA106"/>
      <c r="EGB106"/>
      <c r="EGC106"/>
      <c r="EGD106"/>
      <c r="EGE106"/>
      <c r="EGF106"/>
      <c r="EGG106"/>
      <c r="EGH106"/>
      <c r="EGI106"/>
      <c r="EGJ106"/>
      <c r="EGK106"/>
      <c r="EGL106"/>
      <c r="EGM106"/>
      <c r="EGN106"/>
      <c r="EGO106"/>
      <c r="EGP106"/>
      <c r="EGQ106"/>
      <c r="EGR106"/>
      <c r="EGS106"/>
      <c r="EGT106"/>
      <c r="EGU106"/>
      <c r="EGV106"/>
      <c r="EGW106"/>
      <c r="EGX106"/>
      <c r="EGY106"/>
      <c r="EGZ106"/>
      <c r="EHA106"/>
      <c r="EHB106"/>
      <c r="EHC106"/>
      <c r="EHD106"/>
      <c r="EHE106"/>
      <c r="EHF106"/>
      <c r="EHG106"/>
      <c r="EHH106"/>
      <c r="EHI106"/>
      <c r="EHJ106"/>
      <c r="EHK106"/>
      <c r="EHL106"/>
      <c r="EHM106"/>
      <c r="EHN106"/>
      <c r="EHO106"/>
      <c r="EHP106"/>
      <c r="EHQ106"/>
      <c r="EHR106"/>
      <c r="EHS106"/>
      <c r="EHT106"/>
      <c r="EHU106"/>
      <c r="EHV106"/>
      <c r="EHW106"/>
      <c r="EHX106"/>
      <c r="EHY106"/>
      <c r="EHZ106"/>
      <c r="EIA106"/>
      <c r="EIB106"/>
      <c r="EIC106"/>
      <c r="EID106"/>
      <c r="EIE106"/>
      <c r="EIF106"/>
      <c r="EIG106"/>
      <c r="EIH106"/>
      <c r="EII106"/>
      <c r="EIJ106"/>
      <c r="EIK106"/>
      <c r="EIL106"/>
      <c r="EIM106"/>
      <c r="EIN106"/>
      <c r="EIO106"/>
      <c r="EIP106"/>
      <c r="EIQ106"/>
      <c r="EIR106"/>
      <c r="EIS106"/>
      <c r="EIT106"/>
      <c r="EIU106"/>
      <c r="EIV106"/>
      <c r="EIW106"/>
      <c r="EIX106"/>
      <c r="EIY106"/>
      <c r="EIZ106"/>
      <c r="EJA106"/>
      <c r="EJB106"/>
      <c r="EJC106"/>
      <c r="EJD106"/>
      <c r="EJE106"/>
      <c r="EJF106"/>
      <c r="EJG106"/>
      <c r="EJH106"/>
      <c r="EJI106"/>
      <c r="EJJ106"/>
      <c r="EJK106"/>
      <c r="EJL106"/>
      <c r="EJM106"/>
      <c r="EJN106"/>
      <c r="EJO106"/>
      <c r="EJP106"/>
      <c r="EJQ106"/>
      <c r="EJR106"/>
      <c r="EJS106"/>
      <c r="EJT106"/>
      <c r="EJU106"/>
      <c r="EJV106"/>
      <c r="EJW106"/>
      <c r="EJX106"/>
      <c r="EJY106"/>
      <c r="EJZ106"/>
      <c r="EKA106"/>
      <c r="EKB106"/>
      <c r="EKC106"/>
      <c r="EKD106"/>
      <c r="EKE106"/>
      <c r="EKF106"/>
      <c r="EKG106"/>
      <c r="EKH106"/>
      <c r="EKI106"/>
      <c r="EKJ106"/>
      <c r="EKK106"/>
      <c r="EKL106"/>
      <c r="EKM106"/>
      <c r="EKN106"/>
      <c r="EKO106"/>
      <c r="EKP106"/>
      <c r="EKQ106"/>
      <c r="EKR106"/>
      <c r="EKS106"/>
      <c r="EKT106"/>
      <c r="EKU106"/>
      <c r="EKV106"/>
      <c r="EKW106"/>
      <c r="EKX106"/>
      <c r="EKY106"/>
      <c r="EKZ106"/>
      <c r="ELA106"/>
      <c r="ELB106"/>
      <c r="ELC106"/>
      <c r="ELD106"/>
      <c r="ELE106"/>
      <c r="ELF106"/>
      <c r="ELG106"/>
      <c r="ELH106"/>
      <c r="ELI106"/>
      <c r="ELJ106"/>
      <c r="ELK106"/>
      <c r="ELL106"/>
      <c r="ELM106"/>
      <c r="ELN106"/>
      <c r="ELO106"/>
      <c r="ELP106"/>
      <c r="ELQ106"/>
      <c r="ELR106"/>
      <c r="ELS106"/>
      <c r="ELT106"/>
      <c r="ELU106"/>
      <c r="ELV106"/>
      <c r="ELW106"/>
      <c r="ELX106"/>
      <c r="ELY106"/>
      <c r="ELZ106"/>
      <c r="EMA106"/>
      <c r="EMB106"/>
      <c r="EMC106"/>
      <c r="EMD106"/>
      <c r="EME106"/>
      <c r="EMF106"/>
      <c r="EMG106"/>
      <c r="EMH106"/>
      <c r="EMI106"/>
      <c r="EMJ106"/>
      <c r="EMK106"/>
      <c r="EML106"/>
      <c r="EMM106"/>
      <c r="EMN106"/>
      <c r="EMO106"/>
      <c r="EMP106"/>
      <c r="EMQ106"/>
      <c r="EMR106"/>
      <c r="EMS106"/>
      <c r="EMT106"/>
      <c r="EMU106"/>
      <c r="EMV106"/>
      <c r="EMW106"/>
      <c r="EMX106"/>
      <c r="EMY106"/>
      <c r="EMZ106"/>
      <c r="ENA106"/>
      <c r="ENB106"/>
      <c r="ENC106"/>
      <c r="END106"/>
      <c r="ENE106"/>
      <c r="ENF106"/>
      <c r="ENG106"/>
      <c r="ENH106"/>
      <c r="ENI106"/>
      <c r="ENJ106"/>
      <c r="ENK106"/>
      <c r="ENL106"/>
      <c r="ENM106"/>
      <c r="ENN106"/>
      <c r="ENO106"/>
      <c r="ENP106"/>
      <c r="ENQ106"/>
      <c r="ENR106"/>
      <c r="ENS106"/>
      <c r="ENT106"/>
      <c r="ENU106"/>
      <c r="ENV106"/>
      <c r="ENW106"/>
      <c r="ENX106"/>
      <c r="ENY106"/>
      <c r="ENZ106"/>
      <c r="EOA106"/>
      <c r="EOB106"/>
      <c r="EOC106"/>
      <c r="EOD106"/>
      <c r="EOE106"/>
      <c r="EOF106"/>
      <c r="EOG106"/>
      <c r="EOH106"/>
      <c r="EOI106"/>
      <c r="EOJ106"/>
      <c r="EOK106"/>
      <c r="EOL106"/>
      <c r="EOM106"/>
      <c r="EON106"/>
      <c r="EOO106"/>
      <c r="EOP106"/>
      <c r="EOQ106"/>
      <c r="EOR106"/>
      <c r="EOS106"/>
      <c r="EOT106"/>
      <c r="EOU106"/>
      <c r="EOV106"/>
      <c r="EOW106"/>
      <c r="EOX106"/>
      <c r="EOY106"/>
      <c r="EOZ106"/>
      <c r="EPA106"/>
      <c r="EPB106"/>
      <c r="EPC106"/>
      <c r="EPD106"/>
      <c r="EPE106"/>
      <c r="EPF106"/>
      <c r="EPG106"/>
      <c r="EPH106"/>
      <c r="EPI106"/>
      <c r="EPJ106"/>
      <c r="EPK106"/>
      <c r="EPL106"/>
      <c r="EPM106"/>
      <c r="EPN106"/>
      <c r="EPO106"/>
      <c r="EPP106"/>
      <c r="EPQ106"/>
      <c r="EPR106"/>
      <c r="EPS106"/>
      <c r="EPT106"/>
      <c r="EPU106"/>
      <c r="EPV106"/>
      <c r="EPW106"/>
      <c r="EPX106"/>
      <c r="EPY106"/>
      <c r="EPZ106"/>
      <c r="EQA106"/>
      <c r="EQB106"/>
      <c r="EQC106"/>
      <c r="EQD106"/>
      <c r="EQE106"/>
      <c r="EQF106"/>
      <c r="EQG106"/>
      <c r="EQH106"/>
      <c r="EQI106"/>
      <c r="EQJ106"/>
      <c r="EQK106"/>
      <c r="EQL106"/>
      <c r="EQM106"/>
      <c r="EQN106"/>
      <c r="EQO106"/>
      <c r="EQP106"/>
      <c r="EQQ106"/>
      <c r="EQR106"/>
      <c r="EQS106"/>
      <c r="EQT106"/>
      <c r="EQU106"/>
      <c r="EQV106"/>
      <c r="EQW106"/>
      <c r="EQX106"/>
      <c r="EQY106"/>
      <c r="EQZ106"/>
      <c r="ERA106"/>
      <c r="ERB106"/>
      <c r="ERC106"/>
      <c r="ERD106"/>
      <c r="ERE106"/>
      <c r="ERF106"/>
      <c r="ERG106"/>
      <c r="ERH106"/>
      <c r="ERI106"/>
      <c r="ERJ106"/>
      <c r="ERK106"/>
      <c r="ERL106"/>
      <c r="ERM106"/>
      <c r="ERN106"/>
      <c r="ERO106"/>
      <c r="ERP106"/>
      <c r="ERQ106"/>
      <c r="ERR106"/>
      <c r="ERS106"/>
      <c r="ERT106"/>
      <c r="ERU106"/>
      <c r="ERV106"/>
      <c r="ERW106"/>
      <c r="ERX106"/>
      <c r="ERY106"/>
      <c r="ERZ106"/>
      <c r="ESA106"/>
      <c r="ESB106"/>
      <c r="ESC106"/>
      <c r="ESD106"/>
      <c r="ESE106"/>
      <c r="ESF106"/>
      <c r="ESG106"/>
      <c r="ESH106"/>
      <c r="ESI106"/>
      <c r="ESJ106"/>
      <c r="ESK106"/>
      <c r="ESL106"/>
      <c r="ESM106"/>
      <c r="ESN106"/>
      <c r="ESO106"/>
      <c r="ESP106"/>
      <c r="ESQ106"/>
      <c r="ESR106"/>
      <c r="ESS106"/>
      <c r="EST106"/>
      <c r="ESU106"/>
      <c r="ESV106"/>
      <c r="ESW106"/>
      <c r="ESX106"/>
      <c r="ESY106"/>
      <c r="ESZ106"/>
      <c r="ETA106"/>
      <c r="ETB106"/>
      <c r="ETC106"/>
      <c r="ETD106"/>
      <c r="ETE106"/>
      <c r="ETF106"/>
      <c r="ETG106"/>
      <c r="ETH106"/>
      <c r="ETI106"/>
      <c r="ETJ106"/>
      <c r="ETK106"/>
      <c r="ETL106"/>
      <c r="ETM106"/>
      <c r="ETN106"/>
      <c r="ETO106"/>
      <c r="ETP106"/>
      <c r="ETQ106"/>
      <c r="ETR106"/>
      <c r="ETS106"/>
      <c r="ETT106"/>
      <c r="ETU106"/>
      <c r="ETV106"/>
      <c r="ETW106"/>
      <c r="ETX106"/>
      <c r="ETY106"/>
      <c r="ETZ106"/>
      <c r="EUA106"/>
      <c r="EUB106"/>
      <c r="EUC106"/>
      <c r="EUD106"/>
      <c r="EUE106"/>
      <c r="EUF106"/>
      <c r="EUG106"/>
      <c r="EUH106"/>
      <c r="EUI106"/>
      <c r="EUJ106"/>
      <c r="EUK106"/>
      <c r="EUL106"/>
      <c r="EUM106"/>
      <c r="EUN106"/>
      <c r="EUO106"/>
      <c r="EUP106"/>
      <c r="EUQ106"/>
      <c r="EUR106"/>
      <c r="EUS106"/>
      <c r="EUT106"/>
      <c r="EUU106"/>
      <c r="EUV106"/>
      <c r="EUW106"/>
      <c r="EUX106"/>
      <c r="EUY106"/>
      <c r="EUZ106"/>
      <c r="EVA106"/>
      <c r="EVB106"/>
      <c r="EVC106"/>
      <c r="EVD106"/>
      <c r="EVE106"/>
      <c r="EVF106"/>
      <c r="EVG106"/>
      <c r="EVH106"/>
      <c r="EVI106"/>
      <c r="EVJ106"/>
      <c r="EVK106"/>
      <c r="EVL106"/>
      <c r="EVM106"/>
      <c r="EVN106"/>
      <c r="EVO106"/>
      <c r="EVP106"/>
      <c r="EVQ106"/>
      <c r="EVR106"/>
      <c r="EVS106"/>
      <c r="EVT106"/>
      <c r="EVU106"/>
      <c r="EVV106"/>
      <c r="EVW106"/>
      <c r="EVX106"/>
      <c r="EVY106"/>
      <c r="EVZ106"/>
      <c r="EWA106"/>
      <c r="EWB106"/>
      <c r="EWC106"/>
      <c r="EWD106"/>
      <c r="EWE106"/>
      <c r="EWF106"/>
      <c r="EWG106"/>
      <c r="EWH106"/>
      <c r="EWI106"/>
      <c r="EWJ106"/>
      <c r="EWK106"/>
      <c r="EWL106"/>
      <c r="EWM106"/>
      <c r="EWN106"/>
      <c r="EWO106"/>
      <c r="EWP106"/>
      <c r="EWQ106"/>
      <c r="EWR106"/>
      <c r="EWS106"/>
      <c r="EWT106"/>
      <c r="EWU106"/>
      <c r="EWV106"/>
      <c r="EWW106"/>
      <c r="EWX106"/>
      <c r="EWY106"/>
      <c r="EWZ106"/>
      <c r="EXA106"/>
      <c r="EXB106"/>
      <c r="EXC106"/>
      <c r="EXD106"/>
      <c r="EXE106"/>
      <c r="EXF106"/>
      <c r="EXG106"/>
      <c r="EXH106"/>
      <c r="EXI106"/>
      <c r="EXJ106"/>
      <c r="EXK106"/>
      <c r="EXL106"/>
      <c r="EXM106"/>
      <c r="EXN106"/>
      <c r="EXO106"/>
      <c r="EXP106"/>
      <c r="EXQ106"/>
      <c r="EXR106"/>
      <c r="EXS106"/>
      <c r="EXT106"/>
      <c r="EXU106"/>
      <c r="EXV106"/>
      <c r="EXW106"/>
      <c r="EXX106"/>
      <c r="EXY106"/>
      <c r="EXZ106"/>
      <c r="EYA106"/>
      <c r="EYB106"/>
      <c r="EYC106"/>
      <c r="EYD106"/>
      <c r="EYE106"/>
      <c r="EYF106"/>
      <c r="EYG106"/>
      <c r="EYH106"/>
      <c r="EYI106"/>
      <c r="EYJ106"/>
      <c r="EYK106"/>
      <c r="EYL106"/>
      <c r="EYM106"/>
      <c r="EYN106"/>
      <c r="EYO106"/>
      <c r="EYP106"/>
      <c r="EYQ106"/>
      <c r="EYR106"/>
      <c r="EYS106"/>
      <c r="EYT106"/>
      <c r="EYU106"/>
      <c r="EYV106"/>
      <c r="EYW106"/>
      <c r="EYX106"/>
      <c r="EYY106"/>
      <c r="EYZ106"/>
      <c r="EZA106"/>
      <c r="EZB106"/>
      <c r="EZC106"/>
      <c r="EZD106"/>
      <c r="EZE106"/>
      <c r="EZF106"/>
      <c r="EZG106"/>
      <c r="EZH106"/>
      <c r="EZI106"/>
      <c r="EZJ106"/>
      <c r="EZK106"/>
      <c r="EZL106"/>
      <c r="EZM106"/>
      <c r="EZN106"/>
      <c r="EZO106"/>
      <c r="EZP106"/>
      <c r="EZQ106"/>
      <c r="EZR106"/>
      <c r="EZS106"/>
      <c r="EZT106"/>
      <c r="EZU106"/>
      <c r="EZV106"/>
      <c r="EZW106"/>
      <c r="EZX106"/>
      <c r="EZY106"/>
      <c r="EZZ106"/>
      <c r="FAA106"/>
      <c r="FAB106"/>
      <c r="FAC106"/>
      <c r="FAD106"/>
      <c r="FAE106"/>
      <c r="FAF106"/>
      <c r="FAG106"/>
      <c r="FAH106"/>
      <c r="FAI106"/>
      <c r="FAJ106"/>
      <c r="FAK106"/>
      <c r="FAL106"/>
      <c r="FAM106"/>
      <c r="FAN106"/>
      <c r="FAO106"/>
      <c r="FAP106"/>
      <c r="FAQ106"/>
      <c r="FAR106"/>
      <c r="FAS106"/>
      <c r="FAT106"/>
      <c r="FAU106"/>
      <c r="FAV106"/>
      <c r="FAW106"/>
      <c r="FAX106"/>
      <c r="FAY106"/>
      <c r="FAZ106"/>
      <c r="FBA106"/>
      <c r="FBB106"/>
      <c r="FBC106"/>
      <c r="FBD106"/>
      <c r="FBE106"/>
      <c r="FBF106"/>
      <c r="FBG106"/>
      <c r="FBH106"/>
      <c r="FBI106"/>
      <c r="FBJ106"/>
      <c r="FBK106"/>
      <c r="FBL106"/>
      <c r="FBM106"/>
      <c r="FBN106"/>
      <c r="FBO106"/>
      <c r="FBP106"/>
      <c r="FBQ106"/>
      <c r="FBR106"/>
      <c r="FBS106"/>
      <c r="FBT106"/>
      <c r="FBU106"/>
      <c r="FBV106"/>
      <c r="FBW106"/>
      <c r="FBX106"/>
      <c r="FBY106"/>
      <c r="FBZ106"/>
      <c r="FCA106"/>
      <c r="FCB106"/>
      <c r="FCC106"/>
      <c r="FCD106"/>
      <c r="FCE106"/>
      <c r="FCF106"/>
      <c r="FCG106"/>
      <c r="FCH106"/>
      <c r="FCI106"/>
      <c r="FCJ106"/>
      <c r="FCK106"/>
      <c r="FCL106"/>
      <c r="FCM106"/>
      <c r="FCN106"/>
      <c r="FCO106"/>
      <c r="FCP106"/>
      <c r="FCQ106"/>
      <c r="FCR106"/>
      <c r="FCS106"/>
      <c r="FCT106"/>
      <c r="FCU106"/>
      <c r="FCV106"/>
      <c r="FCW106"/>
      <c r="FCX106"/>
      <c r="FCY106"/>
      <c r="FCZ106"/>
      <c r="FDA106"/>
      <c r="FDB106"/>
      <c r="FDC106"/>
      <c r="FDD106"/>
      <c r="FDE106"/>
      <c r="FDF106"/>
      <c r="FDG106"/>
      <c r="FDH106"/>
      <c r="FDI106"/>
      <c r="FDJ106"/>
      <c r="FDK106"/>
      <c r="FDL106"/>
      <c r="FDM106"/>
      <c r="FDN106"/>
      <c r="FDO106"/>
      <c r="FDP106"/>
      <c r="FDQ106"/>
      <c r="FDR106"/>
      <c r="FDS106"/>
      <c r="FDT106"/>
      <c r="FDU106"/>
      <c r="FDV106"/>
      <c r="FDW106"/>
      <c r="FDX106"/>
      <c r="FDY106"/>
      <c r="FDZ106"/>
      <c r="FEA106"/>
      <c r="FEB106"/>
      <c r="FEC106"/>
      <c r="FED106"/>
      <c r="FEE106"/>
      <c r="FEF106"/>
      <c r="FEG106"/>
      <c r="FEH106"/>
      <c r="FEI106"/>
      <c r="FEJ106"/>
      <c r="FEK106"/>
      <c r="FEL106"/>
      <c r="FEM106"/>
      <c r="FEN106"/>
      <c r="FEO106"/>
      <c r="FEP106"/>
      <c r="FEQ106"/>
      <c r="FER106"/>
      <c r="FES106"/>
      <c r="FET106"/>
      <c r="FEU106"/>
      <c r="FEV106"/>
      <c r="FEW106"/>
      <c r="FEX106"/>
      <c r="FEY106"/>
      <c r="FEZ106"/>
      <c r="FFA106"/>
      <c r="FFB106"/>
      <c r="FFC106"/>
      <c r="FFD106"/>
      <c r="FFE106"/>
      <c r="FFF106"/>
      <c r="FFG106"/>
      <c r="FFH106"/>
      <c r="FFI106"/>
      <c r="FFJ106"/>
      <c r="FFK106"/>
      <c r="FFL106"/>
      <c r="FFM106"/>
      <c r="FFN106"/>
      <c r="FFO106"/>
      <c r="FFP106"/>
      <c r="FFQ106"/>
      <c r="FFR106"/>
      <c r="FFS106"/>
      <c r="FFT106"/>
      <c r="FFU106"/>
      <c r="FFV106"/>
      <c r="FFW106"/>
      <c r="FFX106"/>
      <c r="FFY106"/>
      <c r="FFZ106"/>
      <c r="FGA106"/>
      <c r="FGB106"/>
      <c r="FGC106"/>
      <c r="FGD106"/>
      <c r="FGE106"/>
      <c r="FGF106"/>
      <c r="FGG106"/>
      <c r="FGH106"/>
      <c r="FGI106"/>
      <c r="FGJ106"/>
      <c r="FGK106"/>
      <c r="FGL106"/>
      <c r="FGM106"/>
      <c r="FGN106"/>
      <c r="FGO106"/>
      <c r="FGP106"/>
      <c r="FGQ106"/>
      <c r="FGR106"/>
      <c r="FGS106"/>
      <c r="FGT106"/>
      <c r="FGU106"/>
      <c r="FGV106"/>
      <c r="FGW106"/>
      <c r="FGX106"/>
      <c r="FGY106"/>
      <c r="FGZ106"/>
      <c r="FHA106"/>
      <c r="FHB106"/>
      <c r="FHC106"/>
      <c r="FHD106"/>
      <c r="FHE106"/>
      <c r="FHF106"/>
      <c r="FHG106"/>
      <c r="FHH106"/>
      <c r="FHI106"/>
      <c r="FHJ106"/>
      <c r="FHK106"/>
      <c r="FHL106"/>
      <c r="FHM106"/>
      <c r="FHN106"/>
      <c r="FHO106"/>
      <c r="FHP106"/>
      <c r="FHQ106"/>
      <c r="FHR106"/>
      <c r="FHS106"/>
      <c r="FHT106"/>
      <c r="FHU106"/>
      <c r="FHV106"/>
      <c r="FHW106"/>
      <c r="FHX106"/>
      <c r="FHY106"/>
      <c r="FHZ106"/>
      <c r="FIA106"/>
      <c r="FIB106"/>
      <c r="FIC106"/>
      <c r="FID106"/>
      <c r="FIE106"/>
      <c r="FIF106"/>
      <c r="FIG106"/>
      <c r="FIH106"/>
      <c r="FII106"/>
      <c r="FIJ106"/>
      <c r="FIK106"/>
      <c r="FIL106"/>
      <c r="FIM106"/>
      <c r="FIN106"/>
      <c r="FIO106"/>
      <c r="FIP106"/>
      <c r="FIQ106"/>
      <c r="FIR106"/>
      <c r="FIS106"/>
      <c r="FIT106"/>
      <c r="FIU106"/>
      <c r="FIV106"/>
      <c r="FIW106"/>
      <c r="FIX106"/>
      <c r="FIY106"/>
      <c r="FIZ106"/>
      <c r="FJA106"/>
      <c r="FJB106"/>
      <c r="FJC106"/>
      <c r="FJD106"/>
      <c r="FJE106"/>
      <c r="FJF106"/>
      <c r="FJG106"/>
      <c r="FJH106"/>
      <c r="FJI106"/>
      <c r="FJJ106"/>
      <c r="FJK106"/>
      <c r="FJL106"/>
      <c r="FJM106"/>
      <c r="FJN106"/>
      <c r="FJO106"/>
      <c r="FJP106"/>
      <c r="FJQ106"/>
      <c r="FJR106"/>
      <c r="FJS106"/>
      <c r="FJT106"/>
      <c r="FJU106"/>
      <c r="FJV106"/>
      <c r="FJW106"/>
      <c r="FJX106"/>
      <c r="FJY106"/>
      <c r="FJZ106"/>
      <c r="FKA106"/>
      <c r="FKB106"/>
      <c r="FKC106"/>
      <c r="FKD106"/>
      <c r="FKE106"/>
      <c r="FKF106"/>
      <c r="FKG106"/>
      <c r="FKH106"/>
      <c r="FKI106"/>
      <c r="FKJ106"/>
      <c r="FKK106"/>
      <c r="FKL106"/>
      <c r="FKM106"/>
      <c r="FKN106"/>
      <c r="FKO106"/>
      <c r="FKP106"/>
      <c r="FKQ106"/>
      <c r="FKR106"/>
      <c r="FKS106"/>
      <c r="FKT106"/>
      <c r="FKU106"/>
      <c r="FKV106"/>
      <c r="FKW106"/>
      <c r="FKX106"/>
      <c r="FKY106"/>
      <c r="FKZ106"/>
      <c r="FLA106"/>
      <c r="FLB106"/>
      <c r="FLC106"/>
      <c r="FLD106"/>
      <c r="FLE106"/>
      <c r="FLF106"/>
      <c r="FLG106"/>
      <c r="FLH106"/>
      <c r="FLI106"/>
      <c r="FLJ106"/>
      <c r="FLK106"/>
      <c r="FLL106"/>
      <c r="FLM106"/>
      <c r="FLN106"/>
      <c r="FLO106"/>
      <c r="FLP106"/>
      <c r="FLQ106"/>
      <c r="FLR106"/>
      <c r="FLS106"/>
      <c r="FLT106"/>
      <c r="FLU106"/>
      <c r="FLV106"/>
      <c r="FLW106"/>
      <c r="FLX106"/>
      <c r="FLY106"/>
      <c r="FLZ106"/>
      <c r="FMA106"/>
      <c r="FMB106"/>
      <c r="FMC106"/>
      <c r="FMD106"/>
      <c r="FME106"/>
      <c r="FMF106"/>
      <c r="FMG106"/>
      <c r="FMH106"/>
      <c r="FMI106"/>
      <c r="FMJ106"/>
      <c r="FMK106"/>
      <c r="FML106"/>
      <c r="FMM106"/>
      <c r="FMN106"/>
      <c r="FMO106"/>
      <c r="FMP106"/>
      <c r="FMQ106"/>
      <c r="FMR106"/>
      <c r="FMS106"/>
      <c r="FMT106"/>
      <c r="FMU106"/>
      <c r="FMV106"/>
      <c r="FMW106"/>
      <c r="FMX106"/>
      <c r="FMY106"/>
      <c r="FMZ106"/>
      <c r="FNA106"/>
      <c r="FNB106"/>
      <c r="FNC106"/>
      <c r="FND106"/>
      <c r="FNE106"/>
      <c r="FNF106"/>
      <c r="FNG106"/>
      <c r="FNH106"/>
      <c r="FNI106"/>
      <c r="FNJ106"/>
      <c r="FNK106"/>
      <c r="FNL106"/>
      <c r="FNM106"/>
      <c r="FNN106"/>
      <c r="FNO106"/>
      <c r="FNP106"/>
      <c r="FNQ106"/>
      <c r="FNR106"/>
      <c r="FNS106"/>
      <c r="FNT106"/>
      <c r="FNU106"/>
      <c r="FNV106"/>
      <c r="FNW106"/>
      <c r="FNX106"/>
      <c r="FNY106"/>
      <c r="FNZ106"/>
      <c r="FOA106"/>
      <c r="FOB106"/>
      <c r="FOC106"/>
      <c r="FOD106"/>
      <c r="FOE106"/>
      <c r="FOF106"/>
      <c r="FOG106"/>
      <c r="FOH106"/>
      <c r="FOI106"/>
      <c r="FOJ106"/>
      <c r="FOK106"/>
      <c r="FOL106"/>
      <c r="FOM106"/>
      <c r="FON106"/>
      <c r="FOO106"/>
      <c r="FOP106"/>
      <c r="FOQ106"/>
      <c r="FOR106"/>
      <c r="FOS106"/>
      <c r="FOT106"/>
      <c r="FOU106"/>
      <c r="FOV106"/>
      <c r="FOW106"/>
      <c r="FOX106"/>
      <c r="FOY106"/>
      <c r="FOZ106"/>
      <c r="FPA106"/>
      <c r="FPB106"/>
      <c r="FPC106"/>
      <c r="FPD106"/>
      <c r="FPE106"/>
      <c r="FPF106"/>
      <c r="FPG106"/>
      <c r="FPH106"/>
      <c r="FPI106"/>
      <c r="FPJ106"/>
      <c r="FPK106"/>
      <c r="FPL106"/>
      <c r="FPM106"/>
      <c r="FPN106"/>
      <c r="FPO106"/>
      <c r="FPP106"/>
      <c r="FPQ106"/>
      <c r="FPR106"/>
      <c r="FPS106"/>
      <c r="FPT106"/>
      <c r="FPU106"/>
      <c r="FPV106"/>
      <c r="FPW106"/>
      <c r="FPX106"/>
      <c r="FPY106"/>
      <c r="FPZ106"/>
      <c r="FQA106"/>
      <c r="FQB106"/>
      <c r="FQC106"/>
      <c r="FQD106"/>
      <c r="FQE106"/>
      <c r="FQF106"/>
      <c r="FQG106"/>
      <c r="FQH106"/>
      <c r="FQI106"/>
      <c r="FQJ106"/>
      <c r="FQK106"/>
      <c r="FQL106"/>
      <c r="FQM106"/>
      <c r="FQN106"/>
      <c r="FQO106"/>
      <c r="FQP106"/>
      <c r="FQQ106"/>
      <c r="FQR106"/>
      <c r="FQS106"/>
      <c r="FQT106"/>
      <c r="FQU106"/>
      <c r="FQV106"/>
      <c r="FQW106"/>
      <c r="FQX106"/>
      <c r="FQY106"/>
      <c r="FQZ106"/>
      <c r="FRA106"/>
      <c r="FRB106"/>
      <c r="FRC106"/>
      <c r="FRD106"/>
      <c r="FRE106"/>
      <c r="FRF106"/>
      <c r="FRG106"/>
      <c r="FRH106"/>
      <c r="FRI106"/>
      <c r="FRJ106"/>
      <c r="FRK106"/>
      <c r="FRL106"/>
      <c r="FRM106"/>
      <c r="FRN106"/>
      <c r="FRO106"/>
      <c r="FRP106"/>
      <c r="FRQ106"/>
      <c r="FRR106"/>
      <c r="FRS106"/>
      <c r="FRT106"/>
      <c r="FRU106"/>
      <c r="FRV106"/>
      <c r="FRW106"/>
      <c r="FRX106"/>
      <c r="FRY106"/>
      <c r="FRZ106"/>
      <c r="FSA106"/>
      <c r="FSB106"/>
      <c r="FSC106"/>
      <c r="FSD106"/>
      <c r="FSE106"/>
      <c r="FSF106"/>
      <c r="FSG106"/>
      <c r="FSH106"/>
      <c r="FSI106"/>
      <c r="FSJ106"/>
      <c r="FSK106"/>
      <c r="FSL106"/>
      <c r="FSM106"/>
      <c r="FSN106"/>
      <c r="FSO106"/>
      <c r="FSP106"/>
      <c r="FSQ106"/>
      <c r="FSR106"/>
      <c r="FSS106"/>
      <c r="FST106"/>
      <c r="FSU106"/>
      <c r="FSV106"/>
      <c r="FSW106"/>
      <c r="FSX106"/>
      <c r="FSY106"/>
      <c r="FSZ106"/>
      <c r="FTA106"/>
      <c r="FTB106"/>
      <c r="FTC106"/>
      <c r="FTD106"/>
      <c r="FTE106"/>
      <c r="FTF106"/>
      <c r="FTG106"/>
      <c r="FTH106"/>
      <c r="FTI106"/>
      <c r="FTJ106"/>
      <c r="FTK106"/>
      <c r="FTL106"/>
      <c r="FTM106"/>
      <c r="FTN106"/>
      <c r="FTO106"/>
      <c r="FTP106"/>
      <c r="FTQ106"/>
      <c r="FTR106"/>
      <c r="FTS106"/>
      <c r="FTT106"/>
      <c r="FTU106"/>
      <c r="FTV106"/>
      <c r="FTW106"/>
      <c r="FTX106"/>
      <c r="FTY106"/>
      <c r="FTZ106"/>
      <c r="FUA106"/>
      <c r="FUB106"/>
      <c r="FUC106"/>
      <c r="FUD106"/>
      <c r="FUE106"/>
      <c r="FUF106"/>
      <c r="FUG106"/>
      <c r="FUH106"/>
      <c r="FUI106"/>
      <c r="FUJ106"/>
      <c r="FUK106"/>
      <c r="FUL106"/>
      <c r="FUM106"/>
      <c r="FUN106"/>
      <c r="FUO106"/>
      <c r="FUP106"/>
      <c r="FUQ106"/>
      <c r="FUR106"/>
      <c r="FUS106"/>
      <c r="FUT106"/>
      <c r="FUU106"/>
      <c r="FUV106"/>
      <c r="FUW106"/>
      <c r="FUX106"/>
      <c r="FUY106"/>
      <c r="FUZ106"/>
      <c r="FVA106"/>
      <c r="FVB106"/>
      <c r="FVC106"/>
      <c r="FVD106"/>
      <c r="FVE106"/>
      <c r="FVF106"/>
      <c r="FVG106"/>
      <c r="FVH106"/>
      <c r="FVI106"/>
      <c r="FVJ106"/>
      <c r="FVK106"/>
      <c r="FVL106"/>
      <c r="FVM106"/>
      <c r="FVN106"/>
      <c r="FVO106"/>
      <c r="FVP106"/>
      <c r="FVQ106"/>
      <c r="FVR106"/>
      <c r="FVS106"/>
      <c r="FVT106"/>
      <c r="FVU106"/>
      <c r="FVV106"/>
      <c r="FVW106"/>
      <c r="FVX106"/>
      <c r="FVY106"/>
      <c r="FVZ106"/>
      <c r="FWA106"/>
      <c r="FWB106"/>
      <c r="FWC106"/>
      <c r="FWD106"/>
      <c r="FWE106"/>
      <c r="FWF106"/>
      <c r="FWG106"/>
      <c r="FWH106"/>
      <c r="FWI106"/>
      <c r="FWJ106"/>
      <c r="FWK106"/>
      <c r="FWL106"/>
      <c r="FWM106"/>
      <c r="FWN106"/>
      <c r="FWO106"/>
      <c r="FWP106"/>
      <c r="FWQ106"/>
      <c r="FWR106"/>
      <c r="FWS106"/>
      <c r="FWT106"/>
      <c r="FWU106"/>
      <c r="FWV106"/>
      <c r="FWW106"/>
      <c r="FWX106"/>
      <c r="FWY106"/>
      <c r="FWZ106"/>
      <c r="FXA106"/>
      <c r="FXB106"/>
      <c r="FXC106"/>
      <c r="FXD106"/>
      <c r="FXE106"/>
      <c r="FXF106"/>
      <c r="FXG106"/>
      <c r="FXH106"/>
      <c r="FXI106"/>
      <c r="FXJ106"/>
      <c r="FXK106"/>
      <c r="FXL106"/>
      <c r="FXM106"/>
      <c r="FXN106"/>
      <c r="FXO106"/>
      <c r="FXP106"/>
      <c r="FXQ106"/>
      <c r="FXR106"/>
      <c r="FXS106"/>
      <c r="FXT106"/>
      <c r="FXU106"/>
      <c r="FXV106"/>
      <c r="FXW106"/>
      <c r="FXX106"/>
      <c r="FXY106"/>
      <c r="FXZ106"/>
      <c r="FYA106"/>
      <c r="FYB106"/>
      <c r="FYC106"/>
      <c r="FYD106"/>
      <c r="FYE106"/>
      <c r="FYF106"/>
      <c r="FYG106"/>
      <c r="FYH106"/>
      <c r="FYI106"/>
      <c r="FYJ106"/>
      <c r="FYK106"/>
      <c r="FYL106"/>
      <c r="FYM106"/>
      <c r="FYN106"/>
      <c r="FYO106"/>
      <c r="FYP106"/>
      <c r="FYQ106"/>
      <c r="FYR106"/>
      <c r="FYS106"/>
      <c r="FYT106"/>
      <c r="FYU106"/>
      <c r="FYV106"/>
      <c r="FYW106"/>
      <c r="FYX106"/>
      <c r="FYY106"/>
      <c r="FYZ106"/>
      <c r="FZA106"/>
      <c r="FZB106"/>
      <c r="FZC106"/>
      <c r="FZD106"/>
      <c r="FZE106"/>
      <c r="FZF106"/>
      <c r="FZG106"/>
      <c r="FZH106"/>
      <c r="FZI106"/>
      <c r="FZJ106"/>
      <c r="FZK106"/>
      <c r="FZL106"/>
      <c r="FZM106"/>
      <c r="FZN106"/>
      <c r="FZO106"/>
      <c r="FZP106"/>
      <c r="FZQ106"/>
      <c r="FZR106"/>
      <c r="FZS106"/>
      <c r="FZT106"/>
      <c r="FZU106"/>
      <c r="FZV106"/>
      <c r="FZW106"/>
      <c r="FZX106"/>
      <c r="FZY106"/>
      <c r="FZZ106"/>
      <c r="GAA106"/>
      <c r="GAB106"/>
      <c r="GAC106"/>
      <c r="GAD106"/>
      <c r="GAE106"/>
      <c r="GAF106"/>
      <c r="GAG106"/>
      <c r="GAH106"/>
      <c r="GAI106"/>
      <c r="GAJ106"/>
      <c r="GAK106"/>
      <c r="GAL106"/>
      <c r="GAM106"/>
      <c r="GAN106"/>
      <c r="GAO106"/>
      <c r="GAP106"/>
      <c r="GAQ106"/>
      <c r="GAR106"/>
      <c r="GAS106"/>
      <c r="GAT106"/>
      <c r="GAU106"/>
      <c r="GAV106"/>
      <c r="GAW106"/>
      <c r="GAX106"/>
      <c r="GAY106"/>
      <c r="GAZ106"/>
      <c r="GBA106"/>
      <c r="GBB106"/>
      <c r="GBC106"/>
      <c r="GBD106"/>
      <c r="GBE106"/>
      <c r="GBF106"/>
      <c r="GBG106"/>
      <c r="GBH106"/>
      <c r="GBI106"/>
      <c r="GBJ106"/>
      <c r="GBK106"/>
      <c r="GBL106"/>
      <c r="GBM106"/>
      <c r="GBN106"/>
      <c r="GBO106"/>
      <c r="GBP106"/>
      <c r="GBQ106"/>
      <c r="GBR106"/>
      <c r="GBS106"/>
      <c r="GBT106"/>
      <c r="GBU106"/>
      <c r="GBV106"/>
      <c r="GBW106"/>
      <c r="GBX106"/>
      <c r="GBY106"/>
      <c r="GBZ106"/>
      <c r="GCA106"/>
      <c r="GCB106"/>
      <c r="GCC106"/>
      <c r="GCD106"/>
      <c r="GCE106"/>
      <c r="GCF106"/>
      <c r="GCG106"/>
      <c r="GCH106"/>
      <c r="GCI106"/>
      <c r="GCJ106"/>
      <c r="GCK106"/>
      <c r="GCL106"/>
      <c r="GCM106"/>
      <c r="GCN106"/>
      <c r="GCO106"/>
      <c r="GCP106"/>
      <c r="GCQ106"/>
      <c r="GCR106"/>
      <c r="GCS106"/>
      <c r="GCT106"/>
      <c r="GCU106"/>
      <c r="GCV106"/>
      <c r="GCW106"/>
      <c r="GCX106"/>
      <c r="GCY106"/>
      <c r="GCZ106"/>
      <c r="GDA106"/>
      <c r="GDB106"/>
      <c r="GDC106"/>
      <c r="GDD106"/>
      <c r="GDE106"/>
      <c r="GDF106"/>
      <c r="GDG106"/>
      <c r="GDH106"/>
      <c r="GDI106"/>
      <c r="GDJ106"/>
      <c r="GDK106"/>
      <c r="GDL106"/>
      <c r="GDM106"/>
      <c r="GDN106"/>
      <c r="GDO106"/>
      <c r="GDP106"/>
      <c r="GDQ106"/>
      <c r="GDR106"/>
      <c r="GDS106"/>
      <c r="GDT106"/>
      <c r="GDU106"/>
      <c r="GDV106"/>
      <c r="GDW106"/>
      <c r="GDX106"/>
      <c r="GDY106"/>
      <c r="GDZ106"/>
      <c r="GEA106"/>
      <c r="GEB106"/>
      <c r="GEC106"/>
      <c r="GED106"/>
      <c r="GEE106"/>
      <c r="GEF106"/>
      <c r="GEG106"/>
      <c r="GEH106"/>
      <c r="GEI106"/>
      <c r="GEJ106"/>
      <c r="GEK106"/>
      <c r="GEL106"/>
      <c r="GEM106"/>
      <c r="GEN106"/>
      <c r="GEO106"/>
      <c r="GEP106"/>
      <c r="GEQ106"/>
      <c r="GER106"/>
      <c r="GES106"/>
      <c r="GET106"/>
      <c r="GEU106"/>
      <c r="GEV106"/>
      <c r="GEW106"/>
      <c r="GEX106"/>
      <c r="GEY106"/>
      <c r="GEZ106"/>
      <c r="GFA106"/>
      <c r="GFB106"/>
      <c r="GFC106"/>
      <c r="GFD106"/>
      <c r="GFE106"/>
      <c r="GFF106"/>
      <c r="GFG106"/>
      <c r="GFH106"/>
      <c r="GFI106"/>
      <c r="GFJ106"/>
      <c r="GFK106"/>
      <c r="GFL106"/>
      <c r="GFM106"/>
      <c r="GFN106"/>
      <c r="GFO106"/>
      <c r="GFP106"/>
      <c r="GFQ106"/>
      <c r="GFR106"/>
      <c r="GFS106"/>
      <c r="GFT106"/>
      <c r="GFU106"/>
      <c r="GFV106"/>
      <c r="GFW106"/>
      <c r="GFX106"/>
      <c r="GFY106"/>
      <c r="GFZ106"/>
      <c r="GGA106"/>
      <c r="GGB106"/>
      <c r="GGC106"/>
      <c r="GGD106"/>
      <c r="GGE106"/>
      <c r="GGF106"/>
      <c r="GGG106"/>
      <c r="GGH106"/>
      <c r="GGI106"/>
      <c r="GGJ106"/>
      <c r="GGK106"/>
      <c r="GGL106"/>
      <c r="GGM106"/>
      <c r="GGN106"/>
      <c r="GGO106"/>
      <c r="GGP106"/>
      <c r="GGQ106"/>
      <c r="GGR106"/>
      <c r="GGS106"/>
      <c r="GGT106"/>
      <c r="GGU106"/>
      <c r="GGV106"/>
      <c r="GGW106"/>
      <c r="GGX106"/>
      <c r="GGY106"/>
      <c r="GGZ106"/>
      <c r="GHA106"/>
      <c r="GHB106"/>
      <c r="GHC106"/>
      <c r="GHD106"/>
      <c r="GHE106"/>
      <c r="GHF106"/>
      <c r="GHG106"/>
      <c r="GHH106"/>
      <c r="GHI106"/>
      <c r="GHJ106"/>
      <c r="GHK106"/>
      <c r="GHL106"/>
      <c r="GHM106"/>
      <c r="GHN106"/>
      <c r="GHO106"/>
      <c r="GHP106"/>
      <c r="GHQ106"/>
      <c r="GHR106"/>
      <c r="GHS106"/>
      <c r="GHT106"/>
      <c r="GHU106"/>
      <c r="GHV106"/>
      <c r="GHW106"/>
      <c r="GHX106"/>
      <c r="GHY106"/>
      <c r="GHZ106"/>
      <c r="GIA106"/>
      <c r="GIB106"/>
      <c r="GIC106"/>
      <c r="GID106"/>
      <c r="GIE106"/>
      <c r="GIF106"/>
      <c r="GIG106"/>
      <c r="GIH106"/>
      <c r="GII106"/>
      <c r="GIJ106"/>
      <c r="GIK106"/>
      <c r="GIL106"/>
      <c r="GIM106"/>
      <c r="GIN106"/>
      <c r="GIO106"/>
      <c r="GIP106"/>
      <c r="GIQ106"/>
      <c r="GIR106"/>
      <c r="GIS106"/>
      <c r="GIT106"/>
      <c r="GIU106"/>
      <c r="GIV106"/>
      <c r="GIW106"/>
      <c r="GIX106"/>
      <c r="GIY106"/>
      <c r="GIZ106"/>
      <c r="GJA106"/>
      <c r="GJB106"/>
      <c r="GJC106"/>
      <c r="GJD106"/>
      <c r="GJE106"/>
      <c r="GJF106"/>
      <c r="GJG106"/>
      <c r="GJH106"/>
      <c r="GJI106"/>
      <c r="GJJ106"/>
      <c r="GJK106"/>
      <c r="GJL106"/>
      <c r="GJM106"/>
      <c r="GJN106"/>
      <c r="GJO106"/>
      <c r="GJP106"/>
      <c r="GJQ106"/>
      <c r="GJR106"/>
      <c r="GJS106"/>
      <c r="GJT106"/>
      <c r="GJU106"/>
      <c r="GJV106"/>
      <c r="GJW106"/>
      <c r="GJX106"/>
      <c r="GJY106"/>
      <c r="GJZ106"/>
      <c r="GKA106"/>
      <c r="GKB106"/>
      <c r="GKC106"/>
      <c r="GKD106"/>
      <c r="GKE106"/>
      <c r="GKF106"/>
      <c r="GKG106"/>
      <c r="GKH106"/>
      <c r="GKI106"/>
      <c r="GKJ106"/>
      <c r="GKK106"/>
      <c r="GKL106"/>
      <c r="GKM106"/>
      <c r="GKN106"/>
      <c r="GKO106"/>
      <c r="GKP106"/>
      <c r="GKQ106"/>
      <c r="GKR106"/>
      <c r="GKS106"/>
      <c r="GKT106"/>
      <c r="GKU106"/>
      <c r="GKV106"/>
      <c r="GKW106"/>
      <c r="GKX106"/>
      <c r="GKY106"/>
      <c r="GKZ106"/>
      <c r="GLA106"/>
      <c r="GLB106"/>
      <c r="GLC106"/>
      <c r="GLD106"/>
      <c r="GLE106"/>
      <c r="GLF106"/>
      <c r="GLG106"/>
      <c r="GLH106"/>
      <c r="GLI106"/>
      <c r="GLJ106"/>
      <c r="GLK106"/>
      <c r="GLL106"/>
      <c r="GLM106"/>
      <c r="GLN106"/>
      <c r="GLO106"/>
      <c r="GLP106"/>
      <c r="GLQ106"/>
      <c r="GLR106"/>
      <c r="GLS106"/>
      <c r="GLT106"/>
      <c r="GLU106"/>
      <c r="GLV106"/>
      <c r="GLW106"/>
      <c r="GLX106"/>
      <c r="GLY106"/>
      <c r="GLZ106"/>
      <c r="GMA106"/>
      <c r="GMB106"/>
      <c r="GMC106"/>
      <c r="GMD106"/>
      <c r="GME106"/>
      <c r="GMF106"/>
      <c r="GMG106"/>
      <c r="GMH106"/>
      <c r="GMI106"/>
      <c r="GMJ106"/>
      <c r="GMK106"/>
      <c r="GML106"/>
      <c r="GMM106"/>
      <c r="GMN106"/>
      <c r="GMO106"/>
      <c r="GMP106"/>
      <c r="GMQ106"/>
      <c r="GMR106"/>
      <c r="GMS106"/>
      <c r="GMT106"/>
      <c r="GMU106"/>
      <c r="GMV106"/>
      <c r="GMW106"/>
      <c r="GMX106"/>
      <c r="GMY106"/>
      <c r="GMZ106"/>
      <c r="GNA106"/>
      <c r="GNB106"/>
      <c r="GNC106"/>
      <c r="GND106"/>
      <c r="GNE106"/>
      <c r="GNF106"/>
      <c r="GNG106"/>
      <c r="GNH106"/>
      <c r="GNI106"/>
      <c r="GNJ106"/>
      <c r="GNK106"/>
      <c r="GNL106"/>
      <c r="GNM106"/>
      <c r="GNN106"/>
      <c r="GNO106"/>
      <c r="GNP106"/>
      <c r="GNQ106"/>
      <c r="GNR106"/>
      <c r="GNS106"/>
      <c r="GNT106"/>
      <c r="GNU106"/>
      <c r="GNV106"/>
      <c r="GNW106"/>
      <c r="GNX106"/>
      <c r="GNY106"/>
      <c r="GNZ106"/>
      <c r="GOA106"/>
      <c r="GOB106"/>
      <c r="GOC106"/>
      <c r="GOD106"/>
      <c r="GOE106"/>
      <c r="GOF106"/>
      <c r="GOG106"/>
      <c r="GOH106"/>
      <c r="GOI106"/>
      <c r="GOJ106"/>
      <c r="GOK106"/>
      <c r="GOL106"/>
      <c r="GOM106"/>
      <c r="GON106"/>
      <c r="GOO106"/>
      <c r="GOP106"/>
      <c r="GOQ106"/>
      <c r="GOR106"/>
      <c r="GOS106"/>
      <c r="GOT106"/>
      <c r="GOU106"/>
      <c r="GOV106"/>
      <c r="GOW106"/>
      <c r="GOX106"/>
      <c r="GOY106"/>
      <c r="GOZ106"/>
      <c r="GPA106"/>
      <c r="GPB106"/>
      <c r="GPC106"/>
      <c r="GPD106"/>
      <c r="GPE106"/>
      <c r="GPF106"/>
      <c r="GPG106"/>
      <c r="GPH106"/>
      <c r="GPI106"/>
      <c r="GPJ106"/>
      <c r="GPK106"/>
      <c r="GPL106"/>
      <c r="GPM106"/>
      <c r="GPN106"/>
      <c r="GPO106"/>
      <c r="GPP106"/>
      <c r="GPQ106"/>
      <c r="GPR106"/>
      <c r="GPS106"/>
      <c r="GPT106"/>
      <c r="GPU106"/>
      <c r="GPV106"/>
      <c r="GPW106"/>
      <c r="GPX106"/>
      <c r="GPY106"/>
      <c r="GPZ106"/>
      <c r="GQA106"/>
      <c r="GQB106"/>
      <c r="GQC106"/>
      <c r="GQD106"/>
      <c r="GQE106"/>
      <c r="GQF106"/>
      <c r="GQG106"/>
      <c r="GQH106"/>
      <c r="GQI106"/>
      <c r="GQJ106"/>
      <c r="GQK106"/>
      <c r="GQL106"/>
      <c r="GQM106"/>
      <c r="GQN106"/>
      <c r="GQO106"/>
      <c r="GQP106"/>
      <c r="GQQ106"/>
      <c r="GQR106"/>
      <c r="GQS106"/>
      <c r="GQT106"/>
      <c r="GQU106"/>
      <c r="GQV106"/>
      <c r="GQW106"/>
      <c r="GQX106"/>
      <c r="GQY106"/>
      <c r="GQZ106"/>
      <c r="GRA106"/>
      <c r="GRB106"/>
      <c r="GRC106"/>
      <c r="GRD106"/>
      <c r="GRE106"/>
      <c r="GRF106"/>
      <c r="GRG106"/>
      <c r="GRH106"/>
      <c r="GRI106"/>
      <c r="GRJ106"/>
      <c r="GRK106"/>
      <c r="GRL106"/>
      <c r="GRM106"/>
      <c r="GRN106"/>
      <c r="GRO106"/>
      <c r="GRP106"/>
      <c r="GRQ106"/>
      <c r="GRR106"/>
      <c r="GRS106"/>
      <c r="GRT106"/>
      <c r="GRU106"/>
      <c r="GRV106"/>
      <c r="GRW106"/>
      <c r="GRX106"/>
      <c r="GRY106"/>
      <c r="GRZ106"/>
      <c r="GSA106"/>
      <c r="GSB106"/>
      <c r="GSC106"/>
      <c r="GSD106"/>
      <c r="GSE106"/>
      <c r="GSF106"/>
      <c r="GSG106"/>
      <c r="GSH106"/>
      <c r="GSI106"/>
      <c r="GSJ106"/>
      <c r="GSK106"/>
      <c r="GSL106"/>
      <c r="GSM106"/>
      <c r="GSN106"/>
      <c r="GSO106"/>
      <c r="GSP106"/>
      <c r="GSQ106"/>
      <c r="GSR106"/>
      <c r="GSS106"/>
      <c r="GST106"/>
      <c r="GSU106"/>
      <c r="GSV106"/>
      <c r="GSW106"/>
      <c r="GSX106"/>
      <c r="GSY106"/>
      <c r="GSZ106"/>
      <c r="GTA106"/>
      <c r="GTB106"/>
      <c r="GTC106"/>
      <c r="GTD106"/>
      <c r="GTE106"/>
      <c r="GTF106"/>
      <c r="GTG106"/>
      <c r="GTH106"/>
      <c r="GTI106"/>
      <c r="GTJ106"/>
      <c r="GTK106"/>
      <c r="GTL106"/>
      <c r="GTM106"/>
      <c r="GTN106"/>
      <c r="GTO106"/>
      <c r="GTP106"/>
      <c r="GTQ106"/>
      <c r="GTR106"/>
      <c r="GTS106"/>
      <c r="GTT106"/>
      <c r="GTU106"/>
      <c r="GTV106"/>
      <c r="GTW106"/>
      <c r="GTX106"/>
      <c r="GTY106"/>
      <c r="GTZ106"/>
      <c r="GUA106"/>
      <c r="GUB106"/>
      <c r="GUC106"/>
      <c r="GUD106"/>
      <c r="GUE106"/>
      <c r="GUF106"/>
      <c r="GUG106"/>
      <c r="GUH106"/>
      <c r="GUI106"/>
      <c r="GUJ106"/>
      <c r="GUK106"/>
      <c r="GUL106"/>
      <c r="GUM106"/>
      <c r="GUN106"/>
      <c r="GUO106"/>
      <c r="GUP106"/>
      <c r="GUQ106"/>
      <c r="GUR106"/>
      <c r="GUS106"/>
      <c r="GUT106"/>
      <c r="GUU106"/>
      <c r="GUV106"/>
      <c r="GUW106"/>
      <c r="GUX106"/>
      <c r="GUY106"/>
      <c r="GUZ106"/>
      <c r="GVA106"/>
      <c r="GVB106"/>
      <c r="GVC106"/>
      <c r="GVD106"/>
      <c r="GVE106"/>
      <c r="GVF106"/>
      <c r="GVG106"/>
      <c r="GVH106"/>
      <c r="GVI106"/>
      <c r="GVJ106"/>
      <c r="GVK106"/>
      <c r="GVL106"/>
      <c r="GVM106"/>
      <c r="GVN106"/>
      <c r="GVO106"/>
      <c r="GVP106"/>
      <c r="GVQ106"/>
      <c r="GVR106"/>
      <c r="GVS106"/>
      <c r="GVT106"/>
      <c r="GVU106"/>
      <c r="GVV106"/>
      <c r="GVW106"/>
      <c r="GVX106"/>
      <c r="GVY106"/>
      <c r="GVZ106"/>
      <c r="GWA106"/>
      <c r="GWB106"/>
      <c r="GWC106"/>
      <c r="GWD106"/>
      <c r="GWE106"/>
      <c r="GWF106"/>
      <c r="GWG106"/>
      <c r="GWH106"/>
      <c r="GWI106"/>
      <c r="GWJ106"/>
      <c r="GWK106"/>
      <c r="GWL106"/>
      <c r="GWM106"/>
      <c r="GWN106"/>
      <c r="GWO106"/>
      <c r="GWP106"/>
      <c r="GWQ106"/>
      <c r="GWR106"/>
      <c r="GWS106"/>
      <c r="GWT106"/>
      <c r="GWU106"/>
      <c r="GWV106"/>
      <c r="GWW106"/>
      <c r="GWX106"/>
      <c r="GWY106"/>
      <c r="GWZ106"/>
      <c r="GXA106"/>
      <c r="GXB106"/>
      <c r="GXC106"/>
      <c r="GXD106"/>
      <c r="GXE106"/>
      <c r="GXF106"/>
      <c r="GXG106"/>
      <c r="GXH106"/>
      <c r="GXI106"/>
      <c r="GXJ106"/>
      <c r="GXK106"/>
      <c r="GXL106"/>
      <c r="GXM106"/>
      <c r="GXN106"/>
      <c r="GXO106"/>
      <c r="GXP106"/>
      <c r="GXQ106"/>
      <c r="GXR106"/>
      <c r="GXS106"/>
      <c r="GXT106"/>
      <c r="GXU106"/>
      <c r="GXV106"/>
      <c r="GXW106"/>
      <c r="GXX106"/>
      <c r="GXY106"/>
      <c r="GXZ106"/>
      <c r="GYA106"/>
      <c r="GYB106"/>
      <c r="GYC106"/>
      <c r="GYD106"/>
      <c r="GYE106"/>
      <c r="GYF106"/>
      <c r="GYG106"/>
      <c r="GYH106"/>
      <c r="GYI106"/>
      <c r="GYJ106"/>
      <c r="GYK106"/>
      <c r="GYL106"/>
      <c r="GYM106"/>
      <c r="GYN106"/>
      <c r="GYO106"/>
      <c r="GYP106"/>
      <c r="GYQ106"/>
      <c r="GYR106"/>
      <c r="GYS106"/>
      <c r="GYT106"/>
      <c r="GYU106"/>
      <c r="GYV106"/>
      <c r="GYW106"/>
      <c r="GYX106"/>
      <c r="GYY106"/>
      <c r="GYZ106"/>
      <c r="GZA106"/>
      <c r="GZB106"/>
      <c r="GZC106"/>
      <c r="GZD106"/>
      <c r="GZE106"/>
      <c r="GZF106"/>
      <c r="GZG106"/>
      <c r="GZH106"/>
      <c r="GZI106"/>
      <c r="GZJ106"/>
      <c r="GZK106"/>
      <c r="GZL106"/>
      <c r="GZM106"/>
      <c r="GZN106"/>
      <c r="GZO106"/>
      <c r="GZP106"/>
      <c r="GZQ106"/>
      <c r="GZR106"/>
      <c r="GZS106"/>
      <c r="GZT106"/>
      <c r="GZU106"/>
      <c r="GZV106"/>
      <c r="GZW106"/>
      <c r="GZX106"/>
      <c r="GZY106"/>
      <c r="GZZ106"/>
      <c r="HAA106"/>
      <c r="HAB106"/>
      <c r="HAC106"/>
      <c r="HAD106"/>
      <c r="HAE106"/>
      <c r="HAF106"/>
      <c r="HAG106"/>
      <c r="HAH106"/>
      <c r="HAI106"/>
      <c r="HAJ106"/>
      <c r="HAK106"/>
      <c r="HAL106"/>
      <c r="HAM106"/>
      <c r="HAN106"/>
      <c r="HAO106"/>
      <c r="HAP106"/>
      <c r="HAQ106"/>
      <c r="HAR106"/>
      <c r="HAS106"/>
      <c r="HAT106"/>
      <c r="HAU106"/>
      <c r="HAV106"/>
      <c r="HAW106"/>
      <c r="HAX106"/>
      <c r="HAY106"/>
      <c r="HAZ106"/>
      <c r="HBA106"/>
      <c r="HBB106"/>
      <c r="HBC106"/>
      <c r="HBD106"/>
      <c r="HBE106"/>
      <c r="HBF106"/>
      <c r="HBG106"/>
      <c r="HBH106"/>
      <c r="HBI106"/>
      <c r="HBJ106"/>
      <c r="HBK106"/>
      <c r="HBL106"/>
      <c r="HBM106"/>
      <c r="HBN106"/>
      <c r="HBO106"/>
      <c r="HBP106"/>
      <c r="HBQ106"/>
      <c r="HBR106"/>
      <c r="HBS106"/>
      <c r="HBT106"/>
      <c r="HBU106"/>
      <c r="HBV106"/>
      <c r="HBW106"/>
      <c r="HBX106"/>
      <c r="HBY106"/>
      <c r="HBZ106"/>
      <c r="HCA106"/>
      <c r="HCB106"/>
      <c r="HCC106"/>
      <c r="HCD106"/>
      <c r="HCE106"/>
      <c r="HCF106"/>
      <c r="HCG106"/>
      <c r="HCH106"/>
      <c r="HCI106"/>
      <c r="HCJ106"/>
      <c r="HCK106"/>
      <c r="HCL106"/>
      <c r="HCM106"/>
      <c r="HCN106"/>
      <c r="HCO106"/>
      <c r="HCP106"/>
      <c r="HCQ106"/>
      <c r="HCR106"/>
      <c r="HCS106"/>
      <c r="HCT106"/>
      <c r="HCU106"/>
      <c r="HCV106"/>
      <c r="HCW106"/>
      <c r="HCX106"/>
      <c r="HCY106"/>
      <c r="HCZ106"/>
      <c r="HDA106"/>
      <c r="HDB106"/>
      <c r="HDC106"/>
      <c r="HDD106"/>
      <c r="HDE106"/>
      <c r="HDF106"/>
      <c r="HDG106"/>
      <c r="HDH106"/>
      <c r="HDI106"/>
      <c r="HDJ106"/>
      <c r="HDK106"/>
      <c r="HDL106"/>
      <c r="HDM106"/>
      <c r="HDN106"/>
      <c r="HDO106"/>
      <c r="HDP106"/>
      <c r="HDQ106"/>
      <c r="HDR106"/>
      <c r="HDS106"/>
      <c r="HDT106"/>
      <c r="HDU106"/>
      <c r="HDV106"/>
      <c r="HDW106"/>
      <c r="HDX106"/>
      <c r="HDY106"/>
      <c r="HDZ106"/>
      <c r="HEA106"/>
      <c r="HEB106"/>
      <c r="HEC106"/>
      <c r="HED106"/>
      <c r="HEE106"/>
      <c r="HEF106"/>
      <c r="HEG106"/>
      <c r="HEH106"/>
      <c r="HEI106"/>
      <c r="HEJ106"/>
      <c r="HEK106"/>
      <c r="HEL106"/>
      <c r="HEM106"/>
      <c r="HEN106"/>
      <c r="HEO106"/>
      <c r="HEP106"/>
      <c r="HEQ106"/>
      <c r="HER106"/>
      <c r="HES106"/>
      <c r="HET106"/>
      <c r="HEU106"/>
      <c r="HEV106"/>
      <c r="HEW106"/>
      <c r="HEX106"/>
      <c r="HEY106"/>
      <c r="HEZ106"/>
      <c r="HFA106"/>
      <c r="HFB106"/>
      <c r="HFC106"/>
      <c r="HFD106"/>
      <c r="HFE106"/>
      <c r="HFF106"/>
      <c r="HFG106"/>
      <c r="HFH106"/>
      <c r="HFI106"/>
      <c r="HFJ106"/>
      <c r="HFK106"/>
      <c r="HFL106"/>
      <c r="HFM106"/>
      <c r="HFN106"/>
      <c r="HFO106"/>
      <c r="HFP106"/>
      <c r="HFQ106"/>
      <c r="HFR106"/>
      <c r="HFS106"/>
      <c r="HFT106"/>
      <c r="HFU106"/>
      <c r="HFV106"/>
      <c r="HFW106"/>
      <c r="HFX106"/>
      <c r="HFY106"/>
      <c r="HFZ106"/>
      <c r="HGA106"/>
      <c r="HGB106"/>
      <c r="HGC106"/>
      <c r="HGD106"/>
      <c r="HGE106"/>
      <c r="HGF106"/>
      <c r="HGG106"/>
      <c r="HGH106"/>
      <c r="HGI106"/>
      <c r="HGJ106"/>
      <c r="HGK106"/>
      <c r="HGL106"/>
      <c r="HGM106"/>
      <c r="HGN106"/>
      <c r="HGO106"/>
      <c r="HGP106"/>
      <c r="HGQ106"/>
      <c r="HGR106"/>
      <c r="HGS106"/>
      <c r="HGT106"/>
      <c r="HGU106"/>
      <c r="HGV106"/>
      <c r="HGW106"/>
      <c r="HGX106"/>
      <c r="HGY106"/>
      <c r="HGZ106"/>
      <c r="HHA106"/>
      <c r="HHB106"/>
      <c r="HHC106"/>
      <c r="HHD106"/>
      <c r="HHE106"/>
      <c r="HHF106"/>
      <c r="HHG106"/>
      <c r="HHH106"/>
      <c r="HHI106"/>
      <c r="HHJ106"/>
      <c r="HHK106"/>
      <c r="HHL106"/>
      <c r="HHM106"/>
      <c r="HHN106"/>
      <c r="HHO106"/>
      <c r="HHP106"/>
      <c r="HHQ106"/>
      <c r="HHR106"/>
      <c r="HHS106"/>
      <c r="HHT106"/>
      <c r="HHU106"/>
      <c r="HHV106"/>
      <c r="HHW106"/>
      <c r="HHX106"/>
      <c r="HHY106"/>
      <c r="HHZ106"/>
      <c r="HIA106"/>
      <c r="HIB106"/>
      <c r="HIC106"/>
      <c r="HID106"/>
      <c r="HIE106"/>
      <c r="HIF106"/>
      <c r="HIG106"/>
      <c r="HIH106"/>
      <c r="HII106"/>
      <c r="HIJ106"/>
      <c r="HIK106"/>
      <c r="HIL106"/>
      <c r="HIM106"/>
      <c r="HIN106"/>
      <c r="HIO106"/>
      <c r="HIP106"/>
      <c r="HIQ106"/>
      <c r="HIR106"/>
      <c r="HIS106"/>
      <c r="HIT106"/>
      <c r="HIU106"/>
      <c r="HIV106"/>
      <c r="HIW106"/>
      <c r="HIX106"/>
      <c r="HIY106"/>
      <c r="HIZ106"/>
      <c r="HJA106"/>
      <c r="HJB106"/>
      <c r="HJC106"/>
      <c r="HJD106"/>
      <c r="HJE106"/>
      <c r="HJF106"/>
      <c r="HJG106"/>
      <c r="HJH106"/>
      <c r="HJI106"/>
      <c r="HJJ106"/>
      <c r="HJK106"/>
      <c r="HJL106"/>
      <c r="HJM106"/>
      <c r="HJN106"/>
      <c r="HJO106"/>
      <c r="HJP106"/>
      <c r="HJQ106"/>
      <c r="HJR106"/>
      <c r="HJS106"/>
      <c r="HJT106"/>
      <c r="HJU106"/>
      <c r="HJV106"/>
      <c r="HJW106"/>
      <c r="HJX106"/>
      <c r="HJY106"/>
      <c r="HJZ106"/>
      <c r="HKA106"/>
      <c r="HKB106"/>
      <c r="HKC106"/>
      <c r="HKD106"/>
      <c r="HKE106"/>
      <c r="HKF106"/>
      <c r="HKG106"/>
      <c r="HKH106"/>
      <c r="HKI106"/>
      <c r="HKJ106"/>
      <c r="HKK106"/>
      <c r="HKL106"/>
      <c r="HKM106"/>
      <c r="HKN106"/>
      <c r="HKO106"/>
      <c r="HKP106"/>
      <c r="HKQ106"/>
      <c r="HKR106"/>
      <c r="HKS106"/>
      <c r="HKT106"/>
      <c r="HKU106"/>
      <c r="HKV106"/>
      <c r="HKW106"/>
      <c r="HKX106"/>
      <c r="HKY106"/>
      <c r="HKZ106"/>
      <c r="HLA106"/>
      <c r="HLB106"/>
      <c r="HLC106"/>
      <c r="HLD106"/>
      <c r="HLE106"/>
      <c r="HLF106"/>
      <c r="HLG106"/>
      <c r="HLH106"/>
      <c r="HLI106"/>
      <c r="HLJ106"/>
      <c r="HLK106"/>
      <c r="HLL106"/>
      <c r="HLM106"/>
      <c r="HLN106"/>
      <c r="HLO106"/>
      <c r="HLP106"/>
      <c r="HLQ106"/>
      <c r="HLR106"/>
      <c r="HLS106"/>
      <c r="HLT106"/>
      <c r="HLU106"/>
      <c r="HLV106"/>
      <c r="HLW106"/>
      <c r="HLX106"/>
      <c r="HLY106"/>
      <c r="HLZ106"/>
      <c r="HMA106"/>
      <c r="HMB106"/>
      <c r="HMC106"/>
      <c r="HMD106"/>
      <c r="HME106"/>
      <c r="HMF106"/>
      <c r="HMG106"/>
      <c r="HMH106"/>
      <c r="HMI106"/>
      <c r="HMJ106"/>
      <c r="HMK106"/>
      <c r="HML106"/>
      <c r="HMM106"/>
      <c r="HMN106"/>
      <c r="HMO106"/>
      <c r="HMP106"/>
      <c r="HMQ106"/>
      <c r="HMR106"/>
      <c r="HMS106"/>
      <c r="HMT106"/>
      <c r="HMU106"/>
      <c r="HMV106"/>
      <c r="HMW106"/>
      <c r="HMX106"/>
      <c r="HMY106"/>
      <c r="HMZ106"/>
      <c r="HNA106"/>
      <c r="HNB106"/>
      <c r="HNC106"/>
      <c r="HND106"/>
      <c r="HNE106"/>
      <c r="HNF106"/>
      <c r="HNG106"/>
      <c r="HNH106"/>
      <c r="HNI106"/>
      <c r="HNJ106"/>
      <c r="HNK106"/>
      <c r="HNL106"/>
      <c r="HNM106"/>
      <c r="HNN106"/>
      <c r="HNO106"/>
      <c r="HNP106"/>
      <c r="HNQ106"/>
      <c r="HNR106"/>
      <c r="HNS106"/>
      <c r="HNT106"/>
      <c r="HNU106"/>
      <c r="HNV106"/>
      <c r="HNW106"/>
      <c r="HNX106"/>
      <c r="HNY106"/>
      <c r="HNZ106"/>
      <c r="HOA106"/>
      <c r="HOB106"/>
      <c r="HOC106"/>
      <c r="HOD106"/>
      <c r="HOE106"/>
      <c r="HOF106"/>
      <c r="HOG106"/>
      <c r="HOH106"/>
      <c r="HOI106"/>
      <c r="HOJ106"/>
      <c r="HOK106"/>
      <c r="HOL106"/>
      <c r="HOM106"/>
      <c r="HON106"/>
      <c r="HOO106"/>
      <c r="HOP106"/>
      <c r="HOQ106"/>
      <c r="HOR106"/>
      <c r="HOS106"/>
      <c r="HOT106"/>
      <c r="HOU106"/>
      <c r="HOV106"/>
      <c r="HOW106"/>
      <c r="HOX106"/>
      <c r="HOY106"/>
      <c r="HOZ106"/>
      <c r="HPA106"/>
      <c r="HPB106"/>
      <c r="HPC106"/>
      <c r="HPD106"/>
      <c r="HPE106"/>
      <c r="HPF106"/>
      <c r="HPG106"/>
      <c r="HPH106"/>
      <c r="HPI106"/>
      <c r="HPJ106"/>
      <c r="HPK106"/>
      <c r="HPL106"/>
      <c r="HPM106"/>
      <c r="HPN106"/>
      <c r="HPO106"/>
      <c r="HPP106"/>
      <c r="HPQ106"/>
      <c r="HPR106"/>
      <c r="HPS106"/>
      <c r="HPT106"/>
      <c r="HPU106"/>
      <c r="HPV106"/>
      <c r="HPW106"/>
      <c r="HPX106"/>
      <c r="HPY106"/>
      <c r="HPZ106"/>
      <c r="HQA106"/>
      <c r="HQB106"/>
      <c r="HQC106"/>
      <c r="HQD106"/>
      <c r="HQE106"/>
      <c r="HQF106"/>
      <c r="HQG106"/>
      <c r="HQH106"/>
      <c r="HQI106"/>
      <c r="HQJ106"/>
      <c r="HQK106"/>
      <c r="HQL106"/>
      <c r="HQM106"/>
      <c r="HQN106"/>
      <c r="HQO106"/>
      <c r="HQP106"/>
      <c r="HQQ106"/>
      <c r="HQR106"/>
      <c r="HQS106"/>
      <c r="HQT106"/>
      <c r="HQU106"/>
      <c r="HQV106"/>
      <c r="HQW106"/>
      <c r="HQX106"/>
      <c r="HQY106"/>
      <c r="HQZ106"/>
      <c r="HRA106"/>
      <c r="HRB106"/>
      <c r="HRC106"/>
      <c r="HRD106"/>
      <c r="HRE106"/>
      <c r="HRF106"/>
      <c r="HRG106"/>
      <c r="HRH106"/>
      <c r="HRI106"/>
      <c r="HRJ106"/>
      <c r="HRK106"/>
      <c r="HRL106"/>
      <c r="HRM106"/>
      <c r="HRN106"/>
      <c r="HRO106"/>
      <c r="HRP106"/>
      <c r="HRQ106"/>
      <c r="HRR106"/>
      <c r="HRS106"/>
      <c r="HRT106"/>
      <c r="HRU106"/>
      <c r="HRV106"/>
      <c r="HRW106"/>
      <c r="HRX106"/>
      <c r="HRY106"/>
      <c r="HRZ106"/>
      <c r="HSA106"/>
      <c r="HSB106"/>
      <c r="HSC106"/>
      <c r="HSD106"/>
      <c r="HSE106"/>
      <c r="HSF106"/>
      <c r="HSG106"/>
      <c r="HSH106"/>
      <c r="HSI106"/>
      <c r="HSJ106"/>
      <c r="HSK106"/>
      <c r="HSL106"/>
      <c r="HSM106"/>
      <c r="HSN106"/>
      <c r="HSO106"/>
      <c r="HSP106"/>
      <c r="HSQ106"/>
      <c r="HSR106"/>
      <c r="HSS106"/>
      <c r="HST106"/>
      <c r="HSU106"/>
      <c r="HSV106"/>
      <c r="HSW106"/>
      <c r="HSX106"/>
      <c r="HSY106"/>
      <c r="HSZ106"/>
      <c r="HTA106"/>
      <c r="HTB106"/>
      <c r="HTC106"/>
      <c r="HTD106"/>
      <c r="HTE106"/>
      <c r="HTF106"/>
      <c r="HTG106"/>
      <c r="HTH106"/>
      <c r="HTI106"/>
      <c r="HTJ106"/>
      <c r="HTK106"/>
      <c r="HTL106"/>
      <c r="HTM106"/>
      <c r="HTN106"/>
      <c r="HTO106"/>
      <c r="HTP106"/>
      <c r="HTQ106"/>
      <c r="HTR106"/>
      <c r="HTS106"/>
      <c r="HTT106"/>
      <c r="HTU106"/>
      <c r="HTV106"/>
      <c r="HTW106"/>
      <c r="HTX106"/>
      <c r="HTY106"/>
      <c r="HTZ106"/>
      <c r="HUA106"/>
      <c r="HUB106"/>
      <c r="HUC106"/>
      <c r="HUD106"/>
      <c r="HUE106"/>
      <c r="HUF106"/>
      <c r="HUG106"/>
      <c r="HUH106"/>
      <c r="HUI106"/>
      <c r="HUJ106"/>
      <c r="HUK106"/>
      <c r="HUL106"/>
      <c r="HUM106"/>
      <c r="HUN106"/>
      <c r="HUO106"/>
      <c r="HUP106"/>
      <c r="HUQ106"/>
      <c r="HUR106"/>
      <c r="HUS106"/>
      <c r="HUT106"/>
      <c r="HUU106"/>
      <c r="HUV106"/>
      <c r="HUW106"/>
      <c r="HUX106"/>
      <c r="HUY106"/>
      <c r="HUZ106"/>
      <c r="HVA106"/>
      <c r="HVB106"/>
      <c r="HVC106"/>
      <c r="HVD106"/>
      <c r="HVE106"/>
      <c r="HVF106"/>
      <c r="HVG106"/>
      <c r="HVH106"/>
      <c r="HVI106"/>
      <c r="HVJ106"/>
      <c r="HVK106"/>
      <c r="HVL106"/>
      <c r="HVM106"/>
      <c r="HVN106"/>
      <c r="HVO106"/>
      <c r="HVP106"/>
      <c r="HVQ106"/>
      <c r="HVR106"/>
      <c r="HVS106"/>
      <c r="HVT106"/>
      <c r="HVU106"/>
      <c r="HVV106"/>
      <c r="HVW106"/>
      <c r="HVX106"/>
      <c r="HVY106"/>
      <c r="HVZ106"/>
      <c r="HWA106"/>
      <c r="HWB106"/>
      <c r="HWC106"/>
      <c r="HWD106"/>
      <c r="HWE106"/>
      <c r="HWF106"/>
      <c r="HWG106"/>
      <c r="HWH106"/>
      <c r="HWI106"/>
      <c r="HWJ106"/>
      <c r="HWK106"/>
      <c r="HWL106"/>
      <c r="HWM106"/>
      <c r="HWN106"/>
      <c r="HWO106"/>
      <c r="HWP106"/>
      <c r="HWQ106"/>
      <c r="HWR106"/>
      <c r="HWS106"/>
      <c r="HWT106"/>
      <c r="HWU106"/>
      <c r="HWV106"/>
      <c r="HWW106"/>
      <c r="HWX106"/>
      <c r="HWY106"/>
      <c r="HWZ106"/>
      <c r="HXA106"/>
      <c r="HXB106"/>
      <c r="HXC106"/>
      <c r="HXD106"/>
      <c r="HXE106"/>
      <c r="HXF106"/>
      <c r="HXG106"/>
      <c r="HXH106"/>
      <c r="HXI106"/>
      <c r="HXJ106"/>
      <c r="HXK106"/>
      <c r="HXL106"/>
      <c r="HXM106"/>
      <c r="HXN106"/>
      <c r="HXO106"/>
      <c r="HXP106"/>
      <c r="HXQ106"/>
      <c r="HXR106"/>
      <c r="HXS106"/>
      <c r="HXT106"/>
      <c r="HXU106"/>
      <c r="HXV106"/>
      <c r="HXW106"/>
      <c r="HXX106"/>
      <c r="HXY106"/>
      <c r="HXZ106"/>
      <c r="HYA106"/>
      <c r="HYB106"/>
      <c r="HYC106"/>
      <c r="HYD106"/>
      <c r="HYE106"/>
      <c r="HYF106"/>
      <c r="HYG106"/>
      <c r="HYH106"/>
      <c r="HYI106"/>
      <c r="HYJ106"/>
      <c r="HYK106"/>
      <c r="HYL106"/>
      <c r="HYM106"/>
      <c r="HYN106"/>
      <c r="HYO106"/>
      <c r="HYP106"/>
      <c r="HYQ106"/>
      <c r="HYR106"/>
      <c r="HYS106"/>
      <c r="HYT106"/>
      <c r="HYU106"/>
      <c r="HYV106"/>
      <c r="HYW106"/>
      <c r="HYX106"/>
      <c r="HYY106"/>
      <c r="HYZ106"/>
      <c r="HZA106"/>
      <c r="HZB106"/>
      <c r="HZC106"/>
      <c r="HZD106"/>
      <c r="HZE106"/>
      <c r="HZF106"/>
      <c r="HZG106"/>
      <c r="HZH106"/>
      <c r="HZI106"/>
      <c r="HZJ106"/>
      <c r="HZK106"/>
      <c r="HZL106"/>
      <c r="HZM106"/>
      <c r="HZN106"/>
      <c r="HZO106"/>
      <c r="HZP106"/>
      <c r="HZQ106"/>
      <c r="HZR106"/>
      <c r="HZS106"/>
      <c r="HZT106"/>
      <c r="HZU106"/>
      <c r="HZV106"/>
      <c r="HZW106"/>
      <c r="HZX106"/>
      <c r="HZY106"/>
      <c r="HZZ106"/>
      <c r="IAA106"/>
      <c r="IAB106"/>
      <c r="IAC106"/>
      <c r="IAD106"/>
      <c r="IAE106"/>
      <c r="IAF106"/>
      <c r="IAG106"/>
      <c r="IAH106"/>
      <c r="IAI106"/>
      <c r="IAJ106"/>
      <c r="IAK106"/>
      <c r="IAL106"/>
      <c r="IAM106"/>
      <c r="IAN106"/>
      <c r="IAO106"/>
      <c r="IAP106"/>
      <c r="IAQ106"/>
      <c r="IAR106"/>
      <c r="IAS106"/>
      <c r="IAT106"/>
      <c r="IAU106"/>
      <c r="IAV106"/>
      <c r="IAW106"/>
      <c r="IAX106"/>
      <c r="IAY106"/>
      <c r="IAZ106"/>
      <c r="IBA106"/>
      <c r="IBB106"/>
      <c r="IBC106"/>
      <c r="IBD106"/>
      <c r="IBE106"/>
      <c r="IBF106"/>
      <c r="IBG106"/>
      <c r="IBH106"/>
      <c r="IBI106"/>
      <c r="IBJ106"/>
      <c r="IBK106"/>
      <c r="IBL106"/>
      <c r="IBM106"/>
      <c r="IBN106"/>
      <c r="IBO106"/>
      <c r="IBP106"/>
      <c r="IBQ106"/>
      <c r="IBR106"/>
      <c r="IBS106"/>
      <c r="IBT106"/>
      <c r="IBU106"/>
      <c r="IBV106"/>
      <c r="IBW106"/>
      <c r="IBX106"/>
      <c r="IBY106"/>
      <c r="IBZ106"/>
      <c r="ICA106"/>
      <c r="ICB106"/>
      <c r="ICC106"/>
      <c r="ICD106"/>
      <c r="ICE106"/>
      <c r="ICF106"/>
      <c r="ICG106"/>
      <c r="ICH106"/>
      <c r="ICI106"/>
      <c r="ICJ106"/>
      <c r="ICK106"/>
      <c r="ICL106"/>
      <c r="ICM106"/>
      <c r="ICN106"/>
      <c r="ICO106"/>
      <c r="ICP106"/>
      <c r="ICQ106"/>
      <c r="ICR106"/>
      <c r="ICS106"/>
      <c r="ICT106"/>
      <c r="ICU106"/>
      <c r="ICV106"/>
      <c r="ICW106"/>
      <c r="ICX106"/>
      <c r="ICY106"/>
      <c r="ICZ106"/>
      <c r="IDA106"/>
      <c r="IDB106"/>
      <c r="IDC106"/>
      <c r="IDD106"/>
      <c r="IDE106"/>
      <c r="IDF106"/>
      <c r="IDG106"/>
      <c r="IDH106"/>
      <c r="IDI106"/>
      <c r="IDJ106"/>
      <c r="IDK106"/>
      <c r="IDL106"/>
      <c r="IDM106"/>
      <c r="IDN106"/>
      <c r="IDO106"/>
      <c r="IDP106"/>
      <c r="IDQ106"/>
      <c r="IDR106"/>
      <c r="IDS106"/>
      <c r="IDT106"/>
      <c r="IDU106"/>
      <c r="IDV106"/>
      <c r="IDW106"/>
      <c r="IDX106"/>
      <c r="IDY106"/>
      <c r="IDZ106"/>
      <c r="IEA106"/>
      <c r="IEB106"/>
      <c r="IEC106"/>
      <c r="IED106"/>
      <c r="IEE106"/>
      <c r="IEF106"/>
      <c r="IEG106"/>
      <c r="IEH106"/>
      <c r="IEI106"/>
      <c r="IEJ106"/>
      <c r="IEK106"/>
      <c r="IEL106"/>
      <c r="IEM106"/>
      <c r="IEN106"/>
      <c r="IEO106"/>
      <c r="IEP106"/>
      <c r="IEQ106"/>
      <c r="IER106"/>
      <c r="IES106"/>
      <c r="IET106"/>
      <c r="IEU106"/>
      <c r="IEV106"/>
      <c r="IEW106"/>
      <c r="IEX106"/>
      <c r="IEY106"/>
      <c r="IEZ106"/>
      <c r="IFA106"/>
      <c r="IFB106"/>
      <c r="IFC106"/>
      <c r="IFD106"/>
      <c r="IFE106"/>
      <c r="IFF106"/>
      <c r="IFG106"/>
      <c r="IFH106"/>
      <c r="IFI106"/>
      <c r="IFJ106"/>
      <c r="IFK106"/>
      <c r="IFL106"/>
      <c r="IFM106"/>
      <c r="IFN106"/>
      <c r="IFO106"/>
      <c r="IFP106"/>
      <c r="IFQ106"/>
      <c r="IFR106"/>
      <c r="IFS106"/>
      <c r="IFT106"/>
      <c r="IFU106"/>
      <c r="IFV106"/>
      <c r="IFW106"/>
      <c r="IFX106"/>
      <c r="IFY106"/>
      <c r="IFZ106"/>
      <c r="IGA106"/>
      <c r="IGB106"/>
      <c r="IGC106"/>
      <c r="IGD106"/>
      <c r="IGE106"/>
      <c r="IGF106"/>
      <c r="IGG106"/>
      <c r="IGH106"/>
      <c r="IGI106"/>
      <c r="IGJ106"/>
      <c r="IGK106"/>
      <c r="IGL106"/>
      <c r="IGM106"/>
      <c r="IGN106"/>
      <c r="IGO106"/>
      <c r="IGP106"/>
      <c r="IGQ106"/>
      <c r="IGR106"/>
      <c r="IGS106"/>
      <c r="IGT106"/>
      <c r="IGU106"/>
      <c r="IGV106"/>
      <c r="IGW106"/>
      <c r="IGX106"/>
      <c r="IGY106"/>
      <c r="IGZ106"/>
      <c r="IHA106"/>
      <c r="IHB106"/>
      <c r="IHC106"/>
      <c r="IHD106"/>
      <c r="IHE106"/>
      <c r="IHF106"/>
      <c r="IHG106"/>
      <c r="IHH106"/>
      <c r="IHI106"/>
      <c r="IHJ106"/>
      <c r="IHK106"/>
      <c r="IHL106"/>
      <c r="IHM106"/>
      <c r="IHN106"/>
      <c r="IHO106"/>
      <c r="IHP106"/>
      <c r="IHQ106"/>
      <c r="IHR106"/>
      <c r="IHS106"/>
      <c r="IHT106"/>
      <c r="IHU106"/>
      <c r="IHV106"/>
      <c r="IHW106"/>
      <c r="IHX106"/>
      <c r="IHY106"/>
      <c r="IHZ106"/>
      <c r="IIA106"/>
      <c r="IIB106"/>
      <c r="IIC106"/>
      <c r="IID106"/>
      <c r="IIE106"/>
      <c r="IIF106"/>
      <c r="IIG106"/>
      <c r="IIH106"/>
      <c r="III106"/>
      <c r="IIJ106"/>
      <c r="IIK106"/>
      <c r="IIL106"/>
      <c r="IIM106"/>
      <c r="IIN106"/>
      <c r="IIO106"/>
      <c r="IIP106"/>
      <c r="IIQ106"/>
      <c r="IIR106"/>
      <c r="IIS106"/>
      <c r="IIT106"/>
      <c r="IIU106"/>
      <c r="IIV106"/>
      <c r="IIW106"/>
      <c r="IIX106"/>
      <c r="IIY106"/>
      <c r="IIZ106"/>
      <c r="IJA106"/>
      <c r="IJB106"/>
      <c r="IJC106"/>
      <c r="IJD106"/>
      <c r="IJE106"/>
      <c r="IJF106"/>
      <c r="IJG106"/>
      <c r="IJH106"/>
      <c r="IJI106"/>
      <c r="IJJ106"/>
      <c r="IJK106"/>
      <c r="IJL106"/>
      <c r="IJM106"/>
      <c r="IJN106"/>
      <c r="IJO106"/>
      <c r="IJP106"/>
      <c r="IJQ106"/>
      <c r="IJR106"/>
      <c r="IJS106"/>
      <c r="IJT106"/>
      <c r="IJU106"/>
      <c r="IJV106"/>
      <c r="IJW106"/>
      <c r="IJX106"/>
      <c r="IJY106"/>
      <c r="IJZ106"/>
      <c r="IKA106"/>
      <c r="IKB106"/>
      <c r="IKC106"/>
      <c r="IKD106"/>
      <c r="IKE106"/>
      <c r="IKF106"/>
      <c r="IKG106"/>
      <c r="IKH106"/>
      <c r="IKI106"/>
      <c r="IKJ106"/>
      <c r="IKK106"/>
      <c r="IKL106"/>
      <c r="IKM106"/>
      <c r="IKN106"/>
      <c r="IKO106"/>
      <c r="IKP106"/>
      <c r="IKQ106"/>
      <c r="IKR106"/>
      <c r="IKS106"/>
      <c r="IKT106"/>
      <c r="IKU106"/>
      <c r="IKV106"/>
      <c r="IKW106"/>
      <c r="IKX106"/>
      <c r="IKY106"/>
      <c r="IKZ106"/>
      <c r="ILA106"/>
      <c r="ILB106"/>
      <c r="ILC106"/>
      <c r="ILD106"/>
      <c r="ILE106"/>
      <c r="ILF106"/>
      <c r="ILG106"/>
      <c r="ILH106"/>
      <c r="ILI106"/>
      <c r="ILJ106"/>
      <c r="ILK106"/>
      <c r="ILL106"/>
      <c r="ILM106"/>
      <c r="ILN106"/>
      <c r="ILO106"/>
      <c r="ILP106"/>
      <c r="ILQ106"/>
      <c r="ILR106"/>
      <c r="ILS106"/>
      <c r="ILT106"/>
      <c r="ILU106"/>
      <c r="ILV106"/>
      <c r="ILW106"/>
      <c r="ILX106"/>
      <c r="ILY106"/>
      <c r="ILZ106"/>
      <c r="IMA106"/>
      <c r="IMB106"/>
      <c r="IMC106"/>
      <c r="IMD106"/>
      <c r="IME106"/>
      <c r="IMF106"/>
      <c r="IMG106"/>
      <c r="IMH106"/>
      <c r="IMI106"/>
      <c r="IMJ106"/>
      <c r="IMK106"/>
      <c r="IML106"/>
      <c r="IMM106"/>
      <c r="IMN106"/>
      <c r="IMO106"/>
      <c r="IMP106"/>
      <c r="IMQ106"/>
      <c r="IMR106"/>
      <c r="IMS106"/>
      <c r="IMT106"/>
      <c r="IMU106"/>
      <c r="IMV106"/>
      <c r="IMW106"/>
      <c r="IMX106"/>
      <c r="IMY106"/>
      <c r="IMZ106"/>
      <c r="INA106"/>
      <c r="INB106"/>
      <c r="INC106"/>
      <c r="IND106"/>
      <c r="INE106"/>
      <c r="INF106"/>
      <c r="ING106"/>
      <c r="INH106"/>
      <c r="INI106"/>
      <c r="INJ106"/>
      <c r="INK106"/>
      <c r="INL106"/>
      <c r="INM106"/>
      <c r="INN106"/>
      <c r="INO106"/>
      <c r="INP106"/>
      <c r="INQ106"/>
      <c r="INR106"/>
      <c r="INS106"/>
      <c r="INT106"/>
      <c r="INU106"/>
      <c r="INV106"/>
      <c r="INW106"/>
      <c r="INX106"/>
      <c r="INY106"/>
      <c r="INZ106"/>
      <c r="IOA106"/>
      <c r="IOB106"/>
      <c r="IOC106"/>
      <c r="IOD106"/>
      <c r="IOE106"/>
      <c r="IOF106"/>
      <c r="IOG106"/>
      <c r="IOH106"/>
      <c r="IOI106"/>
      <c r="IOJ106"/>
      <c r="IOK106"/>
      <c r="IOL106"/>
      <c r="IOM106"/>
      <c r="ION106"/>
      <c r="IOO106"/>
      <c r="IOP106"/>
      <c r="IOQ106"/>
      <c r="IOR106"/>
      <c r="IOS106"/>
      <c r="IOT106"/>
      <c r="IOU106"/>
      <c r="IOV106"/>
      <c r="IOW106"/>
      <c r="IOX106"/>
      <c r="IOY106"/>
      <c r="IOZ106"/>
      <c r="IPA106"/>
      <c r="IPB106"/>
      <c r="IPC106"/>
      <c r="IPD106"/>
      <c r="IPE106"/>
      <c r="IPF106"/>
      <c r="IPG106"/>
      <c r="IPH106"/>
      <c r="IPI106"/>
      <c r="IPJ106"/>
      <c r="IPK106"/>
      <c r="IPL106"/>
      <c r="IPM106"/>
      <c r="IPN106"/>
      <c r="IPO106"/>
      <c r="IPP106"/>
      <c r="IPQ106"/>
      <c r="IPR106"/>
      <c r="IPS106"/>
      <c r="IPT106"/>
      <c r="IPU106"/>
      <c r="IPV106"/>
      <c r="IPW106"/>
      <c r="IPX106"/>
      <c r="IPY106"/>
      <c r="IPZ106"/>
      <c r="IQA106"/>
      <c r="IQB106"/>
      <c r="IQC106"/>
      <c r="IQD106"/>
      <c r="IQE106"/>
      <c r="IQF106"/>
      <c r="IQG106"/>
      <c r="IQH106"/>
      <c r="IQI106"/>
      <c r="IQJ106"/>
      <c r="IQK106"/>
      <c r="IQL106"/>
      <c r="IQM106"/>
      <c r="IQN106"/>
      <c r="IQO106"/>
      <c r="IQP106"/>
      <c r="IQQ106"/>
      <c r="IQR106"/>
      <c r="IQS106"/>
      <c r="IQT106"/>
      <c r="IQU106"/>
      <c r="IQV106"/>
      <c r="IQW106"/>
      <c r="IQX106"/>
      <c r="IQY106"/>
      <c r="IQZ106"/>
      <c r="IRA106"/>
      <c r="IRB106"/>
      <c r="IRC106"/>
      <c r="IRD106"/>
      <c r="IRE106"/>
      <c r="IRF106"/>
      <c r="IRG106"/>
      <c r="IRH106"/>
      <c r="IRI106"/>
      <c r="IRJ106"/>
      <c r="IRK106"/>
      <c r="IRL106"/>
      <c r="IRM106"/>
      <c r="IRN106"/>
      <c r="IRO106"/>
      <c r="IRP106"/>
      <c r="IRQ106"/>
      <c r="IRR106"/>
      <c r="IRS106"/>
      <c r="IRT106"/>
      <c r="IRU106"/>
      <c r="IRV106"/>
      <c r="IRW106"/>
      <c r="IRX106"/>
      <c r="IRY106"/>
      <c r="IRZ106"/>
      <c r="ISA106"/>
      <c r="ISB106"/>
      <c r="ISC106"/>
      <c r="ISD106"/>
      <c r="ISE106"/>
      <c r="ISF106"/>
      <c r="ISG106"/>
      <c r="ISH106"/>
      <c r="ISI106"/>
      <c r="ISJ106"/>
      <c r="ISK106"/>
      <c r="ISL106"/>
      <c r="ISM106"/>
      <c r="ISN106"/>
      <c r="ISO106"/>
      <c r="ISP106"/>
      <c r="ISQ106"/>
      <c r="ISR106"/>
      <c r="ISS106"/>
      <c r="IST106"/>
      <c r="ISU106"/>
      <c r="ISV106"/>
      <c r="ISW106"/>
      <c r="ISX106"/>
      <c r="ISY106"/>
      <c r="ISZ106"/>
      <c r="ITA106"/>
      <c r="ITB106"/>
      <c r="ITC106"/>
      <c r="ITD106"/>
      <c r="ITE106"/>
      <c r="ITF106"/>
      <c r="ITG106"/>
      <c r="ITH106"/>
      <c r="ITI106"/>
      <c r="ITJ106"/>
      <c r="ITK106"/>
      <c r="ITL106"/>
      <c r="ITM106"/>
      <c r="ITN106"/>
      <c r="ITO106"/>
      <c r="ITP106"/>
      <c r="ITQ106"/>
      <c r="ITR106"/>
      <c r="ITS106"/>
      <c r="ITT106"/>
      <c r="ITU106"/>
      <c r="ITV106"/>
      <c r="ITW106"/>
      <c r="ITX106"/>
      <c r="ITY106"/>
      <c r="ITZ106"/>
      <c r="IUA106"/>
      <c r="IUB106"/>
      <c r="IUC106"/>
      <c r="IUD106"/>
      <c r="IUE106"/>
      <c r="IUF106"/>
      <c r="IUG106"/>
      <c r="IUH106"/>
      <c r="IUI106"/>
      <c r="IUJ106"/>
      <c r="IUK106"/>
      <c r="IUL106"/>
      <c r="IUM106"/>
      <c r="IUN106"/>
      <c r="IUO106"/>
      <c r="IUP106"/>
      <c r="IUQ106"/>
      <c r="IUR106"/>
      <c r="IUS106"/>
      <c r="IUT106"/>
      <c r="IUU106"/>
      <c r="IUV106"/>
      <c r="IUW106"/>
      <c r="IUX106"/>
      <c r="IUY106"/>
      <c r="IUZ106"/>
      <c r="IVA106"/>
      <c r="IVB106"/>
      <c r="IVC106"/>
      <c r="IVD106"/>
      <c r="IVE106"/>
      <c r="IVF106"/>
      <c r="IVG106"/>
      <c r="IVH106"/>
      <c r="IVI106"/>
      <c r="IVJ106"/>
      <c r="IVK106"/>
      <c r="IVL106"/>
      <c r="IVM106"/>
      <c r="IVN106"/>
      <c r="IVO106"/>
      <c r="IVP106"/>
      <c r="IVQ106"/>
      <c r="IVR106"/>
      <c r="IVS106"/>
      <c r="IVT106"/>
      <c r="IVU106"/>
      <c r="IVV106"/>
      <c r="IVW106"/>
      <c r="IVX106"/>
      <c r="IVY106"/>
      <c r="IVZ106"/>
      <c r="IWA106"/>
      <c r="IWB106"/>
      <c r="IWC106"/>
      <c r="IWD106"/>
      <c r="IWE106"/>
      <c r="IWF106"/>
      <c r="IWG106"/>
      <c r="IWH106"/>
      <c r="IWI106"/>
      <c r="IWJ106"/>
      <c r="IWK106"/>
      <c r="IWL106"/>
      <c r="IWM106"/>
      <c r="IWN106"/>
      <c r="IWO106"/>
      <c r="IWP106"/>
      <c r="IWQ106"/>
      <c r="IWR106"/>
      <c r="IWS106"/>
      <c r="IWT106"/>
      <c r="IWU106"/>
      <c r="IWV106"/>
      <c r="IWW106"/>
      <c r="IWX106"/>
      <c r="IWY106"/>
      <c r="IWZ106"/>
      <c r="IXA106"/>
      <c r="IXB106"/>
      <c r="IXC106"/>
      <c r="IXD106"/>
      <c r="IXE106"/>
      <c r="IXF106"/>
      <c r="IXG106"/>
      <c r="IXH106"/>
      <c r="IXI106"/>
      <c r="IXJ106"/>
      <c r="IXK106"/>
      <c r="IXL106"/>
      <c r="IXM106"/>
      <c r="IXN106"/>
      <c r="IXO106"/>
      <c r="IXP106"/>
      <c r="IXQ106"/>
      <c r="IXR106"/>
      <c r="IXS106"/>
      <c r="IXT106"/>
      <c r="IXU106"/>
      <c r="IXV106"/>
      <c r="IXW106"/>
      <c r="IXX106"/>
      <c r="IXY106"/>
      <c r="IXZ106"/>
      <c r="IYA106"/>
      <c r="IYB106"/>
      <c r="IYC106"/>
      <c r="IYD106"/>
      <c r="IYE106"/>
      <c r="IYF106"/>
      <c r="IYG106"/>
      <c r="IYH106"/>
      <c r="IYI106"/>
      <c r="IYJ106"/>
      <c r="IYK106"/>
      <c r="IYL106"/>
      <c r="IYM106"/>
      <c r="IYN106"/>
      <c r="IYO106"/>
      <c r="IYP106"/>
      <c r="IYQ106"/>
      <c r="IYR106"/>
      <c r="IYS106"/>
      <c r="IYT106"/>
      <c r="IYU106"/>
      <c r="IYV106"/>
      <c r="IYW106"/>
      <c r="IYX106"/>
      <c r="IYY106"/>
      <c r="IYZ106"/>
      <c r="IZA106"/>
      <c r="IZB106"/>
      <c r="IZC106"/>
      <c r="IZD106"/>
      <c r="IZE106"/>
      <c r="IZF106"/>
      <c r="IZG106"/>
      <c r="IZH106"/>
      <c r="IZI106"/>
      <c r="IZJ106"/>
      <c r="IZK106"/>
      <c r="IZL106"/>
      <c r="IZM106"/>
      <c r="IZN106"/>
      <c r="IZO106"/>
      <c r="IZP106"/>
      <c r="IZQ106"/>
      <c r="IZR106"/>
      <c r="IZS106"/>
      <c r="IZT106"/>
      <c r="IZU106"/>
      <c r="IZV106"/>
      <c r="IZW106"/>
      <c r="IZX106"/>
      <c r="IZY106"/>
      <c r="IZZ106"/>
      <c r="JAA106"/>
      <c r="JAB106"/>
      <c r="JAC106"/>
      <c r="JAD106"/>
      <c r="JAE106"/>
      <c r="JAF106"/>
      <c r="JAG106"/>
      <c r="JAH106"/>
      <c r="JAI106"/>
      <c r="JAJ106"/>
      <c r="JAK106"/>
      <c r="JAL106"/>
      <c r="JAM106"/>
      <c r="JAN106"/>
      <c r="JAO106"/>
      <c r="JAP106"/>
      <c r="JAQ106"/>
      <c r="JAR106"/>
      <c r="JAS106"/>
      <c r="JAT106"/>
      <c r="JAU106"/>
      <c r="JAV106"/>
      <c r="JAW106"/>
      <c r="JAX106"/>
      <c r="JAY106"/>
      <c r="JAZ106"/>
      <c r="JBA106"/>
      <c r="JBB106"/>
      <c r="JBC106"/>
      <c r="JBD106"/>
      <c r="JBE106"/>
      <c r="JBF106"/>
      <c r="JBG106"/>
      <c r="JBH106"/>
      <c r="JBI106"/>
      <c r="JBJ106"/>
      <c r="JBK106"/>
      <c r="JBL106"/>
      <c r="JBM106"/>
      <c r="JBN106"/>
      <c r="JBO106"/>
      <c r="JBP106"/>
      <c r="JBQ106"/>
      <c r="JBR106"/>
      <c r="JBS106"/>
      <c r="JBT106"/>
      <c r="JBU106"/>
      <c r="JBV106"/>
      <c r="JBW106"/>
      <c r="JBX106"/>
      <c r="JBY106"/>
      <c r="JBZ106"/>
      <c r="JCA106"/>
      <c r="JCB106"/>
      <c r="JCC106"/>
      <c r="JCD106"/>
      <c r="JCE106"/>
      <c r="JCF106"/>
      <c r="JCG106"/>
      <c r="JCH106"/>
      <c r="JCI106"/>
      <c r="JCJ106"/>
      <c r="JCK106"/>
      <c r="JCL106"/>
      <c r="JCM106"/>
      <c r="JCN106"/>
      <c r="JCO106"/>
      <c r="JCP106"/>
      <c r="JCQ106"/>
      <c r="JCR106"/>
      <c r="JCS106"/>
      <c r="JCT106"/>
      <c r="JCU106"/>
      <c r="JCV106"/>
      <c r="JCW106"/>
      <c r="JCX106"/>
      <c r="JCY106"/>
      <c r="JCZ106"/>
      <c r="JDA106"/>
      <c r="JDB106"/>
      <c r="JDC106"/>
      <c r="JDD106"/>
      <c r="JDE106"/>
      <c r="JDF106"/>
      <c r="JDG106"/>
      <c r="JDH106"/>
      <c r="JDI106"/>
      <c r="JDJ106"/>
      <c r="JDK106"/>
      <c r="JDL106"/>
      <c r="JDM106"/>
      <c r="JDN106"/>
      <c r="JDO106"/>
      <c r="JDP106"/>
      <c r="JDQ106"/>
      <c r="JDR106"/>
      <c r="JDS106"/>
      <c r="JDT106"/>
      <c r="JDU106"/>
      <c r="JDV106"/>
      <c r="JDW106"/>
      <c r="JDX106"/>
      <c r="JDY106"/>
      <c r="JDZ106"/>
      <c r="JEA106"/>
      <c r="JEB106"/>
      <c r="JEC106"/>
      <c r="JED106"/>
      <c r="JEE106"/>
      <c r="JEF106"/>
      <c r="JEG106"/>
      <c r="JEH106"/>
      <c r="JEI106"/>
      <c r="JEJ106"/>
      <c r="JEK106"/>
      <c r="JEL106"/>
      <c r="JEM106"/>
      <c r="JEN106"/>
      <c r="JEO106"/>
      <c r="JEP106"/>
      <c r="JEQ106"/>
      <c r="JER106"/>
      <c r="JES106"/>
      <c r="JET106"/>
      <c r="JEU106"/>
      <c r="JEV106"/>
      <c r="JEW106"/>
      <c r="JEX106"/>
      <c r="JEY106"/>
      <c r="JEZ106"/>
      <c r="JFA106"/>
      <c r="JFB106"/>
      <c r="JFC106"/>
      <c r="JFD106"/>
      <c r="JFE106"/>
      <c r="JFF106"/>
      <c r="JFG106"/>
      <c r="JFH106"/>
      <c r="JFI106"/>
      <c r="JFJ106"/>
      <c r="JFK106"/>
      <c r="JFL106"/>
      <c r="JFM106"/>
      <c r="JFN106"/>
      <c r="JFO106"/>
      <c r="JFP106"/>
      <c r="JFQ106"/>
      <c r="JFR106"/>
      <c r="JFS106"/>
      <c r="JFT106"/>
      <c r="JFU106"/>
      <c r="JFV106"/>
      <c r="JFW106"/>
      <c r="JFX106"/>
      <c r="JFY106"/>
      <c r="JFZ106"/>
      <c r="JGA106"/>
      <c r="JGB106"/>
      <c r="JGC106"/>
      <c r="JGD106"/>
      <c r="JGE106"/>
      <c r="JGF106"/>
      <c r="JGG106"/>
      <c r="JGH106"/>
      <c r="JGI106"/>
      <c r="JGJ106"/>
      <c r="JGK106"/>
      <c r="JGL106"/>
      <c r="JGM106"/>
      <c r="JGN106"/>
      <c r="JGO106"/>
      <c r="JGP106"/>
      <c r="JGQ106"/>
      <c r="JGR106"/>
      <c r="JGS106"/>
      <c r="JGT106"/>
      <c r="JGU106"/>
      <c r="JGV106"/>
      <c r="JGW106"/>
      <c r="JGX106"/>
      <c r="JGY106"/>
      <c r="JGZ106"/>
      <c r="JHA106"/>
      <c r="JHB106"/>
      <c r="JHC106"/>
      <c r="JHD106"/>
      <c r="JHE106"/>
      <c r="JHF106"/>
      <c r="JHG106"/>
      <c r="JHH106"/>
      <c r="JHI106"/>
      <c r="JHJ106"/>
      <c r="JHK106"/>
      <c r="JHL106"/>
      <c r="JHM106"/>
      <c r="JHN106"/>
      <c r="JHO106"/>
      <c r="JHP106"/>
      <c r="JHQ106"/>
      <c r="JHR106"/>
      <c r="JHS106"/>
      <c r="JHT106"/>
      <c r="JHU106"/>
      <c r="JHV106"/>
      <c r="JHW106"/>
      <c r="JHX106"/>
      <c r="JHY106"/>
      <c r="JHZ106"/>
      <c r="JIA106"/>
      <c r="JIB106"/>
      <c r="JIC106"/>
      <c r="JID106"/>
      <c r="JIE106"/>
      <c r="JIF106"/>
      <c r="JIG106"/>
      <c r="JIH106"/>
      <c r="JII106"/>
      <c r="JIJ106"/>
      <c r="JIK106"/>
      <c r="JIL106"/>
      <c r="JIM106"/>
      <c r="JIN106"/>
      <c r="JIO106"/>
      <c r="JIP106"/>
      <c r="JIQ106"/>
      <c r="JIR106"/>
      <c r="JIS106"/>
      <c r="JIT106"/>
      <c r="JIU106"/>
      <c r="JIV106"/>
      <c r="JIW106"/>
      <c r="JIX106"/>
      <c r="JIY106"/>
      <c r="JIZ106"/>
      <c r="JJA106"/>
      <c r="JJB106"/>
      <c r="JJC106"/>
      <c r="JJD106"/>
      <c r="JJE106"/>
      <c r="JJF106"/>
      <c r="JJG106"/>
      <c r="JJH106"/>
      <c r="JJI106"/>
      <c r="JJJ106"/>
      <c r="JJK106"/>
      <c r="JJL106"/>
      <c r="JJM106"/>
      <c r="JJN106"/>
      <c r="JJO106"/>
      <c r="JJP106"/>
      <c r="JJQ106"/>
      <c r="JJR106"/>
      <c r="JJS106"/>
      <c r="JJT106"/>
      <c r="JJU106"/>
      <c r="JJV106"/>
      <c r="JJW106"/>
      <c r="JJX106"/>
      <c r="JJY106"/>
      <c r="JJZ106"/>
      <c r="JKA106"/>
      <c r="JKB106"/>
      <c r="JKC106"/>
      <c r="JKD106"/>
      <c r="JKE106"/>
      <c r="JKF106"/>
      <c r="JKG106"/>
      <c r="JKH106"/>
      <c r="JKI106"/>
      <c r="JKJ106"/>
      <c r="JKK106"/>
      <c r="JKL106"/>
      <c r="JKM106"/>
      <c r="JKN106"/>
      <c r="JKO106"/>
      <c r="JKP106"/>
      <c r="JKQ106"/>
      <c r="JKR106"/>
      <c r="JKS106"/>
      <c r="JKT106"/>
      <c r="JKU106"/>
      <c r="JKV106"/>
      <c r="JKW106"/>
      <c r="JKX106"/>
      <c r="JKY106"/>
      <c r="JKZ106"/>
      <c r="JLA106"/>
      <c r="JLB106"/>
      <c r="JLC106"/>
      <c r="JLD106"/>
      <c r="JLE106"/>
      <c r="JLF106"/>
      <c r="JLG106"/>
      <c r="JLH106"/>
      <c r="JLI106"/>
      <c r="JLJ106"/>
      <c r="JLK106"/>
      <c r="JLL106"/>
      <c r="JLM106"/>
      <c r="JLN106"/>
      <c r="JLO106"/>
      <c r="JLP106"/>
      <c r="JLQ106"/>
      <c r="JLR106"/>
      <c r="JLS106"/>
      <c r="JLT106"/>
      <c r="JLU106"/>
      <c r="JLV106"/>
      <c r="JLW106"/>
      <c r="JLX106"/>
      <c r="JLY106"/>
      <c r="JLZ106"/>
      <c r="JMA106"/>
      <c r="JMB106"/>
      <c r="JMC106"/>
      <c r="JMD106"/>
      <c r="JME106"/>
      <c r="JMF106"/>
      <c r="JMG106"/>
      <c r="JMH106"/>
      <c r="JMI106"/>
      <c r="JMJ106"/>
      <c r="JMK106"/>
      <c r="JML106"/>
      <c r="JMM106"/>
      <c r="JMN106"/>
      <c r="JMO106"/>
      <c r="JMP106"/>
      <c r="JMQ106"/>
      <c r="JMR106"/>
      <c r="JMS106"/>
      <c r="JMT106"/>
      <c r="JMU106"/>
      <c r="JMV106"/>
      <c r="JMW106"/>
      <c r="JMX106"/>
      <c r="JMY106"/>
      <c r="JMZ106"/>
      <c r="JNA106"/>
      <c r="JNB106"/>
      <c r="JNC106"/>
      <c r="JND106"/>
      <c r="JNE106"/>
      <c r="JNF106"/>
      <c r="JNG106"/>
      <c r="JNH106"/>
      <c r="JNI106"/>
      <c r="JNJ106"/>
      <c r="JNK106"/>
      <c r="JNL106"/>
      <c r="JNM106"/>
      <c r="JNN106"/>
      <c r="JNO106"/>
      <c r="JNP106"/>
      <c r="JNQ106"/>
      <c r="JNR106"/>
      <c r="JNS106"/>
      <c r="JNT106"/>
      <c r="JNU106"/>
      <c r="JNV106"/>
      <c r="JNW106"/>
      <c r="JNX106"/>
      <c r="JNY106"/>
      <c r="JNZ106"/>
      <c r="JOA106"/>
      <c r="JOB106"/>
      <c r="JOC106"/>
      <c r="JOD106"/>
      <c r="JOE106"/>
      <c r="JOF106"/>
      <c r="JOG106"/>
      <c r="JOH106"/>
      <c r="JOI106"/>
      <c r="JOJ106"/>
      <c r="JOK106"/>
      <c r="JOL106"/>
      <c r="JOM106"/>
      <c r="JON106"/>
      <c r="JOO106"/>
      <c r="JOP106"/>
      <c r="JOQ106"/>
      <c r="JOR106"/>
      <c r="JOS106"/>
      <c r="JOT106"/>
      <c r="JOU106"/>
      <c r="JOV106"/>
      <c r="JOW106"/>
      <c r="JOX106"/>
      <c r="JOY106"/>
      <c r="JOZ106"/>
      <c r="JPA106"/>
      <c r="JPB106"/>
      <c r="JPC106"/>
      <c r="JPD106"/>
      <c r="JPE106"/>
      <c r="JPF106"/>
      <c r="JPG106"/>
      <c r="JPH106"/>
      <c r="JPI106"/>
      <c r="JPJ106"/>
      <c r="JPK106"/>
      <c r="JPL106"/>
      <c r="JPM106"/>
      <c r="JPN106"/>
      <c r="JPO106"/>
      <c r="JPP106"/>
      <c r="JPQ106"/>
      <c r="JPR106"/>
      <c r="JPS106"/>
      <c r="JPT106"/>
      <c r="JPU106"/>
      <c r="JPV106"/>
      <c r="JPW106"/>
      <c r="JPX106"/>
      <c r="JPY106"/>
      <c r="JPZ106"/>
      <c r="JQA106"/>
      <c r="JQB106"/>
      <c r="JQC106"/>
      <c r="JQD106"/>
      <c r="JQE106"/>
      <c r="JQF106"/>
      <c r="JQG106"/>
      <c r="JQH106"/>
      <c r="JQI106"/>
      <c r="JQJ106"/>
      <c r="JQK106"/>
      <c r="JQL106"/>
      <c r="JQM106"/>
      <c r="JQN106"/>
      <c r="JQO106"/>
      <c r="JQP106"/>
      <c r="JQQ106"/>
      <c r="JQR106"/>
      <c r="JQS106"/>
      <c r="JQT106"/>
      <c r="JQU106"/>
      <c r="JQV106"/>
      <c r="JQW106"/>
      <c r="JQX106"/>
      <c r="JQY106"/>
      <c r="JQZ106"/>
      <c r="JRA106"/>
      <c r="JRB106"/>
      <c r="JRC106"/>
      <c r="JRD106"/>
      <c r="JRE106"/>
      <c r="JRF106"/>
      <c r="JRG106"/>
      <c r="JRH106"/>
      <c r="JRI106"/>
      <c r="JRJ106"/>
      <c r="JRK106"/>
      <c r="JRL106"/>
      <c r="JRM106"/>
      <c r="JRN106"/>
      <c r="JRO106"/>
      <c r="JRP106"/>
      <c r="JRQ106"/>
      <c r="JRR106"/>
      <c r="JRS106"/>
      <c r="JRT106"/>
      <c r="JRU106"/>
      <c r="JRV106"/>
      <c r="JRW106"/>
      <c r="JRX106"/>
      <c r="JRY106"/>
      <c r="JRZ106"/>
      <c r="JSA106"/>
      <c r="JSB106"/>
      <c r="JSC106"/>
      <c r="JSD106"/>
      <c r="JSE106"/>
      <c r="JSF106"/>
      <c r="JSG106"/>
      <c r="JSH106"/>
      <c r="JSI106"/>
      <c r="JSJ106"/>
      <c r="JSK106"/>
      <c r="JSL106"/>
      <c r="JSM106"/>
      <c r="JSN106"/>
      <c r="JSO106"/>
      <c r="JSP106"/>
      <c r="JSQ106"/>
      <c r="JSR106"/>
      <c r="JSS106"/>
      <c r="JST106"/>
      <c r="JSU106"/>
      <c r="JSV106"/>
      <c r="JSW106"/>
      <c r="JSX106"/>
      <c r="JSY106"/>
      <c r="JSZ106"/>
      <c r="JTA106"/>
      <c r="JTB106"/>
      <c r="JTC106"/>
      <c r="JTD106"/>
      <c r="JTE106"/>
      <c r="JTF106"/>
      <c r="JTG106"/>
      <c r="JTH106"/>
      <c r="JTI106"/>
      <c r="JTJ106"/>
      <c r="JTK106"/>
      <c r="JTL106"/>
      <c r="JTM106"/>
      <c r="JTN106"/>
      <c r="JTO106"/>
      <c r="JTP106"/>
      <c r="JTQ106"/>
      <c r="JTR106"/>
      <c r="JTS106"/>
      <c r="JTT106"/>
      <c r="JTU106"/>
      <c r="JTV106"/>
      <c r="JTW106"/>
      <c r="JTX106"/>
      <c r="JTY106"/>
      <c r="JTZ106"/>
      <c r="JUA106"/>
      <c r="JUB106"/>
      <c r="JUC106"/>
      <c r="JUD106"/>
      <c r="JUE106"/>
      <c r="JUF106"/>
      <c r="JUG106"/>
      <c r="JUH106"/>
      <c r="JUI106"/>
      <c r="JUJ106"/>
      <c r="JUK106"/>
      <c r="JUL106"/>
      <c r="JUM106"/>
      <c r="JUN106"/>
      <c r="JUO106"/>
      <c r="JUP106"/>
      <c r="JUQ106"/>
      <c r="JUR106"/>
      <c r="JUS106"/>
      <c r="JUT106"/>
      <c r="JUU106"/>
      <c r="JUV106"/>
      <c r="JUW106"/>
      <c r="JUX106"/>
      <c r="JUY106"/>
      <c r="JUZ106"/>
      <c r="JVA106"/>
      <c r="JVB106"/>
      <c r="JVC106"/>
      <c r="JVD106"/>
      <c r="JVE106"/>
      <c r="JVF106"/>
      <c r="JVG106"/>
      <c r="JVH106"/>
      <c r="JVI106"/>
      <c r="JVJ106"/>
      <c r="JVK106"/>
      <c r="JVL106"/>
      <c r="JVM106"/>
      <c r="JVN106"/>
      <c r="JVO106"/>
      <c r="JVP106"/>
      <c r="JVQ106"/>
      <c r="JVR106"/>
      <c r="JVS106"/>
      <c r="JVT106"/>
      <c r="JVU106"/>
      <c r="JVV106"/>
      <c r="JVW106"/>
      <c r="JVX106"/>
      <c r="JVY106"/>
      <c r="JVZ106"/>
      <c r="JWA106"/>
      <c r="JWB106"/>
      <c r="JWC106"/>
      <c r="JWD106"/>
      <c r="JWE106"/>
      <c r="JWF106"/>
      <c r="JWG106"/>
      <c r="JWH106"/>
      <c r="JWI106"/>
      <c r="JWJ106"/>
      <c r="JWK106"/>
      <c r="JWL106"/>
      <c r="JWM106"/>
      <c r="JWN106"/>
      <c r="JWO106"/>
      <c r="JWP106"/>
      <c r="JWQ106"/>
      <c r="JWR106"/>
      <c r="JWS106"/>
      <c r="JWT106"/>
      <c r="JWU106"/>
      <c r="JWV106"/>
      <c r="JWW106"/>
      <c r="JWX106"/>
      <c r="JWY106"/>
      <c r="JWZ106"/>
      <c r="JXA106"/>
      <c r="JXB106"/>
      <c r="JXC106"/>
      <c r="JXD106"/>
      <c r="JXE106"/>
      <c r="JXF106"/>
      <c r="JXG106"/>
      <c r="JXH106"/>
      <c r="JXI106"/>
      <c r="JXJ106"/>
      <c r="JXK106"/>
      <c r="JXL106"/>
      <c r="JXM106"/>
      <c r="JXN106"/>
      <c r="JXO106"/>
      <c r="JXP106"/>
      <c r="JXQ106"/>
      <c r="JXR106"/>
      <c r="JXS106"/>
      <c r="JXT106"/>
      <c r="JXU106"/>
      <c r="JXV106"/>
      <c r="JXW106"/>
      <c r="JXX106"/>
      <c r="JXY106"/>
      <c r="JXZ106"/>
      <c r="JYA106"/>
      <c r="JYB106"/>
      <c r="JYC106"/>
      <c r="JYD106"/>
      <c r="JYE106"/>
      <c r="JYF106"/>
      <c r="JYG106"/>
      <c r="JYH106"/>
      <c r="JYI106"/>
      <c r="JYJ106"/>
      <c r="JYK106"/>
      <c r="JYL106"/>
      <c r="JYM106"/>
      <c r="JYN106"/>
      <c r="JYO106"/>
      <c r="JYP106"/>
      <c r="JYQ106"/>
      <c r="JYR106"/>
      <c r="JYS106"/>
      <c r="JYT106"/>
      <c r="JYU106"/>
      <c r="JYV106"/>
      <c r="JYW106"/>
      <c r="JYX106"/>
      <c r="JYY106"/>
      <c r="JYZ106"/>
      <c r="JZA106"/>
      <c r="JZB106"/>
      <c r="JZC106"/>
      <c r="JZD106"/>
      <c r="JZE106"/>
      <c r="JZF106"/>
      <c r="JZG106"/>
      <c r="JZH106"/>
      <c r="JZI106"/>
      <c r="JZJ106"/>
      <c r="JZK106"/>
      <c r="JZL106"/>
      <c r="JZM106"/>
      <c r="JZN106"/>
      <c r="JZO106"/>
      <c r="JZP106"/>
      <c r="JZQ106"/>
      <c r="JZR106"/>
      <c r="JZS106"/>
      <c r="JZT106"/>
      <c r="JZU106"/>
      <c r="JZV106"/>
      <c r="JZW106"/>
      <c r="JZX106"/>
      <c r="JZY106"/>
      <c r="JZZ106"/>
      <c r="KAA106"/>
      <c r="KAB106"/>
      <c r="KAC106"/>
      <c r="KAD106"/>
      <c r="KAE106"/>
      <c r="KAF106"/>
      <c r="KAG106"/>
      <c r="KAH106"/>
      <c r="KAI106"/>
      <c r="KAJ106"/>
      <c r="KAK106"/>
      <c r="KAL106"/>
      <c r="KAM106"/>
      <c r="KAN106"/>
      <c r="KAO106"/>
      <c r="KAP106"/>
      <c r="KAQ106"/>
      <c r="KAR106"/>
      <c r="KAS106"/>
      <c r="KAT106"/>
      <c r="KAU106"/>
      <c r="KAV106"/>
      <c r="KAW106"/>
      <c r="KAX106"/>
      <c r="KAY106"/>
      <c r="KAZ106"/>
      <c r="KBA106"/>
      <c r="KBB106"/>
      <c r="KBC106"/>
      <c r="KBD106"/>
      <c r="KBE106"/>
      <c r="KBF106"/>
      <c r="KBG106"/>
      <c r="KBH106"/>
      <c r="KBI106"/>
      <c r="KBJ106"/>
      <c r="KBK106"/>
      <c r="KBL106"/>
      <c r="KBM106"/>
      <c r="KBN106"/>
      <c r="KBO106"/>
      <c r="KBP106"/>
      <c r="KBQ106"/>
      <c r="KBR106"/>
      <c r="KBS106"/>
      <c r="KBT106"/>
      <c r="KBU106"/>
      <c r="KBV106"/>
      <c r="KBW106"/>
      <c r="KBX106"/>
      <c r="KBY106"/>
      <c r="KBZ106"/>
      <c r="KCA106"/>
      <c r="KCB106"/>
      <c r="KCC106"/>
      <c r="KCD106"/>
      <c r="KCE106"/>
      <c r="KCF106"/>
      <c r="KCG106"/>
      <c r="KCH106"/>
      <c r="KCI106"/>
      <c r="KCJ106"/>
      <c r="KCK106"/>
      <c r="KCL106"/>
      <c r="KCM106"/>
      <c r="KCN106"/>
      <c r="KCO106"/>
      <c r="KCP106"/>
      <c r="KCQ106"/>
      <c r="KCR106"/>
      <c r="KCS106"/>
      <c r="KCT106"/>
      <c r="KCU106"/>
      <c r="KCV106"/>
      <c r="KCW106"/>
      <c r="KCX106"/>
      <c r="KCY106"/>
      <c r="KCZ106"/>
      <c r="KDA106"/>
      <c r="KDB106"/>
      <c r="KDC106"/>
      <c r="KDD106"/>
      <c r="KDE106"/>
      <c r="KDF106"/>
      <c r="KDG106"/>
      <c r="KDH106"/>
      <c r="KDI106"/>
      <c r="KDJ106"/>
      <c r="KDK106"/>
      <c r="KDL106"/>
      <c r="KDM106"/>
      <c r="KDN106"/>
      <c r="KDO106"/>
      <c r="KDP106"/>
      <c r="KDQ106"/>
      <c r="KDR106"/>
      <c r="KDS106"/>
      <c r="KDT106"/>
      <c r="KDU106"/>
      <c r="KDV106"/>
      <c r="KDW106"/>
      <c r="KDX106"/>
      <c r="KDY106"/>
      <c r="KDZ106"/>
      <c r="KEA106"/>
      <c r="KEB106"/>
      <c r="KEC106"/>
      <c r="KED106"/>
      <c r="KEE106"/>
      <c r="KEF106"/>
      <c r="KEG106"/>
      <c r="KEH106"/>
      <c r="KEI106"/>
      <c r="KEJ106"/>
      <c r="KEK106"/>
      <c r="KEL106"/>
      <c r="KEM106"/>
      <c r="KEN106"/>
      <c r="KEO106"/>
      <c r="KEP106"/>
      <c r="KEQ106"/>
      <c r="KER106"/>
      <c r="KES106"/>
      <c r="KET106"/>
      <c r="KEU106"/>
      <c r="KEV106"/>
      <c r="KEW106"/>
      <c r="KEX106"/>
      <c r="KEY106"/>
      <c r="KEZ106"/>
      <c r="KFA106"/>
      <c r="KFB106"/>
      <c r="KFC106"/>
      <c r="KFD106"/>
      <c r="KFE106"/>
      <c r="KFF106"/>
      <c r="KFG106"/>
      <c r="KFH106"/>
      <c r="KFI106"/>
      <c r="KFJ106"/>
      <c r="KFK106"/>
      <c r="KFL106"/>
      <c r="KFM106"/>
      <c r="KFN106"/>
      <c r="KFO106"/>
      <c r="KFP106"/>
      <c r="KFQ106"/>
      <c r="KFR106"/>
      <c r="KFS106"/>
      <c r="KFT106"/>
      <c r="KFU106"/>
      <c r="KFV106"/>
      <c r="KFW106"/>
      <c r="KFX106"/>
      <c r="KFY106"/>
      <c r="KFZ106"/>
      <c r="KGA106"/>
      <c r="KGB106"/>
      <c r="KGC106"/>
      <c r="KGD106"/>
      <c r="KGE106"/>
      <c r="KGF106"/>
      <c r="KGG106"/>
      <c r="KGH106"/>
      <c r="KGI106"/>
      <c r="KGJ106"/>
      <c r="KGK106"/>
      <c r="KGL106"/>
      <c r="KGM106"/>
      <c r="KGN106"/>
      <c r="KGO106"/>
      <c r="KGP106"/>
      <c r="KGQ106"/>
      <c r="KGR106"/>
      <c r="KGS106"/>
      <c r="KGT106"/>
      <c r="KGU106"/>
      <c r="KGV106"/>
      <c r="KGW106"/>
      <c r="KGX106"/>
      <c r="KGY106"/>
      <c r="KGZ106"/>
      <c r="KHA106"/>
      <c r="KHB106"/>
      <c r="KHC106"/>
      <c r="KHD106"/>
      <c r="KHE106"/>
      <c r="KHF106"/>
      <c r="KHG106"/>
      <c r="KHH106"/>
      <c r="KHI106"/>
      <c r="KHJ106"/>
      <c r="KHK106"/>
      <c r="KHL106"/>
      <c r="KHM106"/>
      <c r="KHN106"/>
      <c r="KHO106"/>
      <c r="KHP106"/>
      <c r="KHQ106"/>
      <c r="KHR106"/>
      <c r="KHS106"/>
      <c r="KHT106"/>
      <c r="KHU106"/>
      <c r="KHV106"/>
      <c r="KHW106"/>
      <c r="KHX106"/>
      <c r="KHY106"/>
      <c r="KHZ106"/>
      <c r="KIA106"/>
      <c r="KIB106"/>
      <c r="KIC106"/>
      <c r="KID106"/>
      <c r="KIE106"/>
      <c r="KIF106"/>
      <c r="KIG106"/>
      <c r="KIH106"/>
      <c r="KII106"/>
      <c r="KIJ106"/>
      <c r="KIK106"/>
      <c r="KIL106"/>
      <c r="KIM106"/>
      <c r="KIN106"/>
      <c r="KIO106"/>
      <c r="KIP106"/>
      <c r="KIQ106"/>
      <c r="KIR106"/>
      <c r="KIS106"/>
      <c r="KIT106"/>
      <c r="KIU106"/>
      <c r="KIV106"/>
      <c r="KIW106"/>
      <c r="KIX106"/>
      <c r="KIY106"/>
      <c r="KIZ106"/>
      <c r="KJA106"/>
      <c r="KJB106"/>
      <c r="KJC106"/>
      <c r="KJD106"/>
      <c r="KJE106"/>
      <c r="KJF106"/>
      <c r="KJG106"/>
      <c r="KJH106"/>
      <c r="KJI106"/>
      <c r="KJJ106"/>
      <c r="KJK106"/>
      <c r="KJL106"/>
      <c r="KJM106"/>
      <c r="KJN106"/>
      <c r="KJO106"/>
      <c r="KJP106"/>
      <c r="KJQ106"/>
      <c r="KJR106"/>
      <c r="KJS106"/>
      <c r="KJT106"/>
      <c r="KJU106"/>
      <c r="KJV106"/>
      <c r="KJW106"/>
      <c r="KJX106"/>
      <c r="KJY106"/>
      <c r="KJZ106"/>
      <c r="KKA106"/>
      <c r="KKB106"/>
      <c r="KKC106"/>
      <c r="KKD106"/>
      <c r="KKE106"/>
      <c r="KKF106"/>
      <c r="KKG106"/>
      <c r="KKH106"/>
      <c r="KKI106"/>
      <c r="KKJ106"/>
      <c r="KKK106"/>
      <c r="KKL106"/>
      <c r="KKM106"/>
      <c r="KKN106"/>
      <c r="KKO106"/>
      <c r="KKP106"/>
      <c r="KKQ106"/>
      <c r="KKR106"/>
      <c r="KKS106"/>
      <c r="KKT106"/>
      <c r="KKU106"/>
      <c r="KKV106"/>
      <c r="KKW106"/>
      <c r="KKX106"/>
      <c r="KKY106"/>
      <c r="KKZ106"/>
      <c r="KLA106"/>
      <c r="KLB106"/>
      <c r="KLC106"/>
      <c r="KLD106"/>
      <c r="KLE106"/>
      <c r="KLF106"/>
      <c r="KLG106"/>
      <c r="KLH106"/>
      <c r="KLI106"/>
      <c r="KLJ106"/>
      <c r="KLK106"/>
      <c r="KLL106"/>
      <c r="KLM106"/>
      <c r="KLN106"/>
      <c r="KLO106"/>
      <c r="KLP106"/>
      <c r="KLQ106"/>
      <c r="KLR106"/>
      <c r="KLS106"/>
      <c r="KLT106"/>
      <c r="KLU106"/>
      <c r="KLV106"/>
      <c r="KLW106"/>
      <c r="KLX106"/>
      <c r="KLY106"/>
      <c r="KLZ106"/>
      <c r="KMA106"/>
      <c r="KMB106"/>
      <c r="KMC106"/>
      <c r="KMD106"/>
      <c r="KME106"/>
      <c r="KMF106"/>
      <c r="KMG106"/>
      <c r="KMH106"/>
      <c r="KMI106"/>
      <c r="KMJ106"/>
      <c r="KMK106"/>
      <c r="KML106"/>
      <c r="KMM106"/>
      <c r="KMN106"/>
      <c r="KMO106"/>
      <c r="KMP106"/>
      <c r="KMQ106"/>
      <c r="KMR106"/>
      <c r="KMS106"/>
      <c r="KMT106"/>
      <c r="KMU106"/>
      <c r="KMV106"/>
      <c r="KMW106"/>
      <c r="KMX106"/>
      <c r="KMY106"/>
      <c r="KMZ106"/>
      <c r="KNA106"/>
      <c r="KNB106"/>
      <c r="KNC106"/>
      <c r="KND106"/>
      <c r="KNE106"/>
      <c r="KNF106"/>
      <c r="KNG106"/>
      <c r="KNH106"/>
      <c r="KNI106"/>
      <c r="KNJ106"/>
      <c r="KNK106"/>
      <c r="KNL106"/>
      <c r="KNM106"/>
      <c r="KNN106"/>
      <c r="KNO106"/>
      <c r="KNP106"/>
      <c r="KNQ106"/>
      <c r="KNR106"/>
      <c r="KNS106"/>
      <c r="KNT106"/>
      <c r="KNU106"/>
      <c r="KNV106"/>
      <c r="KNW106"/>
      <c r="KNX106"/>
      <c r="KNY106"/>
      <c r="KNZ106"/>
      <c r="KOA106"/>
      <c r="KOB106"/>
      <c r="KOC106"/>
      <c r="KOD106"/>
      <c r="KOE106"/>
      <c r="KOF106"/>
      <c r="KOG106"/>
      <c r="KOH106"/>
      <c r="KOI106"/>
      <c r="KOJ106"/>
      <c r="KOK106"/>
      <c r="KOL106"/>
      <c r="KOM106"/>
      <c r="KON106"/>
      <c r="KOO106"/>
      <c r="KOP106"/>
      <c r="KOQ106"/>
      <c r="KOR106"/>
      <c r="KOS106"/>
      <c r="KOT106"/>
      <c r="KOU106"/>
      <c r="KOV106"/>
      <c r="KOW106"/>
      <c r="KOX106"/>
      <c r="KOY106"/>
      <c r="KOZ106"/>
      <c r="KPA106"/>
      <c r="KPB106"/>
      <c r="KPC106"/>
      <c r="KPD106"/>
      <c r="KPE106"/>
      <c r="KPF106"/>
      <c r="KPG106"/>
      <c r="KPH106"/>
      <c r="KPI106"/>
      <c r="KPJ106"/>
      <c r="KPK106"/>
      <c r="KPL106"/>
      <c r="KPM106"/>
      <c r="KPN106"/>
      <c r="KPO106"/>
      <c r="KPP106"/>
      <c r="KPQ106"/>
      <c r="KPR106"/>
      <c r="KPS106"/>
      <c r="KPT106"/>
      <c r="KPU106"/>
      <c r="KPV106"/>
      <c r="KPW106"/>
      <c r="KPX106"/>
      <c r="KPY106"/>
      <c r="KPZ106"/>
      <c r="KQA106"/>
      <c r="KQB106"/>
      <c r="KQC106"/>
      <c r="KQD106"/>
      <c r="KQE106"/>
      <c r="KQF106"/>
      <c r="KQG106"/>
      <c r="KQH106"/>
      <c r="KQI106"/>
      <c r="KQJ106"/>
      <c r="KQK106"/>
      <c r="KQL106"/>
      <c r="KQM106"/>
      <c r="KQN106"/>
      <c r="KQO106"/>
      <c r="KQP106"/>
      <c r="KQQ106"/>
      <c r="KQR106"/>
      <c r="KQS106"/>
      <c r="KQT106"/>
      <c r="KQU106"/>
      <c r="KQV106"/>
      <c r="KQW106"/>
      <c r="KQX106"/>
      <c r="KQY106"/>
      <c r="KQZ106"/>
      <c r="KRA106"/>
      <c r="KRB106"/>
      <c r="KRC106"/>
      <c r="KRD106"/>
      <c r="KRE106"/>
      <c r="KRF106"/>
      <c r="KRG106"/>
      <c r="KRH106"/>
      <c r="KRI106"/>
      <c r="KRJ106"/>
      <c r="KRK106"/>
      <c r="KRL106"/>
      <c r="KRM106"/>
      <c r="KRN106"/>
      <c r="KRO106"/>
      <c r="KRP106"/>
      <c r="KRQ106"/>
      <c r="KRR106"/>
      <c r="KRS106"/>
      <c r="KRT106"/>
      <c r="KRU106"/>
      <c r="KRV106"/>
      <c r="KRW106"/>
      <c r="KRX106"/>
      <c r="KRY106"/>
      <c r="KRZ106"/>
      <c r="KSA106"/>
      <c r="KSB106"/>
      <c r="KSC106"/>
      <c r="KSD106"/>
      <c r="KSE106"/>
      <c r="KSF106"/>
      <c r="KSG106"/>
      <c r="KSH106"/>
      <c r="KSI106"/>
      <c r="KSJ106"/>
      <c r="KSK106"/>
      <c r="KSL106"/>
      <c r="KSM106"/>
      <c r="KSN106"/>
      <c r="KSO106"/>
      <c r="KSP106"/>
      <c r="KSQ106"/>
      <c r="KSR106"/>
      <c r="KSS106"/>
      <c r="KST106"/>
      <c r="KSU106"/>
      <c r="KSV106"/>
      <c r="KSW106"/>
      <c r="KSX106"/>
      <c r="KSY106"/>
      <c r="KSZ106"/>
      <c r="KTA106"/>
      <c r="KTB106"/>
      <c r="KTC106"/>
      <c r="KTD106"/>
      <c r="KTE106"/>
      <c r="KTF106"/>
      <c r="KTG106"/>
      <c r="KTH106"/>
      <c r="KTI106"/>
      <c r="KTJ106"/>
      <c r="KTK106"/>
      <c r="KTL106"/>
      <c r="KTM106"/>
      <c r="KTN106"/>
      <c r="KTO106"/>
      <c r="KTP106"/>
      <c r="KTQ106"/>
      <c r="KTR106"/>
      <c r="KTS106"/>
      <c r="KTT106"/>
      <c r="KTU106"/>
      <c r="KTV106"/>
      <c r="KTW106"/>
      <c r="KTX106"/>
      <c r="KTY106"/>
      <c r="KTZ106"/>
      <c r="KUA106"/>
      <c r="KUB106"/>
      <c r="KUC106"/>
      <c r="KUD106"/>
      <c r="KUE106"/>
      <c r="KUF106"/>
      <c r="KUG106"/>
      <c r="KUH106"/>
      <c r="KUI106"/>
      <c r="KUJ106"/>
      <c r="KUK106"/>
      <c r="KUL106"/>
      <c r="KUM106"/>
      <c r="KUN106"/>
      <c r="KUO106"/>
      <c r="KUP106"/>
      <c r="KUQ106"/>
      <c r="KUR106"/>
      <c r="KUS106"/>
      <c r="KUT106"/>
      <c r="KUU106"/>
      <c r="KUV106"/>
      <c r="KUW106"/>
      <c r="KUX106"/>
      <c r="KUY106"/>
      <c r="KUZ106"/>
      <c r="KVA106"/>
      <c r="KVB106"/>
      <c r="KVC106"/>
      <c r="KVD106"/>
      <c r="KVE106"/>
      <c r="KVF106"/>
      <c r="KVG106"/>
      <c r="KVH106"/>
      <c r="KVI106"/>
      <c r="KVJ106"/>
      <c r="KVK106"/>
      <c r="KVL106"/>
      <c r="KVM106"/>
      <c r="KVN106"/>
      <c r="KVO106"/>
      <c r="KVP106"/>
      <c r="KVQ106"/>
      <c r="KVR106"/>
      <c r="KVS106"/>
      <c r="KVT106"/>
      <c r="KVU106"/>
      <c r="KVV106"/>
      <c r="KVW106"/>
      <c r="KVX106"/>
      <c r="KVY106"/>
      <c r="KVZ106"/>
      <c r="KWA106"/>
      <c r="KWB106"/>
      <c r="KWC106"/>
      <c r="KWD106"/>
      <c r="KWE106"/>
      <c r="KWF106"/>
      <c r="KWG106"/>
      <c r="KWH106"/>
      <c r="KWI106"/>
      <c r="KWJ106"/>
      <c r="KWK106"/>
      <c r="KWL106"/>
      <c r="KWM106"/>
      <c r="KWN106"/>
      <c r="KWO106"/>
      <c r="KWP106"/>
      <c r="KWQ106"/>
      <c r="KWR106"/>
      <c r="KWS106"/>
      <c r="KWT106"/>
      <c r="KWU106"/>
      <c r="KWV106"/>
      <c r="KWW106"/>
      <c r="KWX106"/>
      <c r="KWY106"/>
      <c r="KWZ106"/>
      <c r="KXA106"/>
      <c r="KXB106"/>
      <c r="KXC106"/>
      <c r="KXD106"/>
      <c r="KXE106"/>
      <c r="KXF106"/>
      <c r="KXG106"/>
      <c r="KXH106"/>
      <c r="KXI106"/>
      <c r="KXJ106"/>
      <c r="KXK106"/>
      <c r="KXL106"/>
      <c r="KXM106"/>
      <c r="KXN106"/>
      <c r="KXO106"/>
      <c r="KXP106"/>
      <c r="KXQ106"/>
      <c r="KXR106"/>
      <c r="KXS106"/>
      <c r="KXT106"/>
      <c r="KXU106"/>
      <c r="KXV106"/>
      <c r="KXW106"/>
      <c r="KXX106"/>
      <c r="KXY106"/>
      <c r="KXZ106"/>
      <c r="KYA106"/>
      <c r="KYB106"/>
      <c r="KYC106"/>
      <c r="KYD106"/>
      <c r="KYE106"/>
      <c r="KYF106"/>
      <c r="KYG106"/>
      <c r="KYH106"/>
      <c r="KYI106"/>
      <c r="KYJ106"/>
      <c r="KYK106"/>
      <c r="KYL106"/>
      <c r="KYM106"/>
      <c r="KYN106"/>
      <c r="KYO106"/>
      <c r="KYP106"/>
      <c r="KYQ106"/>
      <c r="KYR106"/>
      <c r="KYS106"/>
      <c r="KYT106"/>
      <c r="KYU106"/>
      <c r="KYV106"/>
      <c r="KYW106"/>
      <c r="KYX106"/>
      <c r="KYY106"/>
      <c r="KYZ106"/>
      <c r="KZA106"/>
      <c r="KZB106"/>
      <c r="KZC106"/>
      <c r="KZD106"/>
      <c r="KZE106"/>
      <c r="KZF106"/>
      <c r="KZG106"/>
      <c r="KZH106"/>
      <c r="KZI106"/>
      <c r="KZJ106"/>
      <c r="KZK106"/>
      <c r="KZL106"/>
      <c r="KZM106"/>
      <c r="KZN106"/>
      <c r="KZO106"/>
      <c r="KZP106"/>
      <c r="KZQ106"/>
      <c r="KZR106"/>
      <c r="KZS106"/>
      <c r="KZT106"/>
      <c r="KZU106"/>
      <c r="KZV106"/>
      <c r="KZW106"/>
      <c r="KZX106"/>
      <c r="KZY106"/>
      <c r="KZZ106"/>
      <c r="LAA106"/>
      <c r="LAB106"/>
      <c r="LAC106"/>
      <c r="LAD106"/>
      <c r="LAE106"/>
      <c r="LAF106"/>
      <c r="LAG106"/>
      <c r="LAH106"/>
      <c r="LAI106"/>
      <c r="LAJ106"/>
      <c r="LAK106"/>
      <c r="LAL106"/>
      <c r="LAM106"/>
      <c r="LAN106"/>
      <c r="LAO106"/>
      <c r="LAP106"/>
      <c r="LAQ106"/>
      <c r="LAR106"/>
      <c r="LAS106"/>
      <c r="LAT106"/>
      <c r="LAU106"/>
      <c r="LAV106"/>
      <c r="LAW106"/>
      <c r="LAX106"/>
      <c r="LAY106"/>
      <c r="LAZ106"/>
      <c r="LBA106"/>
      <c r="LBB106"/>
      <c r="LBC106"/>
      <c r="LBD106"/>
      <c r="LBE106"/>
      <c r="LBF106"/>
      <c r="LBG106"/>
      <c r="LBH106"/>
      <c r="LBI106"/>
      <c r="LBJ106"/>
      <c r="LBK106"/>
      <c r="LBL106"/>
      <c r="LBM106"/>
      <c r="LBN106"/>
      <c r="LBO106"/>
      <c r="LBP106"/>
      <c r="LBQ106"/>
      <c r="LBR106"/>
      <c r="LBS106"/>
      <c r="LBT106"/>
      <c r="LBU106"/>
      <c r="LBV106"/>
      <c r="LBW106"/>
      <c r="LBX106"/>
      <c r="LBY106"/>
      <c r="LBZ106"/>
      <c r="LCA106"/>
      <c r="LCB106"/>
      <c r="LCC106"/>
      <c r="LCD106"/>
      <c r="LCE106"/>
      <c r="LCF106"/>
      <c r="LCG106"/>
      <c r="LCH106"/>
      <c r="LCI106"/>
      <c r="LCJ106"/>
      <c r="LCK106"/>
      <c r="LCL106"/>
      <c r="LCM106"/>
      <c r="LCN106"/>
      <c r="LCO106"/>
      <c r="LCP106"/>
      <c r="LCQ106"/>
      <c r="LCR106"/>
      <c r="LCS106"/>
      <c r="LCT106"/>
      <c r="LCU106"/>
      <c r="LCV106"/>
      <c r="LCW106"/>
      <c r="LCX106"/>
      <c r="LCY106"/>
      <c r="LCZ106"/>
      <c r="LDA106"/>
      <c r="LDB106"/>
      <c r="LDC106"/>
      <c r="LDD106"/>
      <c r="LDE106"/>
      <c r="LDF106"/>
      <c r="LDG106"/>
      <c r="LDH106"/>
      <c r="LDI106"/>
      <c r="LDJ106"/>
      <c r="LDK106"/>
      <c r="LDL106"/>
      <c r="LDM106"/>
      <c r="LDN106"/>
      <c r="LDO106"/>
      <c r="LDP106"/>
      <c r="LDQ106"/>
      <c r="LDR106"/>
      <c r="LDS106"/>
      <c r="LDT106"/>
      <c r="LDU106"/>
      <c r="LDV106"/>
      <c r="LDW106"/>
      <c r="LDX106"/>
      <c r="LDY106"/>
      <c r="LDZ106"/>
      <c r="LEA106"/>
      <c r="LEB106"/>
      <c r="LEC106"/>
      <c r="LED106"/>
      <c r="LEE106"/>
      <c r="LEF106"/>
      <c r="LEG106"/>
      <c r="LEH106"/>
      <c r="LEI106"/>
      <c r="LEJ106"/>
      <c r="LEK106"/>
      <c r="LEL106"/>
      <c r="LEM106"/>
      <c r="LEN106"/>
      <c r="LEO106"/>
      <c r="LEP106"/>
      <c r="LEQ106"/>
      <c r="LER106"/>
      <c r="LES106"/>
      <c r="LET106"/>
      <c r="LEU106"/>
      <c r="LEV106"/>
      <c r="LEW106"/>
      <c r="LEX106"/>
      <c r="LEY106"/>
      <c r="LEZ106"/>
      <c r="LFA106"/>
      <c r="LFB106"/>
      <c r="LFC106"/>
      <c r="LFD106"/>
      <c r="LFE106"/>
      <c r="LFF106"/>
      <c r="LFG106"/>
      <c r="LFH106"/>
      <c r="LFI106"/>
      <c r="LFJ106"/>
      <c r="LFK106"/>
      <c r="LFL106"/>
      <c r="LFM106"/>
      <c r="LFN106"/>
      <c r="LFO106"/>
      <c r="LFP106"/>
      <c r="LFQ106"/>
      <c r="LFR106"/>
      <c r="LFS106"/>
      <c r="LFT106"/>
      <c r="LFU106"/>
      <c r="LFV106"/>
      <c r="LFW106"/>
      <c r="LFX106"/>
      <c r="LFY106"/>
      <c r="LFZ106"/>
      <c r="LGA106"/>
      <c r="LGB106"/>
      <c r="LGC106"/>
      <c r="LGD106"/>
      <c r="LGE106"/>
      <c r="LGF106"/>
      <c r="LGG106"/>
      <c r="LGH106"/>
      <c r="LGI106"/>
      <c r="LGJ106"/>
      <c r="LGK106"/>
      <c r="LGL106"/>
      <c r="LGM106"/>
      <c r="LGN106"/>
      <c r="LGO106"/>
      <c r="LGP106"/>
      <c r="LGQ106"/>
      <c r="LGR106"/>
      <c r="LGS106"/>
      <c r="LGT106"/>
      <c r="LGU106"/>
      <c r="LGV106"/>
      <c r="LGW106"/>
      <c r="LGX106"/>
      <c r="LGY106"/>
      <c r="LGZ106"/>
      <c r="LHA106"/>
      <c r="LHB106"/>
      <c r="LHC106"/>
      <c r="LHD106"/>
      <c r="LHE106"/>
      <c r="LHF106"/>
      <c r="LHG106"/>
      <c r="LHH106"/>
      <c r="LHI106"/>
      <c r="LHJ106"/>
      <c r="LHK106"/>
      <c r="LHL106"/>
      <c r="LHM106"/>
      <c r="LHN106"/>
      <c r="LHO106"/>
      <c r="LHP106"/>
      <c r="LHQ106"/>
      <c r="LHR106"/>
      <c r="LHS106"/>
      <c r="LHT106"/>
      <c r="LHU106"/>
      <c r="LHV106"/>
      <c r="LHW106"/>
      <c r="LHX106"/>
      <c r="LHY106"/>
      <c r="LHZ106"/>
      <c r="LIA106"/>
      <c r="LIB106"/>
      <c r="LIC106"/>
      <c r="LID106"/>
      <c r="LIE106"/>
      <c r="LIF106"/>
      <c r="LIG106"/>
      <c r="LIH106"/>
      <c r="LII106"/>
      <c r="LIJ106"/>
      <c r="LIK106"/>
      <c r="LIL106"/>
      <c r="LIM106"/>
      <c r="LIN106"/>
      <c r="LIO106"/>
      <c r="LIP106"/>
      <c r="LIQ106"/>
      <c r="LIR106"/>
      <c r="LIS106"/>
      <c r="LIT106"/>
      <c r="LIU106"/>
      <c r="LIV106"/>
      <c r="LIW106"/>
      <c r="LIX106"/>
      <c r="LIY106"/>
      <c r="LIZ106"/>
      <c r="LJA106"/>
      <c r="LJB106"/>
      <c r="LJC106"/>
      <c r="LJD106"/>
      <c r="LJE106"/>
      <c r="LJF106"/>
      <c r="LJG106"/>
      <c r="LJH106"/>
      <c r="LJI106"/>
      <c r="LJJ106"/>
      <c r="LJK106"/>
      <c r="LJL106"/>
      <c r="LJM106"/>
      <c r="LJN106"/>
      <c r="LJO106"/>
      <c r="LJP106"/>
      <c r="LJQ106"/>
      <c r="LJR106"/>
      <c r="LJS106"/>
      <c r="LJT106"/>
      <c r="LJU106"/>
      <c r="LJV106"/>
      <c r="LJW106"/>
      <c r="LJX106"/>
      <c r="LJY106"/>
      <c r="LJZ106"/>
      <c r="LKA106"/>
      <c r="LKB106"/>
      <c r="LKC106"/>
      <c r="LKD106"/>
      <c r="LKE106"/>
      <c r="LKF106"/>
      <c r="LKG106"/>
      <c r="LKH106"/>
      <c r="LKI106"/>
      <c r="LKJ106"/>
      <c r="LKK106"/>
      <c r="LKL106"/>
      <c r="LKM106"/>
      <c r="LKN106"/>
      <c r="LKO106"/>
      <c r="LKP106"/>
      <c r="LKQ106"/>
      <c r="LKR106"/>
      <c r="LKS106"/>
      <c r="LKT106"/>
      <c r="LKU106"/>
      <c r="LKV106"/>
      <c r="LKW106"/>
      <c r="LKX106"/>
      <c r="LKY106"/>
      <c r="LKZ106"/>
      <c r="LLA106"/>
      <c r="LLB106"/>
      <c r="LLC106"/>
      <c r="LLD106"/>
      <c r="LLE106"/>
      <c r="LLF106"/>
      <c r="LLG106"/>
      <c r="LLH106"/>
      <c r="LLI106"/>
      <c r="LLJ106"/>
      <c r="LLK106"/>
      <c r="LLL106"/>
      <c r="LLM106"/>
      <c r="LLN106"/>
      <c r="LLO106"/>
      <c r="LLP106"/>
      <c r="LLQ106"/>
      <c r="LLR106"/>
      <c r="LLS106"/>
      <c r="LLT106"/>
      <c r="LLU106"/>
      <c r="LLV106"/>
      <c r="LLW106"/>
      <c r="LLX106"/>
      <c r="LLY106"/>
      <c r="LLZ106"/>
      <c r="LMA106"/>
      <c r="LMB106"/>
      <c r="LMC106"/>
      <c r="LMD106"/>
      <c r="LME106"/>
      <c r="LMF106"/>
      <c r="LMG106"/>
      <c r="LMH106"/>
      <c r="LMI106"/>
      <c r="LMJ106"/>
      <c r="LMK106"/>
      <c r="LML106"/>
      <c r="LMM106"/>
      <c r="LMN106"/>
      <c r="LMO106"/>
      <c r="LMP106"/>
      <c r="LMQ106"/>
      <c r="LMR106"/>
      <c r="LMS106"/>
      <c r="LMT106"/>
      <c r="LMU106"/>
      <c r="LMV106"/>
      <c r="LMW106"/>
      <c r="LMX106"/>
      <c r="LMY106"/>
      <c r="LMZ106"/>
      <c r="LNA106"/>
      <c r="LNB106"/>
      <c r="LNC106"/>
      <c r="LND106"/>
      <c r="LNE106"/>
      <c r="LNF106"/>
      <c r="LNG106"/>
      <c r="LNH106"/>
      <c r="LNI106"/>
      <c r="LNJ106"/>
      <c r="LNK106"/>
      <c r="LNL106"/>
      <c r="LNM106"/>
      <c r="LNN106"/>
      <c r="LNO106"/>
      <c r="LNP106"/>
      <c r="LNQ106"/>
      <c r="LNR106"/>
      <c r="LNS106"/>
      <c r="LNT106"/>
      <c r="LNU106"/>
      <c r="LNV106"/>
      <c r="LNW106"/>
      <c r="LNX106"/>
      <c r="LNY106"/>
      <c r="LNZ106"/>
      <c r="LOA106"/>
      <c r="LOB106"/>
      <c r="LOC106"/>
      <c r="LOD106"/>
      <c r="LOE106"/>
      <c r="LOF106"/>
      <c r="LOG106"/>
      <c r="LOH106"/>
      <c r="LOI106"/>
      <c r="LOJ106"/>
      <c r="LOK106"/>
      <c r="LOL106"/>
      <c r="LOM106"/>
      <c r="LON106"/>
      <c r="LOO106"/>
      <c r="LOP106"/>
      <c r="LOQ106"/>
      <c r="LOR106"/>
      <c r="LOS106"/>
      <c r="LOT106"/>
      <c r="LOU106"/>
      <c r="LOV106"/>
      <c r="LOW106"/>
      <c r="LOX106"/>
      <c r="LOY106"/>
      <c r="LOZ106"/>
      <c r="LPA106"/>
      <c r="LPB106"/>
      <c r="LPC106"/>
      <c r="LPD106"/>
      <c r="LPE106"/>
      <c r="LPF106"/>
      <c r="LPG106"/>
      <c r="LPH106"/>
      <c r="LPI106"/>
      <c r="LPJ106"/>
      <c r="LPK106"/>
      <c r="LPL106"/>
      <c r="LPM106"/>
      <c r="LPN106"/>
      <c r="LPO106"/>
      <c r="LPP106"/>
      <c r="LPQ106"/>
      <c r="LPR106"/>
      <c r="LPS106"/>
      <c r="LPT106"/>
      <c r="LPU106"/>
      <c r="LPV106"/>
      <c r="LPW106"/>
      <c r="LPX106"/>
      <c r="LPY106"/>
      <c r="LPZ106"/>
      <c r="LQA106"/>
      <c r="LQB106"/>
      <c r="LQC106"/>
      <c r="LQD106"/>
      <c r="LQE106"/>
      <c r="LQF106"/>
      <c r="LQG106"/>
      <c r="LQH106"/>
      <c r="LQI106"/>
      <c r="LQJ106"/>
      <c r="LQK106"/>
      <c r="LQL106"/>
      <c r="LQM106"/>
      <c r="LQN106"/>
      <c r="LQO106"/>
      <c r="LQP106"/>
      <c r="LQQ106"/>
      <c r="LQR106"/>
      <c r="LQS106"/>
      <c r="LQT106"/>
      <c r="LQU106"/>
      <c r="LQV106"/>
      <c r="LQW106"/>
      <c r="LQX106"/>
      <c r="LQY106"/>
      <c r="LQZ106"/>
      <c r="LRA106"/>
      <c r="LRB106"/>
      <c r="LRC106"/>
      <c r="LRD106"/>
      <c r="LRE106"/>
      <c r="LRF106"/>
      <c r="LRG106"/>
      <c r="LRH106"/>
      <c r="LRI106"/>
      <c r="LRJ106"/>
      <c r="LRK106"/>
      <c r="LRL106"/>
      <c r="LRM106"/>
      <c r="LRN106"/>
      <c r="LRO106"/>
      <c r="LRP106"/>
      <c r="LRQ106"/>
      <c r="LRR106"/>
      <c r="LRS106"/>
      <c r="LRT106"/>
      <c r="LRU106"/>
      <c r="LRV106"/>
      <c r="LRW106"/>
      <c r="LRX106"/>
      <c r="LRY106"/>
      <c r="LRZ106"/>
      <c r="LSA106"/>
      <c r="LSB106"/>
      <c r="LSC106"/>
      <c r="LSD106"/>
      <c r="LSE106"/>
      <c r="LSF106"/>
      <c r="LSG106"/>
      <c r="LSH106"/>
      <c r="LSI106"/>
      <c r="LSJ106"/>
      <c r="LSK106"/>
      <c r="LSL106"/>
      <c r="LSM106"/>
      <c r="LSN106"/>
      <c r="LSO106"/>
      <c r="LSP106"/>
      <c r="LSQ106"/>
      <c r="LSR106"/>
      <c r="LSS106"/>
      <c r="LST106"/>
      <c r="LSU106"/>
      <c r="LSV106"/>
      <c r="LSW106"/>
      <c r="LSX106"/>
      <c r="LSY106"/>
      <c r="LSZ106"/>
      <c r="LTA106"/>
      <c r="LTB106"/>
      <c r="LTC106"/>
      <c r="LTD106"/>
      <c r="LTE106"/>
      <c r="LTF106"/>
      <c r="LTG106"/>
      <c r="LTH106"/>
      <c r="LTI106"/>
      <c r="LTJ106"/>
      <c r="LTK106"/>
      <c r="LTL106"/>
      <c r="LTM106"/>
      <c r="LTN106"/>
      <c r="LTO106"/>
      <c r="LTP106"/>
      <c r="LTQ106"/>
      <c r="LTR106"/>
      <c r="LTS106"/>
      <c r="LTT106"/>
      <c r="LTU106"/>
      <c r="LTV106"/>
      <c r="LTW106"/>
      <c r="LTX106"/>
      <c r="LTY106"/>
      <c r="LTZ106"/>
      <c r="LUA106"/>
      <c r="LUB106"/>
      <c r="LUC106"/>
      <c r="LUD106"/>
      <c r="LUE106"/>
      <c r="LUF106"/>
      <c r="LUG106"/>
      <c r="LUH106"/>
      <c r="LUI106"/>
      <c r="LUJ106"/>
      <c r="LUK106"/>
      <c r="LUL106"/>
      <c r="LUM106"/>
      <c r="LUN106"/>
      <c r="LUO106"/>
      <c r="LUP106"/>
      <c r="LUQ106"/>
      <c r="LUR106"/>
      <c r="LUS106"/>
      <c r="LUT106"/>
      <c r="LUU106"/>
      <c r="LUV106"/>
      <c r="LUW106"/>
      <c r="LUX106"/>
      <c r="LUY106"/>
      <c r="LUZ106"/>
      <c r="LVA106"/>
      <c r="LVB106"/>
      <c r="LVC106"/>
      <c r="LVD106"/>
      <c r="LVE106"/>
      <c r="LVF106"/>
      <c r="LVG106"/>
      <c r="LVH106"/>
      <c r="LVI106"/>
      <c r="LVJ106"/>
      <c r="LVK106"/>
      <c r="LVL106"/>
      <c r="LVM106"/>
      <c r="LVN106"/>
      <c r="LVO106"/>
      <c r="LVP106"/>
      <c r="LVQ106"/>
      <c r="LVR106"/>
      <c r="LVS106"/>
      <c r="LVT106"/>
      <c r="LVU106"/>
      <c r="LVV106"/>
      <c r="LVW106"/>
      <c r="LVX106"/>
      <c r="LVY106"/>
      <c r="LVZ106"/>
      <c r="LWA106"/>
      <c r="LWB106"/>
      <c r="LWC106"/>
      <c r="LWD106"/>
      <c r="LWE106"/>
      <c r="LWF106"/>
      <c r="LWG106"/>
      <c r="LWH106"/>
      <c r="LWI106"/>
      <c r="LWJ106"/>
      <c r="LWK106"/>
      <c r="LWL106"/>
      <c r="LWM106"/>
      <c r="LWN106"/>
      <c r="LWO106"/>
      <c r="LWP106"/>
      <c r="LWQ106"/>
      <c r="LWR106"/>
      <c r="LWS106"/>
      <c r="LWT106"/>
      <c r="LWU106"/>
      <c r="LWV106"/>
      <c r="LWW106"/>
      <c r="LWX106"/>
      <c r="LWY106"/>
      <c r="LWZ106"/>
      <c r="LXA106"/>
      <c r="LXB106"/>
      <c r="LXC106"/>
      <c r="LXD106"/>
      <c r="LXE106"/>
      <c r="LXF106"/>
      <c r="LXG106"/>
      <c r="LXH106"/>
      <c r="LXI106"/>
      <c r="LXJ106"/>
      <c r="LXK106"/>
      <c r="LXL106"/>
      <c r="LXM106"/>
      <c r="LXN106"/>
      <c r="LXO106"/>
      <c r="LXP106"/>
      <c r="LXQ106"/>
      <c r="LXR106"/>
      <c r="LXS106"/>
      <c r="LXT106"/>
      <c r="LXU106"/>
      <c r="LXV106"/>
      <c r="LXW106"/>
      <c r="LXX106"/>
      <c r="LXY106"/>
      <c r="LXZ106"/>
      <c r="LYA106"/>
      <c r="LYB106"/>
      <c r="LYC106"/>
      <c r="LYD106"/>
      <c r="LYE106"/>
      <c r="LYF106"/>
      <c r="LYG106"/>
      <c r="LYH106"/>
      <c r="LYI106"/>
      <c r="LYJ106"/>
      <c r="LYK106"/>
      <c r="LYL106"/>
      <c r="LYM106"/>
      <c r="LYN106"/>
      <c r="LYO106"/>
      <c r="LYP106"/>
      <c r="LYQ106"/>
      <c r="LYR106"/>
      <c r="LYS106"/>
      <c r="LYT106"/>
      <c r="LYU106"/>
      <c r="LYV106"/>
      <c r="LYW106"/>
      <c r="LYX106"/>
      <c r="LYY106"/>
      <c r="LYZ106"/>
      <c r="LZA106"/>
      <c r="LZB106"/>
      <c r="LZC106"/>
      <c r="LZD106"/>
      <c r="LZE106"/>
      <c r="LZF106"/>
      <c r="LZG106"/>
      <c r="LZH106"/>
      <c r="LZI106"/>
      <c r="LZJ106"/>
      <c r="LZK106"/>
      <c r="LZL106"/>
      <c r="LZM106"/>
      <c r="LZN106"/>
      <c r="LZO106"/>
      <c r="LZP106"/>
      <c r="LZQ106"/>
      <c r="LZR106"/>
      <c r="LZS106"/>
      <c r="LZT106"/>
      <c r="LZU106"/>
      <c r="LZV106"/>
      <c r="LZW106"/>
      <c r="LZX106"/>
      <c r="LZY106"/>
      <c r="LZZ106"/>
      <c r="MAA106"/>
      <c r="MAB106"/>
      <c r="MAC106"/>
      <c r="MAD106"/>
      <c r="MAE106"/>
      <c r="MAF106"/>
      <c r="MAG106"/>
      <c r="MAH106"/>
      <c r="MAI106"/>
      <c r="MAJ106"/>
      <c r="MAK106"/>
      <c r="MAL106"/>
      <c r="MAM106"/>
      <c r="MAN106"/>
      <c r="MAO106"/>
      <c r="MAP106"/>
      <c r="MAQ106"/>
      <c r="MAR106"/>
      <c r="MAS106"/>
      <c r="MAT106"/>
      <c r="MAU106"/>
      <c r="MAV106"/>
      <c r="MAW106"/>
      <c r="MAX106"/>
      <c r="MAY106"/>
      <c r="MAZ106"/>
      <c r="MBA106"/>
      <c r="MBB106"/>
      <c r="MBC106"/>
      <c r="MBD106"/>
      <c r="MBE106"/>
      <c r="MBF106"/>
      <c r="MBG106"/>
      <c r="MBH106"/>
      <c r="MBI106"/>
      <c r="MBJ106"/>
      <c r="MBK106"/>
      <c r="MBL106"/>
      <c r="MBM106"/>
      <c r="MBN106"/>
      <c r="MBO106"/>
      <c r="MBP106"/>
      <c r="MBQ106"/>
      <c r="MBR106"/>
      <c r="MBS106"/>
      <c r="MBT106"/>
      <c r="MBU106"/>
      <c r="MBV106"/>
      <c r="MBW106"/>
      <c r="MBX106"/>
      <c r="MBY106"/>
      <c r="MBZ106"/>
      <c r="MCA106"/>
      <c r="MCB106"/>
      <c r="MCC106"/>
      <c r="MCD106"/>
      <c r="MCE106"/>
      <c r="MCF106"/>
      <c r="MCG106"/>
      <c r="MCH106"/>
      <c r="MCI106"/>
      <c r="MCJ106"/>
      <c r="MCK106"/>
      <c r="MCL106"/>
      <c r="MCM106"/>
      <c r="MCN106"/>
      <c r="MCO106"/>
      <c r="MCP106"/>
      <c r="MCQ106"/>
      <c r="MCR106"/>
      <c r="MCS106"/>
      <c r="MCT106"/>
      <c r="MCU106"/>
      <c r="MCV106"/>
      <c r="MCW106"/>
      <c r="MCX106"/>
      <c r="MCY106"/>
      <c r="MCZ106"/>
      <c r="MDA106"/>
      <c r="MDB106"/>
      <c r="MDC106"/>
      <c r="MDD106"/>
      <c r="MDE106"/>
      <c r="MDF106"/>
      <c r="MDG106"/>
      <c r="MDH106"/>
      <c r="MDI106"/>
      <c r="MDJ106"/>
      <c r="MDK106"/>
      <c r="MDL106"/>
      <c r="MDM106"/>
      <c r="MDN106"/>
      <c r="MDO106"/>
      <c r="MDP106"/>
      <c r="MDQ106"/>
      <c r="MDR106"/>
      <c r="MDS106"/>
      <c r="MDT106"/>
      <c r="MDU106"/>
      <c r="MDV106"/>
      <c r="MDW106"/>
      <c r="MDX106"/>
      <c r="MDY106"/>
      <c r="MDZ106"/>
      <c r="MEA106"/>
      <c r="MEB106"/>
      <c r="MEC106"/>
      <c r="MED106"/>
      <c r="MEE106"/>
      <c r="MEF106"/>
      <c r="MEG106"/>
      <c r="MEH106"/>
      <c r="MEI106"/>
      <c r="MEJ106"/>
      <c r="MEK106"/>
      <c r="MEL106"/>
      <c r="MEM106"/>
      <c r="MEN106"/>
      <c r="MEO106"/>
      <c r="MEP106"/>
      <c r="MEQ106"/>
      <c r="MER106"/>
      <c r="MES106"/>
      <c r="MET106"/>
      <c r="MEU106"/>
      <c r="MEV106"/>
      <c r="MEW106"/>
      <c r="MEX106"/>
      <c r="MEY106"/>
      <c r="MEZ106"/>
      <c r="MFA106"/>
      <c r="MFB106"/>
      <c r="MFC106"/>
      <c r="MFD106"/>
      <c r="MFE106"/>
      <c r="MFF106"/>
      <c r="MFG106"/>
      <c r="MFH106"/>
      <c r="MFI106"/>
      <c r="MFJ106"/>
      <c r="MFK106"/>
      <c r="MFL106"/>
      <c r="MFM106"/>
      <c r="MFN106"/>
      <c r="MFO106"/>
      <c r="MFP106"/>
      <c r="MFQ106"/>
      <c r="MFR106"/>
      <c r="MFS106"/>
      <c r="MFT106"/>
      <c r="MFU106"/>
      <c r="MFV106"/>
      <c r="MFW106"/>
      <c r="MFX106"/>
      <c r="MFY106"/>
      <c r="MFZ106"/>
      <c r="MGA106"/>
      <c r="MGB106"/>
      <c r="MGC106"/>
      <c r="MGD106"/>
      <c r="MGE106"/>
      <c r="MGF106"/>
      <c r="MGG106"/>
      <c r="MGH106"/>
      <c r="MGI106"/>
      <c r="MGJ106"/>
      <c r="MGK106"/>
      <c r="MGL106"/>
      <c r="MGM106"/>
      <c r="MGN106"/>
      <c r="MGO106"/>
      <c r="MGP106"/>
      <c r="MGQ106"/>
      <c r="MGR106"/>
      <c r="MGS106"/>
      <c r="MGT106"/>
      <c r="MGU106"/>
      <c r="MGV106"/>
      <c r="MGW106"/>
      <c r="MGX106"/>
      <c r="MGY106"/>
      <c r="MGZ106"/>
      <c r="MHA106"/>
      <c r="MHB106"/>
      <c r="MHC106"/>
      <c r="MHD106"/>
      <c r="MHE106"/>
      <c r="MHF106"/>
      <c r="MHG106"/>
      <c r="MHH106"/>
      <c r="MHI106"/>
      <c r="MHJ106"/>
      <c r="MHK106"/>
      <c r="MHL106"/>
      <c r="MHM106"/>
      <c r="MHN106"/>
      <c r="MHO106"/>
      <c r="MHP106"/>
      <c r="MHQ106"/>
      <c r="MHR106"/>
      <c r="MHS106"/>
      <c r="MHT106"/>
      <c r="MHU106"/>
      <c r="MHV106"/>
      <c r="MHW106"/>
      <c r="MHX106"/>
      <c r="MHY106"/>
      <c r="MHZ106"/>
      <c r="MIA106"/>
      <c r="MIB106"/>
      <c r="MIC106"/>
      <c r="MID106"/>
      <c r="MIE106"/>
      <c r="MIF106"/>
      <c r="MIG106"/>
      <c r="MIH106"/>
      <c r="MII106"/>
      <c r="MIJ106"/>
      <c r="MIK106"/>
      <c r="MIL106"/>
      <c r="MIM106"/>
      <c r="MIN106"/>
      <c r="MIO106"/>
      <c r="MIP106"/>
      <c r="MIQ106"/>
      <c r="MIR106"/>
      <c r="MIS106"/>
      <c r="MIT106"/>
      <c r="MIU106"/>
      <c r="MIV106"/>
      <c r="MIW106"/>
      <c r="MIX106"/>
      <c r="MIY106"/>
      <c r="MIZ106"/>
      <c r="MJA106"/>
      <c r="MJB106"/>
      <c r="MJC106"/>
      <c r="MJD106"/>
      <c r="MJE106"/>
      <c r="MJF106"/>
      <c r="MJG106"/>
      <c r="MJH106"/>
      <c r="MJI106"/>
      <c r="MJJ106"/>
      <c r="MJK106"/>
      <c r="MJL106"/>
      <c r="MJM106"/>
      <c r="MJN106"/>
      <c r="MJO106"/>
      <c r="MJP106"/>
      <c r="MJQ106"/>
      <c r="MJR106"/>
      <c r="MJS106"/>
      <c r="MJT106"/>
      <c r="MJU106"/>
      <c r="MJV106"/>
      <c r="MJW106"/>
      <c r="MJX106"/>
      <c r="MJY106"/>
      <c r="MJZ106"/>
      <c r="MKA106"/>
      <c r="MKB106"/>
      <c r="MKC106"/>
      <c r="MKD106"/>
      <c r="MKE106"/>
      <c r="MKF106"/>
      <c r="MKG106"/>
      <c r="MKH106"/>
      <c r="MKI106"/>
      <c r="MKJ106"/>
      <c r="MKK106"/>
      <c r="MKL106"/>
      <c r="MKM106"/>
      <c r="MKN106"/>
      <c r="MKO106"/>
      <c r="MKP106"/>
      <c r="MKQ106"/>
      <c r="MKR106"/>
      <c r="MKS106"/>
      <c r="MKT106"/>
      <c r="MKU106"/>
      <c r="MKV106"/>
      <c r="MKW106"/>
      <c r="MKX106"/>
      <c r="MKY106"/>
      <c r="MKZ106"/>
      <c r="MLA106"/>
      <c r="MLB106"/>
      <c r="MLC106"/>
      <c r="MLD106"/>
      <c r="MLE106"/>
      <c r="MLF106"/>
      <c r="MLG106"/>
      <c r="MLH106"/>
      <c r="MLI106"/>
      <c r="MLJ106"/>
      <c r="MLK106"/>
      <c r="MLL106"/>
      <c r="MLM106"/>
      <c r="MLN106"/>
      <c r="MLO106"/>
      <c r="MLP106"/>
      <c r="MLQ106"/>
      <c r="MLR106"/>
      <c r="MLS106"/>
      <c r="MLT106"/>
      <c r="MLU106"/>
      <c r="MLV106"/>
      <c r="MLW106"/>
      <c r="MLX106"/>
      <c r="MLY106"/>
      <c r="MLZ106"/>
      <c r="MMA106"/>
      <c r="MMB106"/>
      <c r="MMC106"/>
      <c r="MMD106"/>
      <c r="MME106"/>
      <c r="MMF106"/>
      <c r="MMG106"/>
      <c r="MMH106"/>
      <c r="MMI106"/>
      <c r="MMJ106"/>
      <c r="MMK106"/>
      <c r="MML106"/>
      <c r="MMM106"/>
      <c r="MMN106"/>
      <c r="MMO106"/>
      <c r="MMP106"/>
      <c r="MMQ106"/>
      <c r="MMR106"/>
      <c r="MMS106"/>
      <c r="MMT106"/>
      <c r="MMU106"/>
      <c r="MMV106"/>
      <c r="MMW106"/>
      <c r="MMX106"/>
      <c r="MMY106"/>
      <c r="MMZ106"/>
      <c r="MNA106"/>
      <c r="MNB106"/>
      <c r="MNC106"/>
      <c r="MND106"/>
      <c r="MNE106"/>
      <c r="MNF106"/>
      <c r="MNG106"/>
      <c r="MNH106"/>
      <c r="MNI106"/>
      <c r="MNJ106"/>
      <c r="MNK106"/>
      <c r="MNL106"/>
      <c r="MNM106"/>
      <c r="MNN106"/>
      <c r="MNO106"/>
      <c r="MNP106"/>
      <c r="MNQ106"/>
      <c r="MNR106"/>
      <c r="MNS106"/>
      <c r="MNT106"/>
      <c r="MNU106"/>
      <c r="MNV106"/>
      <c r="MNW106"/>
      <c r="MNX106"/>
      <c r="MNY106"/>
      <c r="MNZ106"/>
      <c r="MOA106"/>
      <c r="MOB106"/>
      <c r="MOC106"/>
      <c r="MOD106"/>
      <c r="MOE106"/>
      <c r="MOF106"/>
      <c r="MOG106"/>
      <c r="MOH106"/>
      <c r="MOI106"/>
      <c r="MOJ106"/>
      <c r="MOK106"/>
      <c r="MOL106"/>
      <c r="MOM106"/>
      <c r="MON106"/>
      <c r="MOO106"/>
      <c r="MOP106"/>
      <c r="MOQ106"/>
      <c r="MOR106"/>
      <c r="MOS106"/>
      <c r="MOT106"/>
      <c r="MOU106"/>
      <c r="MOV106"/>
      <c r="MOW106"/>
      <c r="MOX106"/>
      <c r="MOY106"/>
      <c r="MOZ106"/>
      <c r="MPA106"/>
      <c r="MPB106"/>
      <c r="MPC106"/>
      <c r="MPD106"/>
      <c r="MPE106"/>
      <c r="MPF106"/>
      <c r="MPG106"/>
      <c r="MPH106"/>
      <c r="MPI106"/>
      <c r="MPJ106"/>
      <c r="MPK106"/>
      <c r="MPL106"/>
      <c r="MPM106"/>
      <c r="MPN106"/>
      <c r="MPO106"/>
      <c r="MPP106"/>
      <c r="MPQ106"/>
      <c r="MPR106"/>
      <c r="MPS106"/>
      <c r="MPT106"/>
      <c r="MPU106"/>
      <c r="MPV106"/>
      <c r="MPW106"/>
      <c r="MPX106"/>
      <c r="MPY106"/>
      <c r="MPZ106"/>
      <c r="MQA106"/>
      <c r="MQB106"/>
      <c r="MQC106"/>
      <c r="MQD106"/>
      <c r="MQE106"/>
      <c r="MQF106"/>
      <c r="MQG106"/>
      <c r="MQH106"/>
      <c r="MQI106"/>
      <c r="MQJ106"/>
      <c r="MQK106"/>
      <c r="MQL106"/>
      <c r="MQM106"/>
      <c r="MQN106"/>
      <c r="MQO106"/>
      <c r="MQP106"/>
      <c r="MQQ106"/>
      <c r="MQR106"/>
      <c r="MQS106"/>
      <c r="MQT106"/>
      <c r="MQU106"/>
      <c r="MQV106"/>
      <c r="MQW106"/>
      <c r="MQX106"/>
      <c r="MQY106"/>
      <c r="MQZ106"/>
      <c r="MRA106"/>
      <c r="MRB106"/>
      <c r="MRC106"/>
      <c r="MRD106"/>
      <c r="MRE106"/>
      <c r="MRF106"/>
      <c r="MRG106"/>
      <c r="MRH106"/>
      <c r="MRI106"/>
      <c r="MRJ106"/>
      <c r="MRK106"/>
      <c r="MRL106"/>
      <c r="MRM106"/>
      <c r="MRN106"/>
      <c r="MRO106"/>
      <c r="MRP106"/>
      <c r="MRQ106"/>
      <c r="MRR106"/>
      <c r="MRS106"/>
      <c r="MRT106"/>
      <c r="MRU106"/>
      <c r="MRV106"/>
      <c r="MRW106"/>
      <c r="MRX106"/>
      <c r="MRY106"/>
      <c r="MRZ106"/>
      <c r="MSA106"/>
      <c r="MSB106"/>
      <c r="MSC106"/>
      <c r="MSD106"/>
      <c r="MSE106"/>
      <c r="MSF106"/>
      <c r="MSG106"/>
      <c r="MSH106"/>
      <c r="MSI106"/>
      <c r="MSJ106"/>
      <c r="MSK106"/>
      <c r="MSL106"/>
      <c r="MSM106"/>
      <c r="MSN106"/>
      <c r="MSO106"/>
      <c r="MSP106"/>
      <c r="MSQ106"/>
      <c r="MSR106"/>
      <c r="MSS106"/>
      <c r="MST106"/>
      <c r="MSU106"/>
      <c r="MSV106"/>
      <c r="MSW106"/>
      <c r="MSX106"/>
      <c r="MSY106"/>
      <c r="MSZ106"/>
      <c r="MTA106"/>
      <c r="MTB106"/>
      <c r="MTC106"/>
      <c r="MTD106"/>
      <c r="MTE106"/>
      <c r="MTF106"/>
      <c r="MTG106"/>
      <c r="MTH106"/>
      <c r="MTI106"/>
      <c r="MTJ106"/>
      <c r="MTK106"/>
      <c r="MTL106"/>
      <c r="MTM106"/>
      <c r="MTN106"/>
      <c r="MTO106"/>
      <c r="MTP106"/>
      <c r="MTQ106"/>
      <c r="MTR106"/>
      <c r="MTS106"/>
      <c r="MTT106"/>
      <c r="MTU106"/>
      <c r="MTV106"/>
      <c r="MTW106"/>
      <c r="MTX106"/>
      <c r="MTY106"/>
      <c r="MTZ106"/>
      <c r="MUA106"/>
      <c r="MUB106"/>
      <c r="MUC106"/>
      <c r="MUD106"/>
      <c r="MUE106"/>
      <c r="MUF106"/>
      <c r="MUG106"/>
      <c r="MUH106"/>
      <c r="MUI106"/>
      <c r="MUJ106"/>
      <c r="MUK106"/>
      <c r="MUL106"/>
      <c r="MUM106"/>
      <c r="MUN106"/>
      <c r="MUO106"/>
      <c r="MUP106"/>
      <c r="MUQ106"/>
      <c r="MUR106"/>
      <c r="MUS106"/>
      <c r="MUT106"/>
      <c r="MUU106"/>
      <c r="MUV106"/>
      <c r="MUW106"/>
      <c r="MUX106"/>
      <c r="MUY106"/>
      <c r="MUZ106"/>
      <c r="MVA106"/>
      <c r="MVB106"/>
      <c r="MVC106"/>
      <c r="MVD106"/>
      <c r="MVE106"/>
      <c r="MVF106"/>
      <c r="MVG106"/>
      <c r="MVH106"/>
      <c r="MVI106"/>
      <c r="MVJ106"/>
      <c r="MVK106"/>
      <c r="MVL106"/>
      <c r="MVM106"/>
      <c r="MVN106"/>
      <c r="MVO106"/>
      <c r="MVP106"/>
      <c r="MVQ106"/>
      <c r="MVR106"/>
      <c r="MVS106"/>
      <c r="MVT106"/>
      <c r="MVU106"/>
      <c r="MVV106"/>
      <c r="MVW106"/>
      <c r="MVX106"/>
      <c r="MVY106"/>
      <c r="MVZ106"/>
      <c r="MWA106"/>
      <c r="MWB106"/>
      <c r="MWC106"/>
      <c r="MWD106"/>
      <c r="MWE106"/>
      <c r="MWF106"/>
      <c r="MWG106"/>
      <c r="MWH106"/>
      <c r="MWI106"/>
      <c r="MWJ106"/>
      <c r="MWK106"/>
      <c r="MWL106"/>
      <c r="MWM106"/>
      <c r="MWN106"/>
      <c r="MWO106"/>
      <c r="MWP106"/>
      <c r="MWQ106"/>
      <c r="MWR106"/>
      <c r="MWS106"/>
      <c r="MWT106"/>
      <c r="MWU106"/>
      <c r="MWV106"/>
      <c r="MWW106"/>
      <c r="MWX106"/>
      <c r="MWY106"/>
      <c r="MWZ106"/>
      <c r="MXA106"/>
      <c r="MXB106"/>
      <c r="MXC106"/>
      <c r="MXD106"/>
      <c r="MXE106"/>
      <c r="MXF106"/>
      <c r="MXG106"/>
      <c r="MXH106"/>
      <c r="MXI106"/>
      <c r="MXJ106"/>
      <c r="MXK106"/>
      <c r="MXL106"/>
      <c r="MXM106"/>
      <c r="MXN106"/>
      <c r="MXO106"/>
      <c r="MXP106"/>
      <c r="MXQ106"/>
      <c r="MXR106"/>
      <c r="MXS106"/>
      <c r="MXT106"/>
      <c r="MXU106"/>
      <c r="MXV106"/>
      <c r="MXW106"/>
      <c r="MXX106"/>
      <c r="MXY106"/>
      <c r="MXZ106"/>
      <c r="MYA106"/>
      <c r="MYB106"/>
      <c r="MYC106"/>
      <c r="MYD106"/>
      <c r="MYE106"/>
      <c r="MYF106"/>
      <c r="MYG106"/>
      <c r="MYH106"/>
      <c r="MYI106"/>
      <c r="MYJ106"/>
      <c r="MYK106"/>
      <c r="MYL106"/>
      <c r="MYM106"/>
      <c r="MYN106"/>
      <c r="MYO106"/>
      <c r="MYP106"/>
      <c r="MYQ106"/>
      <c r="MYR106"/>
      <c r="MYS106"/>
      <c r="MYT106"/>
      <c r="MYU106"/>
      <c r="MYV106"/>
      <c r="MYW106"/>
      <c r="MYX106"/>
      <c r="MYY106"/>
      <c r="MYZ106"/>
      <c r="MZA106"/>
      <c r="MZB106"/>
      <c r="MZC106"/>
      <c r="MZD106"/>
      <c r="MZE106"/>
      <c r="MZF106"/>
      <c r="MZG106"/>
      <c r="MZH106"/>
      <c r="MZI106"/>
      <c r="MZJ106"/>
      <c r="MZK106"/>
      <c r="MZL106"/>
      <c r="MZM106"/>
      <c r="MZN106"/>
      <c r="MZO106"/>
      <c r="MZP106"/>
      <c r="MZQ106"/>
      <c r="MZR106"/>
      <c r="MZS106"/>
      <c r="MZT106"/>
      <c r="MZU106"/>
      <c r="MZV106"/>
      <c r="MZW106"/>
      <c r="MZX106"/>
      <c r="MZY106"/>
      <c r="MZZ106"/>
      <c r="NAA106"/>
      <c r="NAB106"/>
      <c r="NAC106"/>
      <c r="NAD106"/>
      <c r="NAE106"/>
      <c r="NAF106"/>
      <c r="NAG106"/>
      <c r="NAH106"/>
      <c r="NAI106"/>
      <c r="NAJ106"/>
      <c r="NAK106"/>
      <c r="NAL106"/>
      <c r="NAM106"/>
      <c r="NAN106"/>
      <c r="NAO106"/>
      <c r="NAP106"/>
      <c r="NAQ106"/>
      <c r="NAR106"/>
      <c r="NAS106"/>
      <c r="NAT106"/>
      <c r="NAU106"/>
      <c r="NAV106"/>
      <c r="NAW106"/>
      <c r="NAX106"/>
      <c r="NAY106"/>
      <c r="NAZ106"/>
      <c r="NBA106"/>
      <c r="NBB106"/>
      <c r="NBC106"/>
      <c r="NBD106"/>
      <c r="NBE106"/>
      <c r="NBF106"/>
      <c r="NBG106"/>
      <c r="NBH106"/>
      <c r="NBI106"/>
      <c r="NBJ106"/>
      <c r="NBK106"/>
      <c r="NBL106"/>
      <c r="NBM106"/>
      <c r="NBN106"/>
      <c r="NBO106"/>
      <c r="NBP106"/>
      <c r="NBQ106"/>
      <c r="NBR106"/>
      <c r="NBS106"/>
      <c r="NBT106"/>
      <c r="NBU106"/>
      <c r="NBV106"/>
      <c r="NBW106"/>
      <c r="NBX106"/>
      <c r="NBY106"/>
      <c r="NBZ106"/>
      <c r="NCA106"/>
      <c r="NCB106"/>
      <c r="NCC106"/>
      <c r="NCD106"/>
      <c r="NCE106"/>
      <c r="NCF106"/>
      <c r="NCG106"/>
      <c r="NCH106"/>
      <c r="NCI106"/>
      <c r="NCJ106"/>
      <c r="NCK106"/>
      <c r="NCL106"/>
      <c r="NCM106"/>
      <c r="NCN106"/>
      <c r="NCO106"/>
      <c r="NCP106"/>
      <c r="NCQ106"/>
      <c r="NCR106"/>
      <c r="NCS106"/>
      <c r="NCT106"/>
      <c r="NCU106"/>
      <c r="NCV106"/>
      <c r="NCW106"/>
      <c r="NCX106"/>
      <c r="NCY106"/>
      <c r="NCZ106"/>
      <c r="NDA106"/>
      <c r="NDB106"/>
      <c r="NDC106"/>
      <c r="NDD106"/>
      <c r="NDE106"/>
      <c r="NDF106"/>
      <c r="NDG106"/>
      <c r="NDH106"/>
      <c r="NDI106"/>
      <c r="NDJ106"/>
      <c r="NDK106"/>
      <c r="NDL106"/>
      <c r="NDM106"/>
      <c r="NDN106"/>
      <c r="NDO106"/>
      <c r="NDP106"/>
      <c r="NDQ106"/>
      <c r="NDR106"/>
      <c r="NDS106"/>
      <c r="NDT106"/>
      <c r="NDU106"/>
      <c r="NDV106"/>
      <c r="NDW106"/>
      <c r="NDX106"/>
      <c r="NDY106"/>
      <c r="NDZ106"/>
      <c r="NEA106"/>
      <c r="NEB106"/>
      <c r="NEC106"/>
      <c r="NED106"/>
      <c r="NEE106"/>
      <c r="NEF106"/>
      <c r="NEG106"/>
      <c r="NEH106"/>
      <c r="NEI106"/>
      <c r="NEJ106"/>
      <c r="NEK106"/>
      <c r="NEL106"/>
      <c r="NEM106"/>
      <c r="NEN106"/>
      <c r="NEO106"/>
      <c r="NEP106"/>
      <c r="NEQ106"/>
      <c r="NER106"/>
      <c r="NES106"/>
      <c r="NET106"/>
      <c r="NEU106"/>
      <c r="NEV106"/>
      <c r="NEW106"/>
      <c r="NEX106"/>
      <c r="NEY106"/>
      <c r="NEZ106"/>
      <c r="NFA106"/>
      <c r="NFB106"/>
      <c r="NFC106"/>
      <c r="NFD106"/>
      <c r="NFE106"/>
      <c r="NFF106"/>
      <c r="NFG106"/>
      <c r="NFH106"/>
      <c r="NFI106"/>
      <c r="NFJ106"/>
      <c r="NFK106"/>
      <c r="NFL106"/>
      <c r="NFM106"/>
      <c r="NFN106"/>
      <c r="NFO106"/>
      <c r="NFP106"/>
      <c r="NFQ106"/>
      <c r="NFR106"/>
      <c r="NFS106"/>
      <c r="NFT106"/>
      <c r="NFU106"/>
      <c r="NFV106"/>
      <c r="NFW106"/>
      <c r="NFX106"/>
      <c r="NFY106"/>
      <c r="NFZ106"/>
      <c r="NGA106"/>
      <c r="NGB106"/>
      <c r="NGC106"/>
      <c r="NGD106"/>
      <c r="NGE106"/>
      <c r="NGF106"/>
      <c r="NGG106"/>
      <c r="NGH106"/>
      <c r="NGI106"/>
      <c r="NGJ106"/>
      <c r="NGK106"/>
      <c r="NGL106"/>
      <c r="NGM106"/>
      <c r="NGN106"/>
      <c r="NGO106"/>
      <c r="NGP106"/>
      <c r="NGQ106"/>
      <c r="NGR106"/>
      <c r="NGS106"/>
      <c r="NGT106"/>
      <c r="NGU106"/>
      <c r="NGV106"/>
      <c r="NGW106"/>
      <c r="NGX106"/>
      <c r="NGY106"/>
      <c r="NGZ106"/>
      <c r="NHA106"/>
      <c r="NHB106"/>
      <c r="NHC106"/>
      <c r="NHD106"/>
      <c r="NHE106"/>
      <c r="NHF106"/>
      <c r="NHG106"/>
      <c r="NHH106"/>
      <c r="NHI106"/>
      <c r="NHJ106"/>
      <c r="NHK106"/>
      <c r="NHL106"/>
      <c r="NHM106"/>
      <c r="NHN106"/>
      <c r="NHO106"/>
      <c r="NHP106"/>
      <c r="NHQ106"/>
      <c r="NHR106"/>
      <c r="NHS106"/>
      <c r="NHT106"/>
      <c r="NHU106"/>
      <c r="NHV106"/>
      <c r="NHW106"/>
      <c r="NHX106"/>
      <c r="NHY106"/>
      <c r="NHZ106"/>
      <c r="NIA106"/>
      <c r="NIB106"/>
      <c r="NIC106"/>
      <c r="NID106"/>
      <c r="NIE106"/>
      <c r="NIF106"/>
      <c r="NIG106"/>
      <c r="NIH106"/>
      <c r="NII106"/>
      <c r="NIJ106"/>
      <c r="NIK106"/>
      <c r="NIL106"/>
      <c r="NIM106"/>
      <c r="NIN106"/>
      <c r="NIO106"/>
      <c r="NIP106"/>
      <c r="NIQ106"/>
      <c r="NIR106"/>
      <c r="NIS106"/>
      <c r="NIT106"/>
      <c r="NIU106"/>
      <c r="NIV106"/>
      <c r="NIW106"/>
      <c r="NIX106"/>
      <c r="NIY106"/>
      <c r="NIZ106"/>
      <c r="NJA106"/>
      <c r="NJB106"/>
      <c r="NJC106"/>
      <c r="NJD106"/>
      <c r="NJE106"/>
      <c r="NJF106"/>
      <c r="NJG106"/>
      <c r="NJH106"/>
      <c r="NJI106"/>
      <c r="NJJ106"/>
      <c r="NJK106"/>
      <c r="NJL106"/>
      <c r="NJM106"/>
      <c r="NJN106"/>
      <c r="NJO106"/>
      <c r="NJP106"/>
      <c r="NJQ106"/>
      <c r="NJR106"/>
      <c r="NJS106"/>
      <c r="NJT106"/>
      <c r="NJU106"/>
      <c r="NJV106"/>
      <c r="NJW106"/>
      <c r="NJX106"/>
      <c r="NJY106"/>
      <c r="NJZ106"/>
      <c r="NKA106"/>
      <c r="NKB106"/>
      <c r="NKC106"/>
      <c r="NKD106"/>
      <c r="NKE106"/>
      <c r="NKF106"/>
      <c r="NKG106"/>
      <c r="NKH106"/>
      <c r="NKI106"/>
      <c r="NKJ106"/>
      <c r="NKK106"/>
      <c r="NKL106"/>
      <c r="NKM106"/>
      <c r="NKN106"/>
      <c r="NKO106"/>
      <c r="NKP106"/>
      <c r="NKQ106"/>
      <c r="NKR106"/>
      <c r="NKS106"/>
      <c r="NKT106"/>
      <c r="NKU106"/>
      <c r="NKV106"/>
      <c r="NKW106"/>
      <c r="NKX106"/>
      <c r="NKY106"/>
      <c r="NKZ106"/>
      <c r="NLA106"/>
      <c r="NLB106"/>
      <c r="NLC106"/>
      <c r="NLD106"/>
      <c r="NLE106"/>
      <c r="NLF106"/>
      <c r="NLG106"/>
      <c r="NLH106"/>
      <c r="NLI106"/>
      <c r="NLJ106"/>
      <c r="NLK106"/>
      <c r="NLL106"/>
      <c r="NLM106"/>
      <c r="NLN106"/>
      <c r="NLO106"/>
      <c r="NLP106"/>
      <c r="NLQ106"/>
      <c r="NLR106"/>
      <c r="NLS106"/>
      <c r="NLT106"/>
      <c r="NLU106"/>
      <c r="NLV106"/>
      <c r="NLW106"/>
      <c r="NLX106"/>
      <c r="NLY106"/>
      <c r="NLZ106"/>
      <c r="NMA106"/>
      <c r="NMB106"/>
      <c r="NMC106"/>
      <c r="NMD106"/>
      <c r="NME106"/>
      <c r="NMF106"/>
      <c r="NMG106"/>
      <c r="NMH106"/>
      <c r="NMI106"/>
      <c r="NMJ106"/>
      <c r="NMK106"/>
      <c r="NML106"/>
      <c r="NMM106"/>
      <c r="NMN106"/>
      <c r="NMO106"/>
      <c r="NMP106"/>
      <c r="NMQ106"/>
      <c r="NMR106"/>
      <c r="NMS106"/>
      <c r="NMT106"/>
      <c r="NMU106"/>
      <c r="NMV106"/>
      <c r="NMW106"/>
      <c r="NMX106"/>
      <c r="NMY106"/>
      <c r="NMZ106"/>
      <c r="NNA106"/>
      <c r="NNB106"/>
      <c r="NNC106"/>
      <c r="NND106"/>
      <c r="NNE106"/>
      <c r="NNF106"/>
      <c r="NNG106"/>
      <c r="NNH106"/>
      <c r="NNI106"/>
      <c r="NNJ106"/>
      <c r="NNK106"/>
      <c r="NNL106"/>
      <c r="NNM106"/>
      <c r="NNN106"/>
      <c r="NNO106"/>
      <c r="NNP106"/>
      <c r="NNQ106"/>
      <c r="NNR106"/>
      <c r="NNS106"/>
      <c r="NNT106"/>
      <c r="NNU106"/>
      <c r="NNV106"/>
      <c r="NNW106"/>
      <c r="NNX106"/>
      <c r="NNY106"/>
      <c r="NNZ106"/>
      <c r="NOA106"/>
      <c r="NOB106"/>
      <c r="NOC106"/>
      <c r="NOD106"/>
      <c r="NOE106"/>
      <c r="NOF106"/>
      <c r="NOG106"/>
      <c r="NOH106"/>
      <c r="NOI106"/>
      <c r="NOJ106"/>
      <c r="NOK106"/>
      <c r="NOL106"/>
      <c r="NOM106"/>
      <c r="NON106"/>
      <c r="NOO106"/>
      <c r="NOP106"/>
      <c r="NOQ106"/>
      <c r="NOR106"/>
      <c r="NOS106"/>
      <c r="NOT106"/>
      <c r="NOU106"/>
      <c r="NOV106"/>
      <c r="NOW106"/>
      <c r="NOX106"/>
      <c r="NOY106"/>
      <c r="NOZ106"/>
      <c r="NPA106"/>
      <c r="NPB106"/>
      <c r="NPC106"/>
      <c r="NPD106"/>
      <c r="NPE106"/>
      <c r="NPF106"/>
      <c r="NPG106"/>
      <c r="NPH106"/>
      <c r="NPI106"/>
      <c r="NPJ106"/>
      <c r="NPK106"/>
      <c r="NPL106"/>
      <c r="NPM106"/>
      <c r="NPN106"/>
      <c r="NPO106"/>
      <c r="NPP106"/>
      <c r="NPQ106"/>
      <c r="NPR106"/>
      <c r="NPS106"/>
      <c r="NPT106"/>
      <c r="NPU106"/>
      <c r="NPV106"/>
      <c r="NPW106"/>
      <c r="NPX106"/>
      <c r="NPY106"/>
      <c r="NPZ106"/>
      <c r="NQA106"/>
      <c r="NQB106"/>
      <c r="NQC106"/>
      <c r="NQD106"/>
      <c r="NQE106"/>
      <c r="NQF106"/>
      <c r="NQG106"/>
      <c r="NQH106"/>
      <c r="NQI106"/>
      <c r="NQJ106"/>
      <c r="NQK106"/>
      <c r="NQL106"/>
      <c r="NQM106"/>
      <c r="NQN106"/>
      <c r="NQO106"/>
      <c r="NQP106"/>
      <c r="NQQ106"/>
      <c r="NQR106"/>
      <c r="NQS106"/>
      <c r="NQT106"/>
      <c r="NQU106"/>
      <c r="NQV106"/>
      <c r="NQW106"/>
      <c r="NQX106"/>
      <c r="NQY106"/>
      <c r="NQZ106"/>
      <c r="NRA106"/>
      <c r="NRB106"/>
      <c r="NRC106"/>
      <c r="NRD106"/>
      <c r="NRE106"/>
      <c r="NRF106"/>
      <c r="NRG106"/>
      <c r="NRH106"/>
      <c r="NRI106"/>
      <c r="NRJ106"/>
      <c r="NRK106"/>
      <c r="NRL106"/>
      <c r="NRM106"/>
      <c r="NRN106"/>
      <c r="NRO106"/>
      <c r="NRP106"/>
      <c r="NRQ106"/>
      <c r="NRR106"/>
      <c r="NRS106"/>
      <c r="NRT106"/>
      <c r="NRU106"/>
      <c r="NRV106"/>
      <c r="NRW106"/>
      <c r="NRX106"/>
      <c r="NRY106"/>
      <c r="NRZ106"/>
      <c r="NSA106"/>
      <c r="NSB106"/>
      <c r="NSC106"/>
      <c r="NSD106"/>
      <c r="NSE106"/>
      <c r="NSF106"/>
      <c r="NSG106"/>
      <c r="NSH106"/>
      <c r="NSI106"/>
      <c r="NSJ106"/>
      <c r="NSK106"/>
      <c r="NSL106"/>
      <c r="NSM106"/>
      <c r="NSN106"/>
      <c r="NSO106"/>
      <c r="NSP106"/>
      <c r="NSQ106"/>
      <c r="NSR106"/>
      <c r="NSS106"/>
      <c r="NST106"/>
      <c r="NSU106"/>
      <c r="NSV106"/>
      <c r="NSW106"/>
      <c r="NSX106"/>
      <c r="NSY106"/>
      <c r="NSZ106"/>
      <c r="NTA106"/>
      <c r="NTB106"/>
      <c r="NTC106"/>
      <c r="NTD106"/>
      <c r="NTE106"/>
      <c r="NTF106"/>
      <c r="NTG106"/>
      <c r="NTH106"/>
      <c r="NTI106"/>
      <c r="NTJ106"/>
      <c r="NTK106"/>
      <c r="NTL106"/>
      <c r="NTM106"/>
      <c r="NTN106"/>
      <c r="NTO106"/>
      <c r="NTP106"/>
      <c r="NTQ106"/>
      <c r="NTR106"/>
      <c r="NTS106"/>
      <c r="NTT106"/>
      <c r="NTU106"/>
      <c r="NTV106"/>
      <c r="NTW106"/>
      <c r="NTX106"/>
      <c r="NTY106"/>
      <c r="NTZ106"/>
      <c r="NUA106"/>
      <c r="NUB106"/>
      <c r="NUC106"/>
      <c r="NUD106"/>
      <c r="NUE106"/>
      <c r="NUF106"/>
      <c r="NUG106"/>
      <c r="NUH106"/>
      <c r="NUI106"/>
      <c r="NUJ106"/>
      <c r="NUK106"/>
      <c r="NUL106"/>
      <c r="NUM106"/>
      <c r="NUN106"/>
      <c r="NUO106"/>
      <c r="NUP106"/>
      <c r="NUQ106"/>
      <c r="NUR106"/>
      <c r="NUS106"/>
      <c r="NUT106"/>
      <c r="NUU106"/>
      <c r="NUV106"/>
      <c r="NUW106"/>
      <c r="NUX106"/>
      <c r="NUY106"/>
      <c r="NUZ106"/>
      <c r="NVA106"/>
      <c r="NVB106"/>
      <c r="NVC106"/>
      <c r="NVD106"/>
      <c r="NVE106"/>
      <c r="NVF106"/>
      <c r="NVG106"/>
      <c r="NVH106"/>
      <c r="NVI106"/>
      <c r="NVJ106"/>
      <c r="NVK106"/>
      <c r="NVL106"/>
      <c r="NVM106"/>
      <c r="NVN106"/>
      <c r="NVO106"/>
      <c r="NVP106"/>
      <c r="NVQ106"/>
      <c r="NVR106"/>
      <c r="NVS106"/>
      <c r="NVT106"/>
      <c r="NVU106"/>
      <c r="NVV106"/>
      <c r="NVW106"/>
      <c r="NVX106"/>
      <c r="NVY106"/>
      <c r="NVZ106"/>
      <c r="NWA106"/>
      <c r="NWB106"/>
      <c r="NWC106"/>
      <c r="NWD106"/>
      <c r="NWE106"/>
      <c r="NWF106"/>
      <c r="NWG106"/>
      <c r="NWH106"/>
      <c r="NWI106"/>
      <c r="NWJ106"/>
      <c r="NWK106"/>
      <c r="NWL106"/>
      <c r="NWM106"/>
      <c r="NWN106"/>
      <c r="NWO106"/>
      <c r="NWP106"/>
      <c r="NWQ106"/>
      <c r="NWR106"/>
      <c r="NWS106"/>
      <c r="NWT106"/>
      <c r="NWU106"/>
      <c r="NWV106"/>
      <c r="NWW106"/>
      <c r="NWX106"/>
      <c r="NWY106"/>
      <c r="NWZ106"/>
      <c r="NXA106"/>
      <c r="NXB106"/>
      <c r="NXC106"/>
      <c r="NXD106"/>
      <c r="NXE106"/>
      <c r="NXF106"/>
      <c r="NXG106"/>
      <c r="NXH106"/>
      <c r="NXI106"/>
      <c r="NXJ106"/>
      <c r="NXK106"/>
      <c r="NXL106"/>
      <c r="NXM106"/>
      <c r="NXN106"/>
      <c r="NXO106"/>
      <c r="NXP106"/>
      <c r="NXQ106"/>
      <c r="NXR106"/>
      <c r="NXS106"/>
      <c r="NXT106"/>
      <c r="NXU106"/>
      <c r="NXV106"/>
      <c r="NXW106"/>
      <c r="NXX106"/>
      <c r="NXY106"/>
      <c r="NXZ106"/>
      <c r="NYA106"/>
      <c r="NYB106"/>
      <c r="NYC106"/>
      <c r="NYD106"/>
      <c r="NYE106"/>
      <c r="NYF106"/>
      <c r="NYG106"/>
      <c r="NYH106"/>
      <c r="NYI106"/>
      <c r="NYJ106"/>
      <c r="NYK106"/>
      <c r="NYL106"/>
      <c r="NYM106"/>
      <c r="NYN106"/>
      <c r="NYO106"/>
      <c r="NYP106"/>
      <c r="NYQ106"/>
      <c r="NYR106"/>
      <c r="NYS106"/>
      <c r="NYT106"/>
      <c r="NYU106"/>
      <c r="NYV106"/>
      <c r="NYW106"/>
      <c r="NYX106"/>
      <c r="NYY106"/>
      <c r="NYZ106"/>
      <c r="NZA106"/>
      <c r="NZB106"/>
      <c r="NZC106"/>
      <c r="NZD106"/>
      <c r="NZE106"/>
      <c r="NZF106"/>
      <c r="NZG106"/>
      <c r="NZH106"/>
      <c r="NZI106"/>
      <c r="NZJ106"/>
      <c r="NZK106"/>
      <c r="NZL106"/>
      <c r="NZM106"/>
      <c r="NZN106"/>
      <c r="NZO106"/>
      <c r="NZP106"/>
      <c r="NZQ106"/>
      <c r="NZR106"/>
      <c r="NZS106"/>
      <c r="NZT106"/>
      <c r="NZU106"/>
      <c r="NZV106"/>
      <c r="NZW106"/>
      <c r="NZX106"/>
      <c r="NZY106"/>
      <c r="NZZ106"/>
      <c r="OAA106"/>
      <c r="OAB106"/>
      <c r="OAC106"/>
      <c r="OAD106"/>
      <c r="OAE106"/>
      <c r="OAF106"/>
      <c r="OAG106"/>
      <c r="OAH106"/>
      <c r="OAI106"/>
      <c r="OAJ106"/>
      <c r="OAK106"/>
      <c r="OAL106"/>
      <c r="OAM106"/>
      <c r="OAN106"/>
      <c r="OAO106"/>
      <c r="OAP106"/>
      <c r="OAQ106"/>
      <c r="OAR106"/>
      <c r="OAS106"/>
      <c r="OAT106"/>
      <c r="OAU106"/>
      <c r="OAV106"/>
      <c r="OAW106"/>
      <c r="OAX106"/>
      <c r="OAY106"/>
      <c r="OAZ106"/>
      <c r="OBA106"/>
      <c r="OBB106"/>
      <c r="OBC106"/>
      <c r="OBD106"/>
      <c r="OBE106"/>
      <c r="OBF106"/>
      <c r="OBG106"/>
      <c r="OBH106"/>
      <c r="OBI106"/>
      <c r="OBJ106"/>
      <c r="OBK106"/>
      <c r="OBL106"/>
      <c r="OBM106"/>
      <c r="OBN106"/>
      <c r="OBO106"/>
      <c r="OBP106"/>
      <c r="OBQ106"/>
      <c r="OBR106"/>
      <c r="OBS106"/>
      <c r="OBT106"/>
      <c r="OBU106"/>
      <c r="OBV106"/>
      <c r="OBW106"/>
      <c r="OBX106"/>
      <c r="OBY106"/>
      <c r="OBZ106"/>
      <c r="OCA106"/>
      <c r="OCB106"/>
      <c r="OCC106"/>
      <c r="OCD106"/>
      <c r="OCE106"/>
      <c r="OCF106"/>
      <c r="OCG106"/>
      <c r="OCH106"/>
      <c r="OCI106"/>
      <c r="OCJ106"/>
      <c r="OCK106"/>
      <c r="OCL106"/>
      <c r="OCM106"/>
      <c r="OCN106"/>
      <c r="OCO106"/>
      <c r="OCP106"/>
      <c r="OCQ106"/>
      <c r="OCR106"/>
      <c r="OCS106"/>
      <c r="OCT106"/>
      <c r="OCU106"/>
      <c r="OCV106"/>
      <c r="OCW106"/>
      <c r="OCX106"/>
      <c r="OCY106"/>
      <c r="OCZ106"/>
      <c r="ODA106"/>
      <c r="ODB106"/>
      <c r="ODC106"/>
      <c r="ODD106"/>
      <c r="ODE106"/>
      <c r="ODF106"/>
      <c r="ODG106"/>
      <c r="ODH106"/>
      <c r="ODI106"/>
      <c r="ODJ106"/>
      <c r="ODK106"/>
      <c r="ODL106"/>
      <c r="ODM106"/>
      <c r="ODN106"/>
      <c r="ODO106"/>
      <c r="ODP106"/>
      <c r="ODQ106"/>
      <c r="ODR106"/>
      <c r="ODS106"/>
      <c r="ODT106"/>
      <c r="ODU106"/>
      <c r="ODV106"/>
      <c r="ODW106"/>
      <c r="ODX106"/>
      <c r="ODY106"/>
      <c r="ODZ106"/>
      <c r="OEA106"/>
      <c r="OEB106"/>
      <c r="OEC106"/>
      <c r="OED106"/>
      <c r="OEE106"/>
      <c r="OEF106"/>
      <c r="OEG106"/>
      <c r="OEH106"/>
      <c r="OEI106"/>
      <c r="OEJ106"/>
      <c r="OEK106"/>
      <c r="OEL106"/>
      <c r="OEM106"/>
      <c r="OEN106"/>
      <c r="OEO106"/>
      <c r="OEP106"/>
      <c r="OEQ106"/>
      <c r="OER106"/>
      <c r="OES106"/>
      <c r="OET106"/>
      <c r="OEU106"/>
      <c r="OEV106"/>
      <c r="OEW106"/>
      <c r="OEX106"/>
      <c r="OEY106"/>
      <c r="OEZ106"/>
      <c r="OFA106"/>
      <c r="OFB106"/>
      <c r="OFC106"/>
      <c r="OFD106"/>
      <c r="OFE106"/>
      <c r="OFF106"/>
      <c r="OFG106"/>
      <c r="OFH106"/>
      <c r="OFI106"/>
      <c r="OFJ106"/>
      <c r="OFK106"/>
      <c r="OFL106"/>
      <c r="OFM106"/>
      <c r="OFN106"/>
      <c r="OFO106"/>
      <c r="OFP106"/>
      <c r="OFQ106"/>
      <c r="OFR106"/>
      <c r="OFS106"/>
      <c r="OFT106"/>
      <c r="OFU106"/>
      <c r="OFV106"/>
      <c r="OFW106"/>
      <c r="OFX106"/>
      <c r="OFY106"/>
      <c r="OFZ106"/>
      <c r="OGA106"/>
      <c r="OGB106"/>
      <c r="OGC106"/>
      <c r="OGD106"/>
      <c r="OGE106"/>
      <c r="OGF106"/>
      <c r="OGG106"/>
      <c r="OGH106"/>
      <c r="OGI106"/>
      <c r="OGJ106"/>
      <c r="OGK106"/>
      <c r="OGL106"/>
      <c r="OGM106"/>
      <c r="OGN106"/>
      <c r="OGO106"/>
      <c r="OGP106"/>
      <c r="OGQ106"/>
      <c r="OGR106"/>
      <c r="OGS106"/>
      <c r="OGT106"/>
      <c r="OGU106"/>
      <c r="OGV106"/>
      <c r="OGW106"/>
      <c r="OGX106"/>
      <c r="OGY106"/>
      <c r="OGZ106"/>
      <c r="OHA106"/>
      <c r="OHB106"/>
      <c r="OHC106"/>
      <c r="OHD106"/>
      <c r="OHE106"/>
      <c r="OHF106"/>
      <c r="OHG106"/>
      <c r="OHH106"/>
      <c r="OHI106"/>
      <c r="OHJ106"/>
      <c r="OHK106"/>
      <c r="OHL106"/>
      <c r="OHM106"/>
      <c r="OHN106"/>
      <c r="OHO106"/>
      <c r="OHP106"/>
      <c r="OHQ106"/>
      <c r="OHR106"/>
      <c r="OHS106"/>
      <c r="OHT106"/>
      <c r="OHU106"/>
      <c r="OHV106"/>
      <c r="OHW106"/>
      <c r="OHX106"/>
      <c r="OHY106"/>
      <c r="OHZ106"/>
      <c r="OIA106"/>
      <c r="OIB106"/>
      <c r="OIC106"/>
      <c r="OID106"/>
      <c r="OIE106"/>
      <c r="OIF106"/>
      <c r="OIG106"/>
      <c r="OIH106"/>
      <c r="OII106"/>
      <c r="OIJ106"/>
      <c r="OIK106"/>
      <c r="OIL106"/>
      <c r="OIM106"/>
      <c r="OIN106"/>
      <c r="OIO106"/>
      <c r="OIP106"/>
      <c r="OIQ106"/>
      <c r="OIR106"/>
      <c r="OIS106"/>
      <c r="OIT106"/>
      <c r="OIU106"/>
      <c r="OIV106"/>
      <c r="OIW106"/>
      <c r="OIX106"/>
      <c r="OIY106"/>
      <c r="OIZ106"/>
      <c r="OJA106"/>
      <c r="OJB106"/>
      <c r="OJC106"/>
      <c r="OJD106"/>
      <c r="OJE106"/>
      <c r="OJF106"/>
      <c r="OJG106"/>
      <c r="OJH106"/>
      <c r="OJI106"/>
      <c r="OJJ106"/>
      <c r="OJK106"/>
      <c r="OJL106"/>
      <c r="OJM106"/>
      <c r="OJN106"/>
      <c r="OJO106"/>
      <c r="OJP106"/>
      <c r="OJQ106"/>
      <c r="OJR106"/>
      <c r="OJS106"/>
      <c r="OJT106"/>
      <c r="OJU106"/>
      <c r="OJV106"/>
      <c r="OJW106"/>
      <c r="OJX106"/>
      <c r="OJY106"/>
      <c r="OJZ106"/>
      <c r="OKA106"/>
      <c r="OKB106"/>
      <c r="OKC106"/>
      <c r="OKD106"/>
      <c r="OKE106"/>
      <c r="OKF106"/>
      <c r="OKG106"/>
      <c r="OKH106"/>
      <c r="OKI106"/>
      <c r="OKJ106"/>
      <c r="OKK106"/>
      <c r="OKL106"/>
      <c r="OKM106"/>
      <c r="OKN106"/>
      <c r="OKO106"/>
      <c r="OKP106"/>
      <c r="OKQ106"/>
      <c r="OKR106"/>
      <c r="OKS106"/>
      <c r="OKT106"/>
      <c r="OKU106"/>
      <c r="OKV106"/>
      <c r="OKW106"/>
      <c r="OKX106"/>
      <c r="OKY106"/>
      <c r="OKZ106"/>
      <c r="OLA106"/>
      <c r="OLB106"/>
      <c r="OLC106"/>
      <c r="OLD106"/>
      <c r="OLE106"/>
      <c r="OLF106"/>
      <c r="OLG106"/>
      <c r="OLH106"/>
      <c r="OLI106"/>
      <c r="OLJ106"/>
      <c r="OLK106"/>
      <c r="OLL106"/>
      <c r="OLM106"/>
      <c r="OLN106"/>
      <c r="OLO106"/>
      <c r="OLP106"/>
      <c r="OLQ106"/>
      <c r="OLR106"/>
      <c r="OLS106"/>
      <c r="OLT106"/>
      <c r="OLU106"/>
      <c r="OLV106"/>
      <c r="OLW106"/>
      <c r="OLX106"/>
      <c r="OLY106"/>
      <c r="OLZ106"/>
      <c r="OMA106"/>
      <c r="OMB106"/>
      <c r="OMC106"/>
      <c r="OMD106"/>
      <c r="OME106"/>
      <c r="OMF106"/>
      <c r="OMG106"/>
      <c r="OMH106"/>
      <c r="OMI106"/>
      <c r="OMJ106"/>
      <c r="OMK106"/>
      <c r="OML106"/>
      <c r="OMM106"/>
      <c r="OMN106"/>
      <c r="OMO106"/>
      <c r="OMP106"/>
      <c r="OMQ106"/>
      <c r="OMR106"/>
      <c r="OMS106"/>
      <c r="OMT106"/>
      <c r="OMU106"/>
      <c r="OMV106"/>
      <c r="OMW106"/>
      <c r="OMX106"/>
      <c r="OMY106"/>
      <c r="OMZ106"/>
      <c r="ONA106"/>
      <c r="ONB106"/>
      <c r="ONC106"/>
      <c r="OND106"/>
      <c r="ONE106"/>
      <c r="ONF106"/>
      <c r="ONG106"/>
      <c r="ONH106"/>
      <c r="ONI106"/>
      <c r="ONJ106"/>
      <c r="ONK106"/>
      <c r="ONL106"/>
      <c r="ONM106"/>
      <c r="ONN106"/>
      <c r="ONO106"/>
      <c r="ONP106"/>
      <c r="ONQ106"/>
      <c r="ONR106"/>
      <c r="ONS106"/>
      <c r="ONT106"/>
      <c r="ONU106"/>
      <c r="ONV106"/>
      <c r="ONW106"/>
      <c r="ONX106"/>
      <c r="ONY106"/>
      <c r="ONZ106"/>
      <c r="OOA106"/>
      <c r="OOB106"/>
      <c r="OOC106"/>
      <c r="OOD106"/>
      <c r="OOE106"/>
      <c r="OOF106"/>
      <c r="OOG106"/>
      <c r="OOH106"/>
      <c r="OOI106"/>
      <c r="OOJ106"/>
      <c r="OOK106"/>
      <c r="OOL106"/>
      <c r="OOM106"/>
      <c r="OON106"/>
      <c r="OOO106"/>
      <c r="OOP106"/>
      <c r="OOQ106"/>
      <c r="OOR106"/>
      <c r="OOS106"/>
      <c r="OOT106"/>
      <c r="OOU106"/>
      <c r="OOV106"/>
      <c r="OOW106"/>
      <c r="OOX106"/>
      <c r="OOY106"/>
      <c r="OOZ106"/>
      <c r="OPA106"/>
      <c r="OPB106"/>
      <c r="OPC106"/>
      <c r="OPD106"/>
      <c r="OPE106"/>
      <c r="OPF106"/>
      <c r="OPG106"/>
      <c r="OPH106"/>
      <c r="OPI106"/>
      <c r="OPJ106"/>
      <c r="OPK106"/>
      <c r="OPL106"/>
      <c r="OPM106"/>
      <c r="OPN106"/>
      <c r="OPO106"/>
      <c r="OPP106"/>
      <c r="OPQ106"/>
      <c r="OPR106"/>
      <c r="OPS106"/>
      <c r="OPT106"/>
      <c r="OPU106"/>
      <c r="OPV106"/>
      <c r="OPW106"/>
      <c r="OPX106"/>
      <c r="OPY106"/>
      <c r="OPZ106"/>
      <c r="OQA106"/>
      <c r="OQB106"/>
      <c r="OQC106"/>
      <c r="OQD106"/>
      <c r="OQE106"/>
      <c r="OQF106"/>
      <c r="OQG106"/>
      <c r="OQH106"/>
      <c r="OQI106"/>
      <c r="OQJ106"/>
      <c r="OQK106"/>
      <c r="OQL106"/>
      <c r="OQM106"/>
      <c r="OQN106"/>
      <c r="OQO106"/>
      <c r="OQP106"/>
      <c r="OQQ106"/>
      <c r="OQR106"/>
      <c r="OQS106"/>
      <c r="OQT106"/>
      <c r="OQU106"/>
      <c r="OQV106"/>
      <c r="OQW106"/>
      <c r="OQX106"/>
      <c r="OQY106"/>
      <c r="OQZ106"/>
      <c r="ORA106"/>
      <c r="ORB106"/>
      <c r="ORC106"/>
      <c r="ORD106"/>
      <c r="ORE106"/>
      <c r="ORF106"/>
      <c r="ORG106"/>
      <c r="ORH106"/>
      <c r="ORI106"/>
      <c r="ORJ106"/>
      <c r="ORK106"/>
      <c r="ORL106"/>
      <c r="ORM106"/>
      <c r="ORN106"/>
      <c r="ORO106"/>
      <c r="ORP106"/>
      <c r="ORQ106"/>
      <c r="ORR106"/>
      <c r="ORS106"/>
      <c r="ORT106"/>
      <c r="ORU106"/>
      <c r="ORV106"/>
      <c r="ORW106"/>
      <c r="ORX106"/>
      <c r="ORY106"/>
      <c r="ORZ106"/>
      <c r="OSA106"/>
      <c r="OSB106"/>
      <c r="OSC106"/>
      <c r="OSD106"/>
      <c r="OSE106"/>
      <c r="OSF106"/>
      <c r="OSG106"/>
      <c r="OSH106"/>
      <c r="OSI106"/>
      <c r="OSJ106"/>
      <c r="OSK106"/>
      <c r="OSL106"/>
      <c r="OSM106"/>
      <c r="OSN106"/>
      <c r="OSO106"/>
      <c r="OSP106"/>
      <c r="OSQ106"/>
      <c r="OSR106"/>
      <c r="OSS106"/>
      <c r="OST106"/>
      <c r="OSU106"/>
      <c r="OSV106"/>
      <c r="OSW106"/>
      <c r="OSX106"/>
      <c r="OSY106"/>
      <c r="OSZ106"/>
      <c r="OTA106"/>
      <c r="OTB106"/>
      <c r="OTC106"/>
      <c r="OTD106"/>
      <c r="OTE106"/>
      <c r="OTF106"/>
      <c r="OTG106"/>
      <c r="OTH106"/>
      <c r="OTI106"/>
      <c r="OTJ106"/>
      <c r="OTK106"/>
      <c r="OTL106"/>
      <c r="OTM106"/>
      <c r="OTN106"/>
      <c r="OTO106"/>
      <c r="OTP106"/>
      <c r="OTQ106"/>
      <c r="OTR106"/>
      <c r="OTS106"/>
      <c r="OTT106"/>
      <c r="OTU106"/>
      <c r="OTV106"/>
      <c r="OTW106"/>
      <c r="OTX106"/>
      <c r="OTY106"/>
      <c r="OTZ106"/>
      <c r="OUA106"/>
      <c r="OUB106"/>
      <c r="OUC106"/>
      <c r="OUD106"/>
      <c r="OUE106"/>
      <c r="OUF106"/>
      <c r="OUG106"/>
      <c r="OUH106"/>
      <c r="OUI106"/>
      <c r="OUJ106"/>
      <c r="OUK106"/>
      <c r="OUL106"/>
      <c r="OUM106"/>
      <c r="OUN106"/>
      <c r="OUO106"/>
      <c r="OUP106"/>
      <c r="OUQ106"/>
      <c r="OUR106"/>
      <c r="OUS106"/>
      <c r="OUT106"/>
      <c r="OUU106"/>
      <c r="OUV106"/>
      <c r="OUW106"/>
      <c r="OUX106"/>
      <c r="OUY106"/>
      <c r="OUZ106"/>
      <c r="OVA106"/>
      <c r="OVB106"/>
      <c r="OVC106"/>
      <c r="OVD106"/>
      <c r="OVE106"/>
      <c r="OVF106"/>
      <c r="OVG106"/>
      <c r="OVH106"/>
      <c r="OVI106"/>
      <c r="OVJ106"/>
      <c r="OVK106"/>
      <c r="OVL106"/>
      <c r="OVM106"/>
      <c r="OVN106"/>
      <c r="OVO106"/>
      <c r="OVP106"/>
      <c r="OVQ106"/>
      <c r="OVR106"/>
      <c r="OVS106"/>
      <c r="OVT106"/>
      <c r="OVU106"/>
      <c r="OVV106"/>
      <c r="OVW106"/>
      <c r="OVX106"/>
      <c r="OVY106"/>
      <c r="OVZ106"/>
      <c r="OWA106"/>
      <c r="OWB106"/>
      <c r="OWC106"/>
      <c r="OWD106"/>
      <c r="OWE106"/>
      <c r="OWF106"/>
      <c r="OWG106"/>
      <c r="OWH106"/>
      <c r="OWI106"/>
      <c r="OWJ106"/>
      <c r="OWK106"/>
      <c r="OWL106"/>
      <c r="OWM106"/>
      <c r="OWN106"/>
      <c r="OWO106"/>
      <c r="OWP106"/>
      <c r="OWQ106"/>
      <c r="OWR106"/>
      <c r="OWS106"/>
      <c r="OWT106"/>
      <c r="OWU106"/>
      <c r="OWV106"/>
      <c r="OWW106"/>
      <c r="OWX106"/>
      <c r="OWY106"/>
      <c r="OWZ106"/>
      <c r="OXA106"/>
      <c r="OXB106"/>
      <c r="OXC106"/>
      <c r="OXD106"/>
      <c r="OXE106"/>
      <c r="OXF106"/>
      <c r="OXG106"/>
      <c r="OXH106"/>
      <c r="OXI106"/>
      <c r="OXJ106"/>
      <c r="OXK106"/>
      <c r="OXL106"/>
      <c r="OXM106"/>
      <c r="OXN106"/>
      <c r="OXO106"/>
      <c r="OXP106"/>
      <c r="OXQ106"/>
      <c r="OXR106"/>
      <c r="OXS106"/>
      <c r="OXT106"/>
      <c r="OXU106"/>
      <c r="OXV106"/>
      <c r="OXW106"/>
      <c r="OXX106"/>
      <c r="OXY106"/>
      <c r="OXZ106"/>
      <c r="OYA106"/>
      <c r="OYB106"/>
      <c r="OYC106"/>
      <c r="OYD106"/>
      <c r="OYE106"/>
      <c r="OYF106"/>
      <c r="OYG106"/>
      <c r="OYH106"/>
      <c r="OYI106"/>
      <c r="OYJ106"/>
      <c r="OYK106"/>
      <c r="OYL106"/>
      <c r="OYM106"/>
      <c r="OYN106"/>
      <c r="OYO106"/>
      <c r="OYP106"/>
      <c r="OYQ106"/>
      <c r="OYR106"/>
      <c r="OYS106"/>
      <c r="OYT106"/>
      <c r="OYU106"/>
      <c r="OYV106"/>
      <c r="OYW106"/>
      <c r="OYX106"/>
      <c r="OYY106"/>
      <c r="OYZ106"/>
      <c r="OZA106"/>
      <c r="OZB106"/>
      <c r="OZC106"/>
      <c r="OZD106"/>
      <c r="OZE106"/>
      <c r="OZF106"/>
      <c r="OZG106"/>
      <c r="OZH106"/>
      <c r="OZI106"/>
      <c r="OZJ106"/>
      <c r="OZK106"/>
      <c r="OZL106"/>
      <c r="OZM106"/>
      <c r="OZN106"/>
      <c r="OZO106"/>
      <c r="OZP106"/>
      <c r="OZQ106"/>
      <c r="OZR106"/>
      <c r="OZS106"/>
      <c r="OZT106"/>
      <c r="OZU106"/>
      <c r="OZV106"/>
      <c r="OZW106"/>
      <c r="OZX106"/>
      <c r="OZY106"/>
      <c r="OZZ106"/>
      <c r="PAA106"/>
      <c r="PAB106"/>
      <c r="PAC106"/>
      <c r="PAD106"/>
      <c r="PAE106"/>
      <c r="PAF106"/>
      <c r="PAG106"/>
      <c r="PAH106"/>
      <c r="PAI106"/>
      <c r="PAJ106"/>
      <c r="PAK106"/>
      <c r="PAL106"/>
      <c r="PAM106"/>
      <c r="PAN106"/>
      <c r="PAO106"/>
      <c r="PAP106"/>
      <c r="PAQ106"/>
      <c r="PAR106"/>
      <c r="PAS106"/>
      <c r="PAT106"/>
      <c r="PAU106"/>
      <c r="PAV106"/>
      <c r="PAW106"/>
      <c r="PAX106"/>
      <c r="PAY106"/>
      <c r="PAZ106"/>
      <c r="PBA106"/>
      <c r="PBB106"/>
      <c r="PBC106"/>
      <c r="PBD106"/>
      <c r="PBE106"/>
      <c r="PBF106"/>
      <c r="PBG106"/>
      <c r="PBH106"/>
      <c r="PBI106"/>
      <c r="PBJ106"/>
      <c r="PBK106"/>
      <c r="PBL106"/>
      <c r="PBM106"/>
      <c r="PBN106"/>
      <c r="PBO106"/>
      <c r="PBP106"/>
      <c r="PBQ106"/>
      <c r="PBR106"/>
      <c r="PBS106"/>
      <c r="PBT106"/>
      <c r="PBU106"/>
      <c r="PBV106"/>
      <c r="PBW106"/>
      <c r="PBX106"/>
      <c r="PBY106"/>
      <c r="PBZ106"/>
      <c r="PCA106"/>
      <c r="PCB106"/>
      <c r="PCC106"/>
      <c r="PCD106"/>
      <c r="PCE106"/>
      <c r="PCF106"/>
      <c r="PCG106"/>
      <c r="PCH106"/>
      <c r="PCI106"/>
      <c r="PCJ106"/>
      <c r="PCK106"/>
      <c r="PCL106"/>
      <c r="PCM106"/>
      <c r="PCN106"/>
      <c r="PCO106"/>
      <c r="PCP106"/>
      <c r="PCQ106"/>
      <c r="PCR106"/>
      <c r="PCS106"/>
      <c r="PCT106"/>
      <c r="PCU106"/>
      <c r="PCV106"/>
      <c r="PCW106"/>
      <c r="PCX106"/>
      <c r="PCY106"/>
      <c r="PCZ106"/>
      <c r="PDA106"/>
      <c r="PDB106"/>
      <c r="PDC106"/>
      <c r="PDD106"/>
      <c r="PDE106"/>
      <c r="PDF106"/>
      <c r="PDG106"/>
      <c r="PDH106"/>
      <c r="PDI106"/>
      <c r="PDJ106"/>
      <c r="PDK106"/>
      <c r="PDL106"/>
      <c r="PDM106"/>
      <c r="PDN106"/>
      <c r="PDO106"/>
      <c r="PDP106"/>
      <c r="PDQ106"/>
      <c r="PDR106"/>
      <c r="PDS106"/>
      <c r="PDT106"/>
      <c r="PDU106"/>
      <c r="PDV106"/>
      <c r="PDW106"/>
      <c r="PDX106"/>
      <c r="PDY106"/>
      <c r="PDZ106"/>
      <c r="PEA106"/>
      <c r="PEB106"/>
      <c r="PEC106"/>
      <c r="PED106"/>
      <c r="PEE106"/>
      <c r="PEF106"/>
      <c r="PEG106"/>
      <c r="PEH106"/>
      <c r="PEI106"/>
      <c r="PEJ106"/>
      <c r="PEK106"/>
      <c r="PEL106"/>
      <c r="PEM106"/>
      <c r="PEN106"/>
      <c r="PEO106"/>
      <c r="PEP106"/>
      <c r="PEQ106"/>
      <c r="PER106"/>
      <c r="PES106"/>
      <c r="PET106"/>
      <c r="PEU106"/>
      <c r="PEV106"/>
      <c r="PEW106"/>
      <c r="PEX106"/>
      <c r="PEY106"/>
      <c r="PEZ106"/>
      <c r="PFA106"/>
      <c r="PFB106"/>
      <c r="PFC106"/>
      <c r="PFD106"/>
      <c r="PFE106"/>
      <c r="PFF106"/>
      <c r="PFG106"/>
      <c r="PFH106"/>
      <c r="PFI106"/>
      <c r="PFJ106"/>
      <c r="PFK106"/>
      <c r="PFL106"/>
      <c r="PFM106"/>
      <c r="PFN106"/>
      <c r="PFO106"/>
      <c r="PFP106"/>
      <c r="PFQ106"/>
      <c r="PFR106"/>
      <c r="PFS106"/>
      <c r="PFT106"/>
      <c r="PFU106"/>
      <c r="PFV106"/>
      <c r="PFW106"/>
      <c r="PFX106"/>
      <c r="PFY106"/>
      <c r="PFZ106"/>
      <c r="PGA106"/>
      <c r="PGB106"/>
      <c r="PGC106"/>
      <c r="PGD106"/>
      <c r="PGE106"/>
      <c r="PGF106"/>
      <c r="PGG106"/>
      <c r="PGH106"/>
      <c r="PGI106"/>
      <c r="PGJ106"/>
      <c r="PGK106"/>
      <c r="PGL106"/>
      <c r="PGM106"/>
      <c r="PGN106"/>
      <c r="PGO106"/>
      <c r="PGP106"/>
      <c r="PGQ106"/>
      <c r="PGR106"/>
      <c r="PGS106"/>
      <c r="PGT106"/>
      <c r="PGU106"/>
      <c r="PGV106"/>
      <c r="PGW106"/>
      <c r="PGX106"/>
      <c r="PGY106"/>
      <c r="PGZ106"/>
      <c r="PHA106"/>
      <c r="PHB106"/>
      <c r="PHC106"/>
      <c r="PHD106"/>
      <c r="PHE106"/>
      <c r="PHF106"/>
      <c r="PHG106"/>
      <c r="PHH106"/>
      <c r="PHI106"/>
      <c r="PHJ106"/>
      <c r="PHK106"/>
      <c r="PHL106"/>
      <c r="PHM106"/>
      <c r="PHN106"/>
      <c r="PHO106"/>
      <c r="PHP106"/>
      <c r="PHQ106"/>
      <c r="PHR106"/>
      <c r="PHS106"/>
      <c r="PHT106"/>
      <c r="PHU106"/>
      <c r="PHV106"/>
      <c r="PHW106"/>
      <c r="PHX106"/>
      <c r="PHY106"/>
      <c r="PHZ106"/>
      <c r="PIA106"/>
      <c r="PIB106"/>
      <c r="PIC106"/>
      <c r="PID106"/>
      <c r="PIE106"/>
      <c r="PIF106"/>
      <c r="PIG106"/>
      <c r="PIH106"/>
      <c r="PII106"/>
      <c r="PIJ106"/>
      <c r="PIK106"/>
      <c r="PIL106"/>
      <c r="PIM106"/>
      <c r="PIN106"/>
      <c r="PIO106"/>
      <c r="PIP106"/>
      <c r="PIQ106"/>
      <c r="PIR106"/>
      <c r="PIS106"/>
      <c r="PIT106"/>
      <c r="PIU106"/>
      <c r="PIV106"/>
      <c r="PIW106"/>
      <c r="PIX106"/>
      <c r="PIY106"/>
      <c r="PIZ106"/>
      <c r="PJA106"/>
      <c r="PJB106"/>
      <c r="PJC106"/>
      <c r="PJD106"/>
      <c r="PJE106"/>
      <c r="PJF106"/>
      <c r="PJG106"/>
      <c r="PJH106"/>
      <c r="PJI106"/>
      <c r="PJJ106"/>
      <c r="PJK106"/>
      <c r="PJL106"/>
      <c r="PJM106"/>
      <c r="PJN106"/>
      <c r="PJO106"/>
      <c r="PJP106"/>
      <c r="PJQ106"/>
      <c r="PJR106"/>
      <c r="PJS106"/>
      <c r="PJT106"/>
      <c r="PJU106"/>
      <c r="PJV106"/>
      <c r="PJW106"/>
      <c r="PJX106"/>
      <c r="PJY106"/>
      <c r="PJZ106"/>
      <c r="PKA106"/>
      <c r="PKB106"/>
      <c r="PKC106"/>
      <c r="PKD106"/>
      <c r="PKE106"/>
      <c r="PKF106"/>
      <c r="PKG106"/>
      <c r="PKH106"/>
      <c r="PKI106"/>
      <c r="PKJ106"/>
      <c r="PKK106"/>
      <c r="PKL106"/>
      <c r="PKM106"/>
      <c r="PKN106"/>
      <c r="PKO106"/>
      <c r="PKP106"/>
      <c r="PKQ106"/>
      <c r="PKR106"/>
      <c r="PKS106"/>
      <c r="PKT106"/>
      <c r="PKU106"/>
      <c r="PKV106"/>
      <c r="PKW106"/>
      <c r="PKX106"/>
      <c r="PKY106"/>
      <c r="PKZ106"/>
      <c r="PLA106"/>
      <c r="PLB106"/>
      <c r="PLC106"/>
      <c r="PLD106"/>
      <c r="PLE106"/>
      <c r="PLF106"/>
      <c r="PLG106"/>
      <c r="PLH106"/>
      <c r="PLI106"/>
      <c r="PLJ106"/>
      <c r="PLK106"/>
      <c r="PLL106"/>
      <c r="PLM106"/>
      <c r="PLN106"/>
      <c r="PLO106"/>
      <c r="PLP106"/>
      <c r="PLQ106"/>
      <c r="PLR106"/>
      <c r="PLS106"/>
      <c r="PLT106"/>
      <c r="PLU106"/>
      <c r="PLV106"/>
      <c r="PLW106"/>
      <c r="PLX106"/>
      <c r="PLY106"/>
      <c r="PLZ106"/>
      <c r="PMA106"/>
      <c r="PMB106"/>
      <c r="PMC106"/>
      <c r="PMD106"/>
      <c r="PME106"/>
      <c r="PMF106"/>
      <c r="PMG106"/>
      <c r="PMH106"/>
      <c r="PMI106"/>
      <c r="PMJ106"/>
      <c r="PMK106"/>
      <c r="PML106"/>
      <c r="PMM106"/>
      <c r="PMN106"/>
      <c r="PMO106"/>
      <c r="PMP106"/>
      <c r="PMQ106"/>
      <c r="PMR106"/>
      <c r="PMS106"/>
      <c r="PMT106"/>
      <c r="PMU106"/>
      <c r="PMV106"/>
      <c r="PMW106"/>
      <c r="PMX106"/>
      <c r="PMY106"/>
      <c r="PMZ106"/>
      <c r="PNA106"/>
      <c r="PNB106"/>
      <c r="PNC106"/>
      <c r="PND106"/>
      <c r="PNE106"/>
      <c r="PNF106"/>
      <c r="PNG106"/>
      <c r="PNH106"/>
      <c r="PNI106"/>
      <c r="PNJ106"/>
      <c r="PNK106"/>
      <c r="PNL106"/>
      <c r="PNM106"/>
      <c r="PNN106"/>
      <c r="PNO106"/>
      <c r="PNP106"/>
      <c r="PNQ106"/>
      <c r="PNR106"/>
      <c r="PNS106"/>
      <c r="PNT106"/>
      <c r="PNU106"/>
      <c r="PNV106"/>
      <c r="PNW106"/>
      <c r="PNX106"/>
      <c r="PNY106"/>
      <c r="PNZ106"/>
      <c r="POA106"/>
      <c r="POB106"/>
      <c r="POC106"/>
      <c r="POD106"/>
      <c r="POE106"/>
      <c r="POF106"/>
      <c r="POG106"/>
      <c r="POH106"/>
      <c r="POI106"/>
      <c r="POJ106"/>
      <c r="POK106"/>
      <c r="POL106"/>
      <c r="POM106"/>
      <c r="PON106"/>
      <c r="POO106"/>
      <c r="POP106"/>
      <c r="POQ106"/>
      <c r="POR106"/>
      <c r="POS106"/>
      <c r="POT106"/>
      <c r="POU106"/>
      <c r="POV106"/>
      <c r="POW106"/>
      <c r="POX106"/>
      <c r="POY106"/>
      <c r="POZ106"/>
      <c r="PPA106"/>
      <c r="PPB106"/>
      <c r="PPC106"/>
      <c r="PPD106"/>
      <c r="PPE106"/>
      <c r="PPF106"/>
      <c r="PPG106"/>
      <c r="PPH106"/>
      <c r="PPI106"/>
      <c r="PPJ106"/>
      <c r="PPK106"/>
      <c r="PPL106"/>
      <c r="PPM106"/>
      <c r="PPN106"/>
      <c r="PPO106"/>
      <c r="PPP106"/>
      <c r="PPQ106"/>
      <c r="PPR106"/>
      <c r="PPS106"/>
      <c r="PPT106"/>
      <c r="PPU106"/>
      <c r="PPV106"/>
      <c r="PPW106"/>
      <c r="PPX106"/>
      <c r="PPY106"/>
      <c r="PPZ106"/>
      <c r="PQA106"/>
      <c r="PQB106"/>
      <c r="PQC106"/>
      <c r="PQD106"/>
      <c r="PQE106"/>
      <c r="PQF106"/>
      <c r="PQG106"/>
      <c r="PQH106"/>
      <c r="PQI106"/>
      <c r="PQJ106"/>
      <c r="PQK106"/>
      <c r="PQL106"/>
      <c r="PQM106"/>
      <c r="PQN106"/>
      <c r="PQO106"/>
      <c r="PQP106"/>
      <c r="PQQ106"/>
      <c r="PQR106"/>
      <c r="PQS106"/>
      <c r="PQT106"/>
      <c r="PQU106"/>
      <c r="PQV106"/>
      <c r="PQW106"/>
      <c r="PQX106"/>
      <c r="PQY106"/>
      <c r="PQZ106"/>
      <c r="PRA106"/>
      <c r="PRB106"/>
      <c r="PRC106"/>
      <c r="PRD106"/>
      <c r="PRE106"/>
      <c r="PRF106"/>
      <c r="PRG106"/>
      <c r="PRH106"/>
      <c r="PRI106"/>
      <c r="PRJ106"/>
      <c r="PRK106"/>
      <c r="PRL106"/>
      <c r="PRM106"/>
      <c r="PRN106"/>
      <c r="PRO106"/>
      <c r="PRP106"/>
      <c r="PRQ106"/>
      <c r="PRR106"/>
      <c r="PRS106"/>
      <c r="PRT106"/>
      <c r="PRU106"/>
      <c r="PRV106"/>
      <c r="PRW106"/>
      <c r="PRX106"/>
      <c r="PRY106"/>
      <c r="PRZ106"/>
      <c r="PSA106"/>
      <c r="PSB106"/>
      <c r="PSC106"/>
      <c r="PSD106"/>
      <c r="PSE106"/>
      <c r="PSF106"/>
      <c r="PSG106"/>
      <c r="PSH106"/>
      <c r="PSI106"/>
      <c r="PSJ106"/>
      <c r="PSK106"/>
      <c r="PSL106"/>
      <c r="PSM106"/>
      <c r="PSN106"/>
      <c r="PSO106"/>
      <c r="PSP106"/>
      <c r="PSQ106"/>
      <c r="PSR106"/>
      <c r="PSS106"/>
      <c r="PST106"/>
      <c r="PSU106"/>
      <c r="PSV106"/>
      <c r="PSW106"/>
      <c r="PSX106"/>
      <c r="PSY106"/>
      <c r="PSZ106"/>
      <c r="PTA106"/>
      <c r="PTB106"/>
      <c r="PTC106"/>
      <c r="PTD106"/>
      <c r="PTE106"/>
      <c r="PTF106"/>
      <c r="PTG106"/>
      <c r="PTH106"/>
      <c r="PTI106"/>
      <c r="PTJ106"/>
      <c r="PTK106"/>
      <c r="PTL106"/>
      <c r="PTM106"/>
      <c r="PTN106"/>
      <c r="PTO106"/>
      <c r="PTP106"/>
      <c r="PTQ106"/>
      <c r="PTR106"/>
      <c r="PTS106"/>
      <c r="PTT106"/>
      <c r="PTU106"/>
      <c r="PTV106"/>
      <c r="PTW106"/>
      <c r="PTX106"/>
      <c r="PTY106"/>
      <c r="PTZ106"/>
      <c r="PUA106"/>
      <c r="PUB106"/>
      <c r="PUC106"/>
      <c r="PUD106"/>
      <c r="PUE106"/>
      <c r="PUF106"/>
      <c r="PUG106"/>
      <c r="PUH106"/>
      <c r="PUI106"/>
      <c r="PUJ106"/>
      <c r="PUK106"/>
      <c r="PUL106"/>
      <c r="PUM106"/>
      <c r="PUN106"/>
      <c r="PUO106"/>
      <c r="PUP106"/>
      <c r="PUQ106"/>
      <c r="PUR106"/>
      <c r="PUS106"/>
      <c r="PUT106"/>
      <c r="PUU106"/>
      <c r="PUV106"/>
      <c r="PUW106"/>
      <c r="PUX106"/>
      <c r="PUY106"/>
      <c r="PUZ106"/>
      <c r="PVA106"/>
      <c r="PVB106"/>
      <c r="PVC106"/>
      <c r="PVD106"/>
      <c r="PVE106"/>
      <c r="PVF106"/>
      <c r="PVG106"/>
      <c r="PVH106"/>
      <c r="PVI106"/>
      <c r="PVJ106"/>
      <c r="PVK106"/>
      <c r="PVL106"/>
      <c r="PVM106"/>
      <c r="PVN106"/>
      <c r="PVO106"/>
      <c r="PVP106"/>
      <c r="PVQ106"/>
      <c r="PVR106"/>
      <c r="PVS106"/>
      <c r="PVT106"/>
      <c r="PVU106"/>
      <c r="PVV106"/>
      <c r="PVW106"/>
      <c r="PVX106"/>
      <c r="PVY106"/>
      <c r="PVZ106"/>
      <c r="PWA106"/>
      <c r="PWB106"/>
      <c r="PWC106"/>
      <c r="PWD106"/>
      <c r="PWE106"/>
      <c r="PWF106"/>
      <c r="PWG106"/>
      <c r="PWH106"/>
      <c r="PWI106"/>
      <c r="PWJ106"/>
      <c r="PWK106"/>
      <c r="PWL106"/>
      <c r="PWM106"/>
      <c r="PWN106"/>
      <c r="PWO106"/>
      <c r="PWP106"/>
      <c r="PWQ106"/>
      <c r="PWR106"/>
      <c r="PWS106"/>
      <c r="PWT106"/>
      <c r="PWU106"/>
      <c r="PWV106"/>
      <c r="PWW106"/>
      <c r="PWX106"/>
      <c r="PWY106"/>
      <c r="PWZ106"/>
      <c r="PXA106"/>
      <c r="PXB106"/>
      <c r="PXC106"/>
      <c r="PXD106"/>
      <c r="PXE106"/>
      <c r="PXF106"/>
      <c r="PXG106"/>
      <c r="PXH106"/>
      <c r="PXI106"/>
      <c r="PXJ106"/>
      <c r="PXK106"/>
      <c r="PXL106"/>
      <c r="PXM106"/>
      <c r="PXN106"/>
      <c r="PXO106"/>
      <c r="PXP106"/>
      <c r="PXQ106"/>
      <c r="PXR106"/>
      <c r="PXS106"/>
      <c r="PXT106"/>
      <c r="PXU106"/>
      <c r="PXV106"/>
      <c r="PXW106"/>
      <c r="PXX106"/>
      <c r="PXY106"/>
      <c r="PXZ106"/>
      <c r="PYA106"/>
      <c r="PYB106"/>
      <c r="PYC106"/>
      <c r="PYD106"/>
      <c r="PYE106"/>
      <c r="PYF106"/>
      <c r="PYG106"/>
      <c r="PYH106"/>
      <c r="PYI106"/>
      <c r="PYJ106"/>
      <c r="PYK106"/>
      <c r="PYL106"/>
      <c r="PYM106"/>
      <c r="PYN106"/>
      <c r="PYO106"/>
      <c r="PYP106"/>
      <c r="PYQ106"/>
      <c r="PYR106"/>
      <c r="PYS106"/>
      <c r="PYT106"/>
      <c r="PYU106"/>
      <c r="PYV106"/>
      <c r="PYW106"/>
      <c r="PYX106"/>
      <c r="PYY106"/>
      <c r="PYZ106"/>
      <c r="PZA106"/>
      <c r="PZB106"/>
      <c r="PZC106"/>
      <c r="PZD106"/>
      <c r="PZE106"/>
      <c r="PZF106"/>
      <c r="PZG106"/>
      <c r="PZH106"/>
      <c r="PZI106"/>
      <c r="PZJ106"/>
      <c r="PZK106"/>
      <c r="PZL106"/>
      <c r="PZM106"/>
      <c r="PZN106"/>
      <c r="PZO106"/>
      <c r="PZP106"/>
      <c r="PZQ106"/>
      <c r="PZR106"/>
      <c r="PZS106"/>
      <c r="PZT106"/>
      <c r="PZU106"/>
      <c r="PZV106"/>
      <c r="PZW106"/>
      <c r="PZX106"/>
      <c r="PZY106"/>
      <c r="PZZ106"/>
      <c r="QAA106"/>
      <c r="QAB106"/>
      <c r="QAC106"/>
      <c r="QAD106"/>
      <c r="QAE106"/>
      <c r="QAF106"/>
      <c r="QAG106"/>
      <c r="QAH106"/>
      <c r="QAI106"/>
      <c r="QAJ106"/>
      <c r="QAK106"/>
      <c r="QAL106"/>
      <c r="QAM106"/>
      <c r="QAN106"/>
      <c r="QAO106"/>
      <c r="QAP106"/>
      <c r="QAQ106"/>
      <c r="QAR106"/>
      <c r="QAS106"/>
      <c r="QAT106"/>
      <c r="QAU106"/>
      <c r="QAV106"/>
      <c r="QAW106"/>
      <c r="QAX106"/>
      <c r="QAY106"/>
      <c r="QAZ106"/>
      <c r="QBA106"/>
      <c r="QBB106"/>
      <c r="QBC106"/>
      <c r="QBD106"/>
      <c r="QBE106"/>
      <c r="QBF106"/>
      <c r="QBG106"/>
      <c r="QBH106"/>
      <c r="QBI106"/>
      <c r="QBJ106"/>
      <c r="QBK106"/>
      <c r="QBL106"/>
      <c r="QBM106"/>
      <c r="QBN106"/>
      <c r="QBO106"/>
      <c r="QBP106"/>
      <c r="QBQ106"/>
      <c r="QBR106"/>
      <c r="QBS106"/>
      <c r="QBT106"/>
      <c r="QBU106"/>
      <c r="QBV106"/>
      <c r="QBW106"/>
      <c r="QBX106"/>
      <c r="QBY106"/>
      <c r="QBZ106"/>
      <c r="QCA106"/>
      <c r="QCB106"/>
      <c r="QCC106"/>
      <c r="QCD106"/>
      <c r="QCE106"/>
      <c r="QCF106"/>
      <c r="QCG106"/>
      <c r="QCH106"/>
      <c r="QCI106"/>
      <c r="QCJ106"/>
      <c r="QCK106"/>
      <c r="QCL106"/>
      <c r="QCM106"/>
      <c r="QCN106"/>
      <c r="QCO106"/>
      <c r="QCP106"/>
      <c r="QCQ106"/>
      <c r="QCR106"/>
      <c r="QCS106"/>
      <c r="QCT106"/>
      <c r="QCU106"/>
      <c r="QCV106"/>
      <c r="QCW106"/>
      <c r="QCX106"/>
      <c r="QCY106"/>
      <c r="QCZ106"/>
      <c r="QDA106"/>
      <c r="QDB106"/>
      <c r="QDC106"/>
      <c r="QDD106"/>
      <c r="QDE106"/>
      <c r="QDF106"/>
      <c r="QDG106"/>
      <c r="QDH106"/>
      <c r="QDI106"/>
      <c r="QDJ106"/>
      <c r="QDK106"/>
      <c r="QDL106"/>
      <c r="QDM106"/>
      <c r="QDN106"/>
      <c r="QDO106"/>
      <c r="QDP106"/>
      <c r="QDQ106"/>
      <c r="QDR106"/>
      <c r="QDS106"/>
      <c r="QDT106"/>
      <c r="QDU106"/>
      <c r="QDV106"/>
      <c r="QDW106"/>
      <c r="QDX106"/>
      <c r="QDY106"/>
      <c r="QDZ106"/>
      <c r="QEA106"/>
      <c r="QEB106"/>
      <c r="QEC106"/>
      <c r="QED106"/>
      <c r="QEE106"/>
      <c r="QEF106"/>
      <c r="QEG106"/>
      <c r="QEH106"/>
      <c r="QEI106"/>
      <c r="QEJ106"/>
      <c r="QEK106"/>
      <c r="QEL106"/>
      <c r="QEM106"/>
      <c r="QEN106"/>
      <c r="QEO106"/>
      <c r="QEP106"/>
      <c r="QEQ106"/>
      <c r="QER106"/>
      <c r="QES106"/>
      <c r="QET106"/>
      <c r="QEU106"/>
      <c r="QEV106"/>
      <c r="QEW106"/>
      <c r="QEX106"/>
      <c r="QEY106"/>
      <c r="QEZ106"/>
      <c r="QFA106"/>
      <c r="QFB106"/>
      <c r="QFC106"/>
      <c r="QFD106"/>
      <c r="QFE106"/>
      <c r="QFF106"/>
      <c r="QFG106"/>
      <c r="QFH106"/>
      <c r="QFI106"/>
      <c r="QFJ106"/>
      <c r="QFK106"/>
      <c r="QFL106"/>
      <c r="QFM106"/>
      <c r="QFN106"/>
      <c r="QFO106"/>
      <c r="QFP106"/>
      <c r="QFQ106"/>
      <c r="QFR106"/>
      <c r="QFS106"/>
      <c r="QFT106"/>
      <c r="QFU106"/>
      <c r="QFV106"/>
      <c r="QFW106"/>
      <c r="QFX106"/>
      <c r="QFY106"/>
      <c r="QFZ106"/>
      <c r="QGA106"/>
      <c r="QGB106"/>
      <c r="QGC106"/>
      <c r="QGD106"/>
      <c r="QGE106"/>
      <c r="QGF106"/>
      <c r="QGG106"/>
      <c r="QGH106"/>
      <c r="QGI106"/>
      <c r="QGJ106"/>
      <c r="QGK106"/>
      <c r="QGL106"/>
      <c r="QGM106"/>
      <c r="QGN106"/>
      <c r="QGO106"/>
      <c r="QGP106"/>
      <c r="QGQ106"/>
      <c r="QGR106"/>
      <c r="QGS106"/>
      <c r="QGT106"/>
      <c r="QGU106"/>
      <c r="QGV106"/>
      <c r="QGW106"/>
      <c r="QGX106"/>
      <c r="QGY106"/>
      <c r="QGZ106"/>
      <c r="QHA106"/>
      <c r="QHB106"/>
      <c r="QHC106"/>
      <c r="QHD106"/>
      <c r="QHE106"/>
      <c r="QHF106"/>
      <c r="QHG106"/>
      <c r="QHH106"/>
      <c r="QHI106"/>
      <c r="QHJ106"/>
      <c r="QHK106"/>
      <c r="QHL106"/>
      <c r="QHM106"/>
      <c r="QHN106"/>
      <c r="QHO106"/>
      <c r="QHP106"/>
      <c r="QHQ106"/>
      <c r="QHR106"/>
      <c r="QHS106"/>
      <c r="QHT106"/>
      <c r="QHU106"/>
      <c r="QHV106"/>
      <c r="QHW106"/>
      <c r="QHX106"/>
      <c r="QHY106"/>
      <c r="QHZ106"/>
      <c r="QIA106"/>
      <c r="QIB106"/>
      <c r="QIC106"/>
      <c r="QID106"/>
      <c r="QIE106"/>
      <c r="QIF106"/>
      <c r="QIG106"/>
      <c r="QIH106"/>
      <c r="QII106"/>
      <c r="QIJ106"/>
      <c r="QIK106"/>
      <c r="QIL106"/>
      <c r="QIM106"/>
      <c r="QIN106"/>
      <c r="QIO106"/>
      <c r="QIP106"/>
      <c r="QIQ106"/>
      <c r="QIR106"/>
      <c r="QIS106"/>
      <c r="QIT106"/>
      <c r="QIU106"/>
      <c r="QIV106"/>
      <c r="QIW106"/>
      <c r="QIX106"/>
      <c r="QIY106"/>
      <c r="QIZ106"/>
      <c r="QJA106"/>
      <c r="QJB106"/>
      <c r="QJC106"/>
      <c r="QJD106"/>
      <c r="QJE106"/>
      <c r="QJF106"/>
      <c r="QJG106"/>
      <c r="QJH106"/>
      <c r="QJI106"/>
      <c r="QJJ106"/>
      <c r="QJK106"/>
      <c r="QJL106"/>
      <c r="QJM106"/>
      <c r="QJN106"/>
      <c r="QJO106"/>
      <c r="QJP106"/>
      <c r="QJQ106"/>
      <c r="QJR106"/>
      <c r="QJS106"/>
      <c r="QJT106"/>
      <c r="QJU106"/>
      <c r="QJV106"/>
      <c r="QJW106"/>
      <c r="QJX106"/>
      <c r="QJY106"/>
      <c r="QJZ106"/>
      <c r="QKA106"/>
      <c r="QKB106"/>
      <c r="QKC106"/>
      <c r="QKD106"/>
      <c r="QKE106"/>
      <c r="QKF106"/>
      <c r="QKG106"/>
      <c r="QKH106"/>
      <c r="QKI106"/>
      <c r="QKJ106"/>
      <c r="QKK106"/>
      <c r="QKL106"/>
      <c r="QKM106"/>
      <c r="QKN106"/>
      <c r="QKO106"/>
      <c r="QKP106"/>
      <c r="QKQ106"/>
      <c r="QKR106"/>
      <c r="QKS106"/>
      <c r="QKT106"/>
      <c r="QKU106"/>
      <c r="QKV106"/>
      <c r="QKW106"/>
      <c r="QKX106"/>
      <c r="QKY106"/>
      <c r="QKZ106"/>
      <c r="QLA106"/>
      <c r="QLB106"/>
      <c r="QLC106"/>
      <c r="QLD106"/>
      <c r="QLE106"/>
      <c r="QLF106"/>
      <c r="QLG106"/>
      <c r="QLH106"/>
      <c r="QLI106"/>
      <c r="QLJ106"/>
      <c r="QLK106"/>
      <c r="QLL106"/>
      <c r="QLM106"/>
      <c r="QLN106"/>
      <c r="QLO106"/>
      <c r="QLP106"/>
      <c r="QLQ106"/>
      <c r="QLR106"/>
      <c r="QLS106"/>
      <c r="QLT106"/>
      <c r="QLU106"/>
      <c r="QLV106"/>
      <c r="QLW106"/>
      <c r="QLX106"/>
      <c r="QLY106"/>
      <c r="QLZ106"/>
      <c r="QMA106"/>
      <c r="QMB106"/>
      <c r="QMC106"/>
      <c r="QMD106"/>
      <c r="QME106"/>
      <c r="QMF106"/>
      <c r="QMG106"/>
      <c r="QMH106"/>
      <c r="QMI106"/>
      <c r="QMJ106"/>
      <c r="QMK106"/>
      <c r="QML106"/>
      <c r="QMM106"/>
      <c r="QMN106"/>
      <c r="QMO106"/>
      <c r="QMP106"/>
      <c r="QMQ106"/>
      <c r="QMR106"/>
      <c r="QMS106"/>
      <c r="QMT106"/>
      <c r="QMU106"/>
      <c r="QMV106"/>
      <c r="QMW106"/>
      <c r="QMX106"/>
      <c r="QMY106"/>
      <c r="QMZ106"/>
      <c r="QNA106"/>
      <c r="QNB106"/>
      <c r="QNC106"/>
      <c r="QND106"/>
      <c r="QNE106"/>
      <c r="QNF106"/>
      <c r="QNG106"/>
      <c r="QNH106"/>
      <c r="QNI106"/>
      <c r="QNJ106"/>
      <c r="QNK106"/>
      <c r="QNL106"/>
      <c r="QNM106"/>
      <c r="QNN106"/>
      <c r="QNO106"/>
      <c r="QNP106"/>
      <c r="QNQ106"/>
      <c r="QNR106"/>
      <c r="QNS106"/>
      <c r="QNT106"/>
      <c r="QNU106"/>
      <c r="QNV106"/>
      <c r="QNW106"/>
      <c r="QNX106"/>
      <c r="QNY106"/>
      <c r="QNZ106"/>
      <c r="QOA106"/>
      <c r="QOB106"/>
      <c r="QOC106"/>
      <c r="QOD106"/>
      <c r="QOE106"/>
      <c r="QOF106"/>
      <c r="QOG106"/>
      <c r="QOH106"/>
      <c r="QOI106"/>
      <c r="QOJ106"/>
      <c r="QOK106"/>
      <c r="QOL106"/>
      <c r="QOM106"/>
      <c r="QON106"/>
      <c r="QOO106"/>
      <c r="QOP106"/>
      <c r="QOQ106"/>
      <c r="QOR106"/>
      <c r="QOS106"/>
      <c r="QOT106"/>
      <c r="QOU106"/>
      <c r="QOV106"/>
      <c r="QOW106"/>
      <c r="QOX106"/>
      <c r="QOY106"/>
      <c r="QOZ106"/>
      <c r="QPA106"/>
      <c r="QPB106"/>
      <c r="QPC106"/>
      <c r="QPD106"/>
      <c r="QPE106"/>
      <c r="QPF106"/>
      <c r="QPG106"/>
      <c r="QPH106"/>
      <c r="QPI106"/>
      <c r="QPJ106"/>
      <c r="QPK106"/>
      <c r="QPL106"/>
      <c r="QPM106"/>
      <c r="QPN106"/>
      <c r="QPO106"/>
      <c r="QPP106"/>
      <c r="QPQ106"/>
      <c r="QPR106"/>
      <c r="QPS106"/>
      <c r="QPT106"/>
      <c r="QPU106"/>
      <c r="QPV106"/>
      <c r="QPW106"/>
      <c r="QPX106"/>
      <c r="QPY106"/>
      <c r="QPZ106"/>
      <c r="QQA106"/>
      <c r="QQB106"/>
      <c r="QQC106"/>
      <c r="QQD106"/>
      <c r="QQE106"/>
      <c r="QQF106"/>
      <c r="QQG106"/>
      <c r="QQH106"/>
      <c r="QQI106"/>
      <c r="QQJ106"/>
      <c r="QQK106"/>
      <c r="QQL106"/>
      <c r="QQM106"/>
      <c r="QQN106"/>
      <c r="QQO106"/>
      <c r="QQP106"/>
      <c r="QQQ106"/>
      <c r="QQR106"/>
      <c r="QQS106"/>
      <c r="QQT106"/>
      <c r="QQU106"/>
      <c r="QQV106"/>
      <c r="QQW106"/>
      <c r="QQX106"/>
      <c r="QQY106"/>
      <c r="QQZ106"/>
      <c r="QRA106"/>
      <c r="QRB106"/>
      <c r="QRC106"/>
      <c r="QRD106"/>
      <c r="QRE106"/>
      <c r="QRF106"/>
      <c r="QRG106"/>
      <c r="QRH106"/>
      <c r="QRI106"/>
      <c r="QRJ106"/>
      <c r="QRK106"/>
      <c r="QRL106"/>
      <c r="QRM106"/>
      <c r="QRN106"/>
      <c r="QRO106"/>
      <c r="QRP106"/>
      <c r="QRQ106"/>
      <c r="QRR106"/>
      <c r="QRS106"/>
      <c r="QRT106"/>
      <c r="QRU106"/>
      <c r="QRV106"/>
      <c r="QRW106"/>
      <c r="QRX106"/>
      <c r="QRY106"/>
      <c r="QRZ106"/>
      <c r="QSA106"/>
      <c r="QSB106"/>
      <c r="QSC106"/>
      <c r="QSD106"/>
      <c r="QSE106"/>
      <c r="QSF106"/>
      <c r="QSG106"/>
      <c r="QSH106"/>
      <c r="QSI106"/>
      <c r="QSJ106"/>
      <c r="QSK106"/>
      <c r="QSL106"/>
      <c r="QSM106"/>
      <c r="QSN106"/>
      <c r="QSO106"/>
      <c r="QSP106"/>
      <c r="QSQ106"/>
      <c r="QSR106"/>
      <c r="QSS106"/>
      <c r="QST106"/>
      <c r="QSU106"/>
      <c r="QSV106"/>
      <c r="QSW106"/>
      <c r="QSX106"/>
      <c r="QSY106"/>
      <c r="QSZ106"/>
      <c r="QTA106"/>
      <c r="QTB106"/>
      <c r="QTC106"/>
      <c r="QTD106"/>
      <c r="QTE106"/>
      <c r="QTF106"/>
      <c r="QTG106"/>
      <c r="QTH106"/>
      <c r="QTI106"/>
      <c r="QTJ106"/>
      <c r="QTK106"/>
      <c r="QTL106"/>
      <c r="QTM106"/>
      <c r="QTN106"/>
      <c r="QTO106"/>
      <c r="QTP106"/>
      <c r="QTQ106"/>
      <c r="QTR106"/>
      <c r="QTS106"/>
      <c r="QTT106"/>
      <c r="QTU106"/>
      <c r="QTV106"/>
      <c r="QTW106"/>
      <c r="QTX106"/>
      <c r="QTY106"/>
      <c r="QTZ106"/>
      <c r="QUA106"/>
      <c r="QUB106"/>
      <c r="QUC106"/>
      <c r="QUD106"/>
      <c r="QUE106"/>
      <c r="QUF106"/>
      <c r="QUG106"/>
      <c r="QUH106"/>
      <c r="QUI106"/>
      <c r="QUJ106"/>
      <c r="QUK106"/>
      <c r="QUL106"/>
      <c r="QUM106"/>
      <c r="QUN106"/>
      <c r="QUO106"/>
      <c r="QUP106"/>
      <c r="QUQ106"/>
      <c r="QUR106"/>
      <c r="QUS106"/>
      <c r="QUT106"/>
      <c r="QUU106"/>
      <c r="QUV106"/>
      <c r="QUW106"/>
      <c r="QUX106"/>
      <c r="QUY106"/>
      <c r="QUZ106"/>
      <c r="QVA106"/>
      <c r="QVB106"/>
      <c r="QVC106"/>
      <c r="QVD106"/>
      <c r="QVE106"/>
      <c r="QVF106"/>
      <c r="QVG106"/>
      <c r="QVH106"/>
      <c r="QVI106"/>
      <c r="QVJ106"/>
      <c r="QVK106"/>
      <c r="QVL106"/>
      <c r="QVM106"/>
      <c r="QVN106"/>
      <c r="QVO106"/>
      <c r="QVP106"/>
      <c r="QVQ106"/>
      <c r="QVR106"/>
      <c r="QVS106"/>
      <c r="QVT106"/>
      <c r="QVU106"/>
      <c r="QVV106"/>
      <c r="QVW106"/>
      <c r="QVX106"/>
      <c r="QVY106"/>
      <c r="QVZ106"/>
      <c r="QWA106"/>
      <c r="QWB106"/>
      <c r="QWC106"/>
      <c r="QWD106"/>
      <c r="QWE106"/>
      <c r="QWF106"/>
      <c r="QWG106"/>
      <c r="QWH106"/>
      <c r="QWI106"/>
      <c r="QWJ106"/>
      <c r="QWK106"/>
      <c r="QWL106"/>
      <c r="QWM106"/>
      <c r="QWN106"/>
      <c r="QWO106"/>
      <c r="QWP106"/>
      <c r="QWQ106"/>
      <c r="QWR106"/>
      <c r="QWS106"/>
      <c r="QWT106"/>
      <c r="QWU106"/>
      <c r="QWV106"/>
      <c r="QWW106"/>
      <c r="QWX106"/>
      <c r="QWY106"/>
      <c r="QWZ106"/>
      <c r="QXA106"/>
      <c r="QXB106"/>
      <c r="QXC106"/>
      <c r="QXD106"/>
      <c r="QXE106"/>
      <c r="QXF106"/>
      <c r="QXG106"/>
      <c r="QXH106"/>
      <c r="QXI106"/>
      <c r="QXJ106"/>
      <c r="QXK106"/>
      <c r="QXL106"/>
      <c r="QXM106"/>
      <c r="QXN106"/>
      <c r="QXO106"/>
      <c r="QXP106"/>
      <c r="QXQ106"/>
      <c r="QXR106"/>
      <c r="QXS106"/>
      <c r="QXT106"/>
      <c r="QXU106"/>
      <c r="QXV106"/>
      <c r="QXW106"/>
      <c r="QXX106"/>
      <c r="QXY106"/>
      <c r="QXZ106"/>
      <c r="QYA106"/>
      <c r="QYB106"/>
      <c r="QYC106"/>
      <c r="QYD106"/>
      <c r="QYE106"/>
      <c r="QYF106"/>
      <c r="QYG106"/>
      <c r="QYH106"/>
      <c r="QYI106"/>
      <c r="QYJ106"/>
      <c r="QYK106"/>
      <c r="QYL106"/>
      <c r="QYM106"/>
      <c r="QYN106"/>
      <c r="QYO106"/>
      <c r="QYP106"/>
      <c r="QYQ106"/>
      <c r="QYR106"/>
      <c r="QYS106"/>
      <c r="QYT106"/>
      <c r="QYU106"/>
      <c r="QYV106"/>
      <c r="QYW106"/>
      <c r="QYX106"/>
      <c r="QYY106"/>
      <c r="QYZ106"/>
      <c r="QZA106"/>
      <c r="QZB106"/>
      <c r="QZC106"/>
      <c r="QZD106"/>
      <c r="QZE106"/>
      <c r="QZF106"/>
      <c r="QZG106"/>
      <c r="QZH106"/>
      <c r="QZI106"/>
      <c r="QZJ106"/>
      <c r="QZK106"/>
      <c r="QZL106"/>
      <c r="QZM106"/>
      <c r="QZN106"/>
      <c r="QZO106"/>
      <c r="QZP106"/>
      <c r="QZQ106"/>
      <c r="QZR106"/>
      <c r="QZS106"/>
      <c r="QZT106"/>
      <c r="QZU106"/>
      <c r="QZV106"/>
      <c r="QZW106"/>
      <c r="QZX106"/>
      <c r="QZY106"/>
      <c r="QZZ106"/>
      <c r="RAA106"/>
      <c r="RAB106"/>
      <c r="RAC106"/>
      <c r="RAD106"/>
      <c r="RAE106"/>
      <c r="RAF106"/>
      <c r="RAG106"/>
      <c r="RAH106"/>
      <c r="RAI106"/>
      <c r="RAJ106"/>
      <c r="RAK106"/>
      <c r="RAL106"/>
      <c r="RAM106"/>
      <c r="RAN106"/>
      <c r="RAO106"/>
      <c r="RAP106"/>
      <c r="RAQ106"/>
      <c r="RAR106"/>
      <c r="RAS106"/>
      <c r="RAT106"/>
      <c r="RAU106"/>
      <c r="RAV106"/>
      <c r="RAW106"/>
      <c r="RAX106"/>
      <c r="RAY106"/>
      <c r="RAZ106"/>
      <c r="RBA106"/>
      <c r="RBB106"/>
      <c r="RBC106"/>
      <c r="RBD106"/>
      <c r="RBE106"/>
      <c r="RBF106"/>
      <c r="RBG106"/>
      <c r="RBH106"/>
      <c r="RBI106"/>
      <c r="RBJ106"/>
      <c r="RBK106"/>
      <c r="RBL106"/>
      <c r="RBM106"/>
      <c r="RBN106"/>
      <c r="RBO106"/>
      <c r="RBP106"/>
      <c r="RBQ106"/>
      <c r="RBR106"/>
      <c r="RBS106"/>
      <c r="RBT106"/>
      <c r="RBU106"/>
      <c r="RBV106"/>
      <c r="RBW106"/>
      <c r="RBX106"/>
      <c r="RBY106"/>
      <c r="RBZ106"/>
      <c r="RCA106"/>
      <c r="RCB106"/>
      <c r="RCC106"/>
      <c r="RCD106"/>
      <c r="RCE106"/>
      <c r="RCF106"/>
      <c r="RCG106"/>
      <c r="RCH106"/>
      <c r="RCI106"/>
      <c r="RCJ106"/>
      <c r="RCK106"/>
      <c r="RCL106"/>
      <c r="RCM106"/>
      <c r="RCN106"/>
      <c r="RCO106"/>
      <c r="RCP106"/>
      <c r="RCQ106"/>
      <c r="RCR106"/>
      <c r="RCS106"/>
      <c r="RCT106"/>
      <c r="RCU106"/>
      <c r="RCV106"/>
      <c r="RCW106"/>
      <c r="RCX106"/>
      <c r="RCY106"/>
      <c r="RCZ106"/>
      <c r="RDA106"/>
      <c r="RDB106"/>
      <c r="RDC106"/>
      <c r="RDD106"/>
      <c r="RDE106"/>
      <c r="RDF106"/>
      <c r="RDG106"/>
      <c r="RDH106"/>
      <c r="RDI106"/>
      <c r="RDJ106"/>
      <c r="RDK106"/>
      <c r="RDL106"/>
      <c r="RDM106"/>
      <c r="RDN106"/>
      <c r="RDO106"/>
      <c r="RDP106"/>
      <c r="RDQ106"/>
      <c r="RDR106"/>
      <c r="RDS106"/>
      <c r="RDT106"/>
      <c r="RDU106"/>
      <c r="RDV106"/>
      <c r="RDW106"/>
      <c r="RDX106"/>
      <c r="RDY106"/>
      <c r="RDZ106"/>
      <c r="REA106"/>
      <c r="REB106"/>
      <c r="REC106"/>
      <c r="RED106"/>
      <c r="REE106"/>
      <c r="REF106"/>
      <c r="REG106"/>
      <c r="REH106"/>
      <c r="REI106"/>
      <c r="REJ106"/>
      <c r="REK106"/>
      <c r="REL106"/>
      <c r="REM106"/>
      <c r="REN106"/>
      <c r="REO106"/>
      <c r="REP106"/>
      <c r="REQ106"/>
      <c r="RER106"/>
      <c r="RES106"/>
      <c r="RET106"/>
      <c r="REU106"/>
      <c r="REV106"/>
      <c r="REW106"/>
      <c r="REX106"/>
      <c r="REY106"/>
      <c r="REZ106"/>
      <c r="RFA106"/>
      <c r="RFB106"/>
      <c r="RFC106"/>
      <c r="RFD106"/>
      <c r="RFE106"/>
      <c r="RFF106"/>
      <c r="RFG106"/>
      <c r="RFH106"/>
      <c r="RFI106"/>
      <c r="RFJ106"/>
      <c r="RFK106"/>
      <c r="RFL106"/>
      <c r="RFM106"/>
      <c r="RFN106"/>
      <c r="RFO106"/>
      <c r="RFP106"/>
      <c r="RFQ106"/>
      <c r="RFR106"/>
      <c r="RFS106"/>
      <c r="RFT106"/>
      <c r="RFU106"/>
      <c r="RFV106"/>
      <c r="RFW106"/>
      <c r="RFX106"/>
      <c r="RFY106"/>
      <c r="RFZ106"/>
      <c r="RGA106"/>
      <c r="RGB106"/>
      <c r="RGC106"/>
      <c r="RGD106"/>
      <c r="RGE106"/>
      <c r="RGF106"/>
      <c r="RGG106"/>
      <c r="RGH106"/>
      <c r="RGI106"/>
      <c r="RGJ106"/>
      <c r="RGK106"/>
      <c r="RGL106"/>
      <c r="RGM106"/>
      <c r="RGN106"/>
      <c r="RGO106"/>
      <c r="RGP106"/>
      <c r="RGQ106"/>
      <c r="RGR106"/>
      <c r="RGS106"/>
      <c r="RGT106"/>
      <c r="RGU106"/>
      <c r="RGV106"/>
      <c r="RGW106"/>
      <c r="RGX106"/>
      <c r="RGY106"/>
      <c r="RGZ106"/>
      <c r="RHA106"/>
      <c r="RHB106"/>
      <c r="RHC106"/>
      <c r="RHD106"/>
      <c r="RHE106"/>
      <c r="RHF106"/>
      <c r="RHG106"/>
      <c r="RHH106"/>
      <c r="RHI106"/>
      <c r="RHJ106"/>
      <c r="RHK106"/>
      <c r="RHL106"/>
      <c r="RHM106"/>
      <c r="RHN106"/>
      <c r="RHO106"/>
      <c r="RHP106"/>
      <c r="RHQ106"/>
      <c r="RHR106"/>
      <c r="RHS106"/>
      <c r="RHT106"/>
      <c r="RHU106"/>
      <c r="RHV106"/>
      <c r="RHW106"/>
      <c r="RHX106"/>
      <c r="RHY106"/>
      <c r="RHZ106"/>
      <c r="RIA106"/>
      <c r="RIB106"/>
      <c r="RIC106"/>
      <c r="RID106"/>
      <c r="RIE106"/>
      <c r="RIF106"/>
      <c r="RIG106"/>
      <c r="RIH106"/>
      <c r="RII106"/>
      <c r="RIJ106"/>
      <c r="RIK106"/>
      <c r="RIL106"/>
      <c r="RIM106"/>
      <c r="RIN106"/>
      <c r="RIO106"/>
      <c r="RIP106"/>
      <c r="RIQ106"/>
      <c r="RIR106"/>
      <c r="RIS106"/>
      <c r="RIT106"/>
      <c r="RIU106"/>
      <c r="RIV106"/>
      <c r="RIW106"/>
      <c r="RIX106"/>
      <c r="RIY106"/>
      <c r="RIZ106"/>
      <c r="RJA106"/>
      <c r="RJB106"/>
      <c r="RJC106"/>
      <c r="RJD106"/>
      <c r="RJE106"/>
      <c r="RJF106"/>
      <c r="RJG106"/>
      <c r="RJH106"/>
      <c r="RJI106"/>
      <c r="RJJ106"/>
      <c r="RJK106"/>
      <c r="RJL106"/>
      <c r="RJM106"/>
      <c r="RJN106"/>
      <c r="RJO106"/>
      <c r="RJP106"/>
      <c r="RJQ106"/>
      <c r="RJR106"/>
      <c r="RJS106"/>
      <c r="RJT106"/>
      <c r="RJU106"/>
      <c r="RJV106"/>
      <c r="RJW106"/>
      <c r="RJX106"/>
      <c r="RJY106"/>
      <c r="RJZ106"/>
      <c r="RKA106"/>
      <c r="RKB106"/>
      <c r="RKC106"/>
      <c r="RKD106"/>
      <c r="RKE106"/>
      <c r="RKF106"/>
      <c r="RKG106"/>
      <c r="RKH106"/>
      <c r="RKI106"/>
      <c r="RKJ106"/>
      <c r="RKK106"/>
      <c r="RKL106"/>
      <c r="RKM106"/>
      <c r="RKN106"/>
      <c r="RKO106"/>
      <c r="RKP106"/>
      <c r="RKQ106"/>
      <c r="RKR106"/>
      <c r="RKS106"/>
      <c r="RKT106"/>
      <c r="RKU106"/>
      <c r="RKV106"/>
      <c r="RKW106"/>
      <c r="RKX106"/>
      <c r="RKY106"/>
      <c r="RKZ106"/>
      <c r="RLA106"/>
      <c r="RLB106"/>
      <c r="RLC106"/>
      <c r="RLD106"/>
      <c r="RLE106"/>
      <c r="RLF106"/>
      <c r="RLG106"/>
      <c r="RLH106"/>
      <c r="RLI106"/>
      <c r="RLJ106"/>
      <c r="RLK106"/>
      <c r="RLL106"/>
      <c r="RLM106"/>
      <c r="RLN106"/>
      <c r="RLO106"/>
      <c r="RLP106"/>
      <c r="RLQ106"/>
      <c r="RLR106"/>
      <c r="RLS106"/>
      <c r="RLT106"/>
      <c r="RLU106"/>
      <c r="RLV106"/>
      <c r="RLW106"/>
      <c r="RLX106"/>
      <c r="RLY106"/>
      <c r="RLZ106"/>
      <c r="RMA106"/>
      <c r="RMB106"/>
      <c r="RMC106"/>
      <c r="RMD106"/>
      <c r="RME106"/>
      <c r="RMF106"/>
      <c r="RMG106"/>
      <c r="RMH106"/>
      <c r="RMI106"/>
      <c r="RMJ106"/>
      <c r="RMK106"/>
      <c r="RML106"/>
      <c r="RMM106"/>
      <c r="RMN106"/>
      <c r="RMO106"/>
      <c r="RMP106"/>
      <c r="RMQ106"/>
      <c r="RMR106"/>
      <c r="RMS106"/>
      <c r="RMT106"/>
      <c r="RMU106"/>
      <c r="RMV106"/>
      <c r="RMW106"/>
      <c r="RMX106"/>
      <c r="RMY106"/>
      <c r="RMZ106"/>
      <c r="RNA106"/>
      <c r="RNB106"/>
      <c r="RNC106"/>
      <c r="RND106"/>
      <c r="RNE106"/>
      <c r="RNF106"/>
      <c r="RNG106"/>
      <c r="RNH106"/>
      <c r="RNI106"/>
      <c r="RNJ106"/>
      <c r="RNK106"/>
      <c r="RNL106"/>
      <c r="RNM106"/>
      <c r="RNN106"/>
      <c r="RNO106"/>
      <c r="RNP106"/>
      <c r="RNQ106"/>
      <c r="RNR106"/>
      <c r="RNS106"/>
      <c r="RNT106"/>
      <c r="RNU106"/>
      <c r="RNV106"/>
      <c r="RNW106"/>
      <c r="RNX106"/>
      <c r="RNY106"/>
      <c r="RNZ106"/>
      <c r="ROA106"/>
      <c r="ROB106"/>
      <c r="ROC106"/>
      <c r="ROD106"/>
      <c r="ROE106"/>
      <c r="ROF106"/>
      <c r="ROG106"/>
      <c r="ROH106"/>
      <c r="ROI106"/>
      <c r="ROJ106"/>
      <c r="ROK106"/>
      <c r="ROL106"/>
      <c r="ROM106"/>
      <c r="RON106"/>
      <c r="ROO106"/>
      <c r="ROP106"/>
      <c r="ROQ106"/>
      <c r="ROR106"/>
      <c r="ROS106"/>
      <c r="ROT106"/>
      <c r="ROU106"/>
      <c r="ROV106"/>
      <c r="ROW106"/>
      <c r="ROX106"/>
      <c r="ROY106"/>
      <c r="ROZ106"/>
      <c r="RPA106"/>
      <c r="RPB106"/>
      <c r="RPC106"/>
      <c r="RPD106"/>
      <c r="RPE106"/>
      <c r="RPF106"/>
      <c r="RPG106"/>
      <c r="RPH106"/>
      <c r="RPI106"/>
      <c r="RPJ106"/>
      <c r="RPK106"/>
      <c r="RPL106"/>
      <c r="RPM106"/>
      <c r="RPN106"/>
      <c r="RPO106"/>
      <c r="RPP106"/>
      <c r="RPQ106"/>
      <c r="RPR106"/>
      <c r="RPS106"/>
      <c r="RPT106"/>
      <c r="RPU106"/>
      <c r="RPV106"/>
      <c r="RPW106"/>
      <c r="RPX106"/>
      <c r="RPY106"/>
      <c r="RPZ106"/>
      <c r="RQA106"/>
      <c r="RQB106"/>
      <c r="RQC106"/>
      <c r="RQD106"/>
      <c r="RQE106"/>
      <c r="RQF106"/>
      <c r="RQG106"/>
      <c r="RQH106"/>
      <c r="RQI106"/>
      <c r="RQJ106"/>
      <c r="RQK106"/>
      <c r="RQL106"/>
      <c r="RQM106"/>
      <c r="RQN106"/>
      <c r="RQO106"/>
      <c r="RQP106"/>
      <c r="RQQ106"/>
      <c r="RQR106"/>
      <c r="RQS106"/>
      <c r="RQT106"/>
      <c r="RQU106"/>
      <c r="RQV106"/>
      <c r="RQW106"/>
      <c r="RQX106"/>
      <c r="RQY106"/>
      <c r="RQZ106"/>
      <c r="RRA106"/>
      <c r="RRB106"/>
      <c r="RRC106"/>
      <c r="RRD106"/>
      <c r="RRE106"/>
      <c r="RRF106"/>
      <c r="RRG106"/>
      <c r="RRH106"/>
      <c r="RRI106"/>
      <c r="RRJ106"/>
      <c r="RRK106"/>
      <c r="RRL106"/>
      <c r="RRM106"/>
      <c r="RRN106"/>
      <c r="RRO106"/>
      <c r="RRP106"/>
      <c r="RRQ106"/>
      <c r="RRR106"/>
      <c r="RRS106"/>
      <c r="RRT106"/>
      <c r="RRU106"/>
      <c r="RRV106"/>
      <c r="RRW106"/>
      <c r="RRX106"/>
      <c r="RRY106"/>
      <c r="RRZ106"/>
      <c r="RSA106"/>
      <c r="RSB106"/>
      <c r="RSC106"/>
      <c r="RSD106"/>
      <c r="RSE106"/>
      <c r="RSF106"/>
      <c r="RSG106"/>
      <c r="RSH106"/>
      <c r="RSI106"/>
      <c r="RSJ106"/>
      <c r="RSK106"/>
      <c r="RSL106"/>
      <c r="RSM106"/>
      <c r="RSN106"/>
      <c r="RSO106"/>
      <c r="RSP106"/>
      <c r="RSQ106"/>
      <c r="RSR106"/>
      <c r="RSS106"/>
      <c r="RST106"/>
      <c r="RSU106"/>
      <c r="RSV106"/>
      <c r="RSW106"/>
      <c r="RSX106"/>
      <c r="RSY106"/>
      <c r="RSZ106"/>
      <c r="RTA106"/>
      <c r="RTB106"/>
      <c r="RTC106"/>
      <c r="RTD106"/>
      <c r="RTE106"/>
      <c r="RTF106"/>
      <c r="RTG106"/>
      <c r="RTH106"/>
      <c r="RTI106"/>
      <c r="RTJ106"/>
      <c r="RTK106"/>
      <c r="RTL106"/>
      <c r="RTM106"/>
      <c r="RTN106"/>
      <c r="RTO106"/>
      <c r="RTP106"/>
      <c r="RTQ106"/>
      <c r="RTR106"/>
      <c r="RTS106"/>
      <c r="RTT106"/>
      <c r="RTU106"/>
      <c r="RTV106"/>
      <c r="RTW106"/>
      <c r="RTX106"/>
      <c r="RTY106"/>
      <c r="RTZ106"/>
      <c r="RUA106"/>
      <c r="RUB106"/>
      <c r="RUC106"/>
      <c r="RUD106"/>
      <c r="RUE106"/>
      <c r="RUF106"/>
      <c r="RUG106"/>
      <c r="RUH106"/>
      <c r="RUI106"/>
      <c r="RUJ106"/>
      <c r="RUK106"/>
      <c r="RUL106"/>
      <c r="RUM106"/>
      <c r="RUN106"/>
      <c r="RUO106"/>
      <c r="RUP106"/>
      <c r="RUQ106"/>
      <c r="RUR106"/>
      <c r="RUS106"/>
      <c r="RUT106"/>
      <c r="RUU106"/>
      <c r="RUV106"/>
      <c r="RUW106"/>
      <c r="RUX106"/>
      <c r="RUY106"/>
      <c r="RUZ106"/>
      <c r="RVA106"/>
      <c r="RVB106"/>
      <c r="RVC106"/>
      <c r="RVD106"/>
      <c r="RVE106"/>
      <c r="RVF106"/>
      <c r="RVG106"/>
      <c r="RVH106"/>
      <c r="RVI106"/>
      <c r="RVJ106"/>
      <c r="RVK106"/>
      <c r="RVL106"/>
      <c r="RVM106"/>
      <c r="RVN106"/>
      <c r="RVO106"/>
      <c r="RVP106"/>
      <c r="RVQ106"/>
      <c r="RVR106"/>
      <c r="RVS106"/>
      <c r="RVT106"/>
      <c r="RVU106"/>
      <c r="RVV106"/>
      <c r="RVW106"/>
      <c r="RVX106"/>
      <c r="RVY106"/>
      <c r="RVZ106"/>
      <c r="RWA106"/>
      <c r="RWB106"/>
      <c r="RWC106"/>
      <c r="RWD106"/>
      <c r="RWE106"/>
      <c r="RWF106"/>
      <c r="RWG106"/>
      <c r="RWH106"/>
      <c r="RWI106"/>
      <c r="RWJ106"/>
      <c r="RWK106"/>
      <c r="RWL106"/>
      <c r="RWM106"/>
      <c r="RWN106"/>
      <c r="RWO106"/>
      <c r="RWP106"/>
      <c r="RWQ106"/>
      <c r="RWR106"/>
      <c r="RWS106"/>
      <c r="RWT106"/>
      <c r="RWU106"/>
      <c r="RWV106"/>
      <c r="RWW106"/>
      <c r="RWX106"/>
      <c r="RWY106"/>
      <c r="RWZ106"/>
      <c r="RXA106"/>
      <c r="RXB106"/>
      <c r="RXC106"/>
      <c r="RXD106"/>
      <c r="RXE106"/>
      <c r="RXF106"/>
      <c r="RXG106"/>
      <c r="RXH106"/>
      <c r="RXI106"/>
      <c r="RXJ106"/>
      <c r="RXK106"/>
      <c r="RXL106"/>
      <c r="RXM106"/>
      <c r="RXN106"/>
      <c r="RXO106"/>
      <c r="RXP106"/>
      <c r="RXQ106"/>
      <c r="RXR106"/>
      <c r="RXS106"/>
      <c r="RXT106"/>
      <c r="RXU106"/>
      <c r="RXV106"/>
      <c r="RXW106"/>
      <c r="RXX106"/>
      <c r="RXY106"/>
      <c r="RXZ106"/>
      <c r="RYA106"/>
      <c r="RYB106"/>
      <c r="RYC106"/>
      <c r="RYD106"/>
      <c r="RYE106"/>
      <c r="RYF106"/>
      <c r="RYG106"/>
      <c r="RYH106"/>
      <c r="RYI106"/>
      <c r="RYJ106"/>
      <c r="RYK106"/>
      <c r="RYL106"/>
      <c r="RYM106"/>
      <c r="RYN106"/>
      <c r="RYO106"/>
      <c r="RYP106"/>
      <c r="RYQ106"/>
      <c r="RYR106"/>
      <c r="RYS106"/>
      <c r="RYT106"/>
      <c r="RYU106"/>
      <c r="RYV106"/>
      <c r="RYW106"/>
      <c r="RYX106"/>
      <c r="RYY106"/>
      <c r="RYZ106"/>
      <c r="RZA106"/>
      <c r="RZB106"/>
      <c r="RZC106"/>
      <c r="RZD106"/>
      <c r="RZE106"/>
      <c r="RZF106"/>
      <c r="RZG106"/>
      <c r="RZH106"/>
      <c r="RZI106"/>
      <c r="RZJ106"/>
      <c r="RZK106"/>
      <c r="RZL106"/>
      <c r="RZM106"/>
      <c r="RZN106"/>
      <c r="RZO106"/>
      <c r="RZP106"/>
      <c r="RZQ106"/>
      <c r="RZR106"/>
      <c r="RZS106"/>
      <c r="RZT106"/>
      <c r="RZU106"/>
      <c r="RZV106"/>
      <c r="RZW106"/>
      <c r="RZX106"/>
      <c r="RZY106"/>
      <c r="RZZ106"/>
      <c r="SAA106"/>
      <c r="SAB106"/>
      <c r="SAC106"/>
      <c r="SAD106"/>
      <c r="SAE106"/>
      <c r="SAF106"/>
      <c r="SAG106"/>
      <c r="SAH106"/>
      <c r="SAI106"/>
      <c r="SAJ106"/>
      <c r="SAK106"/>
      <c r="SAL106"/>
      <c r="SAM106"/>
      <c r="SAN106"/>
      <c r="SAO106"/>
      <c r="SAP106"/>
      <c r="SAQ106"/>
      <c r="SAR106"/>
      <c r="SAS106"/>
      <c r="SAT106"/>
      <c r="SAU106"/>
      <c r="SAV106"/>
      <c r="SAW106"/>
      <c r="SAX106"/>
      <c r="SAY106"/>
      <c r="SAZ106"/>
      <c r="SBA106"/>
      <c r="SBB106"/>
      <c r="SBC106"/>
      <c r="SBD106"/>
      <c r="SBE106"/>
      <c r="SBF106"/>
      <c r="SBG106"/>
      <c r="SBH106"/>
      <c r="SBI106"/>
      <c r="SBJ106"/>
      <c r="SBK106"/>
      <c r="SBL106"/>
      <c r="SBM106"/>
      <c r="SBN106"/>
      <c r="SBO106"/>
      <c r="SBP106"/>
      <c r="SBQ106"/>
      <c r="SBR106"/>
      <c r="SBS106"/>
      <c r="SBT106"/>
      <c r="SBU106"/>
      <c r="SBV106"/>
      <c r="SBW106"/>
      <c r="SBX106"/>
      <c r="SBY106"/>
      <c r="SBZ106"/>
      <c r="SCA106"/>
      <c r="SCB106"/>
      <c r="SCC106"/>
      <c r="SCD106"/>
      <c r="SCE106"/>
      <c r="SCF106"/>
      <c r="SCG106"/>
      <c r="SCH106"/>
      <c r="SCI106"/>
      <c r="SCJ106"/>
      <c r="SCK106"/>
      <c r="SCL106"/>
      <c r="SCM106"/>
      <c r="SCN106"/>
      <c r="SCO106"/>
      <c r="SCP106"/>
      <c r="SCQ106"/>
      <c r="SCR106"/>
      <c r="SCS106"/>
      <c r="SCT106"/>
      <c r="SCU106"/>
      <c r="SCV106"/>
      <c r="SCW106"/>
      <c r="SCX106"/>
      <c r="SCY106"/>
      <c r="SCZ106"/>
      <c r="SDA106"/>
      <c r="SDB106"/>
      <c r="SDC106"/>
      <c r="SDD106"/>
      <c r="SDE106"/>
      <c r="SDF106"/>
      <c r="SDG106"/>
      <c r="SDH106"/>
      <c r="SDI106"/>
      <c r="SDJ106"/>
      <c r="SDK106"/>
      <c r="SDL106"/>
      <c r="SDM106"/>
      <c r="SDN106"/>
      <c r="SDO106"/>
      <c r="SDP106"/>
      <c r="SDQ106"/>
      <c r="SDR106"/>
      <c r="SDS106"/>
      <c r="SDT106"/>
      <c r="SDU106"/>
      <c r="SDV106"/>
      <c r="SDW106"/>
      <c r="SDX106"/>
      <c r="SDY106"/>
      <c r="SDZ106"/>
      <c r="SEA106"/>
      <c r="SEB106"/>
      <c r="SEC106"/>
      <c r="SED106"/>
      <c r="SEE106"/>
      <c r="SEF106"/>
      <c r="SEG106"/>
      <c r="SEH106"/>
      <c r="SEI106"/>
      <c r="SEJ106"/>
      <c r="SEK106"/>
      <c r="SEL106"/>
      <c r="SEM106"/>
      <c r="SEN106"/>
      <c r="SEO106"/>
      <c r="SEP106"/>
      <c r="SEQ106"/>
      <c r="SER106"/>
      <c r="SES106"/>
      <c r="SET106"/>
      <c r="SEU106"/>
      <c r="SEV106"/>
      <c r="SEW106"/>
      <c r="SEX106"/>
      <c r="SEY106"/>
      <c r="SEZ106"/>
      <c r="SFA106"/>
      <c r="SFB106"/>
      <c r="SFC106"/>
      <c r="SFD106"/>
      <c r="SFE106"/>
      <c r="SFF106"/>
      <c r="SFG106"/>
      <c r="SFH106"/>
      <c r="SFI106"/>
      <c r="SFJ106"/>
      <c r="SFK106"/>
      <c r="SFL106"/>
      <c r="SFM106"/>
      <c r="SFN106"/>
      <c r="SFO106"/>
      <c r="SFP106"/>
      <c r="SFQ106"/>
      <c r="SFR106"/>
      <c r="SFS106"/>
      <c r="SFT106"/>
      <c r="SFU106"/>
      <c r="SFV106"/>
      <c r="SFW106"/>
      <c r="SFX106"/>
      <c r="SFY106"/>
      <c r="SFZ106"/>
      <c r="SGA106"/>
      <c r="SGB106"/>
      <c r="SGC106"/>
      <c r="SGD106"/>
      <c r="SGE106"/>
      <c r="SGF106"/>
      <c r="SGG106"/>
      <c r="SGH106"/>
      <c r="SGI106"/>
      <c r="SGJ106"/>
      <c r="SGK106"/>
      <c r="SGL106"/>
      <c r="SGM106"/>
      <c r="SGN106"/>
      <c r="SGO106"/>
      <c r="SGP106"/>
      <c r="SGQ106"/>
      <c r="SGR106"/>
      <c r="SGS106"/>
      <c r="SGT106"/>
      <c r="SGU106"/>
      <c r="SGV106"/>
      <c r="SGW106"/>
      <c r="SGX106"/>
      <c r="SGY106"/>
      <c r="SGZ106"/>
      <c r="SHA106"/>
      <c r="SHB106"/>
      <c r="SHC106"/>
      <c r="SHD106"/>
      <c r="SHE106"/>
      <c r="SHF106"/>
      <c r="SHG106"/>
      <c r="SHH106"/>
      <c r="SHI106"/>
      <c r="SHJ106"/>
      <c r="SHK106"/>
      <c r="SHL106"/>
      <c r="SHM106"/>
      <c r="SHN106"/>
      <c r="SHO106"/>
      <c r="SHP106"/>
      <c r="SHQ106"/>
      <c r="SHR106"/>
      <c r="SHS106"/>
      <c r="SHT106"/>
      <c r="SHU106"/>
      <c r="SHV106"/>
      <c r="SHW106"/>
      <c r="SHX106"/>
      <c r="SHY106"/>
      <c r="SHZ106"/>
      <c r="SIA106"/>
      <c r="SIB106"/>
      <c r="SIC106"/>
      <c r="SID106"/>
      <c r="SIE106"/>
      <c r="SIF106"/>
      <c r="SIG106"/>
      <c r="SIH106"/>
      <c r="SII106"/>
      <c r="SIJ106"/>
      <c r="SIK106"/>
      <c r="SIL106"/>
      <c r="SIM106"/>
      <c r="SIN106"/>
      <c r="SIO106"/>
      <c r="SIP106"/>
      <c r="SIQ106"/>
      <c r="SIR106"/>
      <c r="SIS106"/>
      <c r="SIT106"/>
      <c r="SIU106"/>
      <c r="SIV106"/>
      <c r="SIW106"/>
      <c r="SIX106"/>
      <c r="SIY106"/>
      <c r="SIZ106"/>
      <c r="SJA106"/>
      <c r="SJB106"/>
      <c r="SJC106"/>
      <c r="SJD106"/>
      <c r="SJE106"/>
      <c r="SJF106"/>
      <c r="SJG106"/>
      <c r="SJH106"/>
      <c r="SJI106"/>
      <c r="SJJ106"/>
      <c r="SJK106"/>
      <c r="SJL106"/>
      <c r="SJM106"/>
      <c r="SJN106"/>
      <c r="SJO106"/>
      <c r="SJP106"/>
      <c r="SJQ106"/>
      <c r="SJR106"/>
      <c r="SJS106"/>
      <c r="SJT106"/>
      <c r="SJU106"/>
      <c r="SJV106"/>
      <c r="SJW106"/>
      <c r="SJX106"/>
      <c r="SJY106"/>
      <c r="SJZ106"/>
      <c r="SKA106"/>
      <c r="SKB106"/>
      <c r="SKC106"/>
      <c r="SKD106"/>
      <c r="SKE106"/>
      <c r="SKF106"/>
      <c r="SKG106"/>
      <c r="SKH106"/>
      <c r="SKI106"/>
      <c r="SKJ106"/>
      <c r="SKK106"/>
      <c r="SKL106"/>
      <c r="SKM106"/>
      <c r="SKN106"/>
      <c r="SKO106"/>
      <c r="SKP106"/>
      <c r="SKQ106"/>
      <c r="SKR106"/>
      <c r="SKS106"/>
      <c r="SKT106"/>
      <c r="SKU106"/>
      <c r="SKV106"/>
      <c r="SKW106"/>
      <c r="SKX106"/>
      <c r="SKY106"/>
      <c r="SKZ106"/>
      <c r="SLA106"/>
      <c r="SLB106"/>
      <c r="SLC106"/>
      <c r="SLD106"/>
      <c r="SLE106"/>
      <c r="SLF106"/>
      <c r="SLG106"/>
      <c r="SLH106"/>
      <c r="SLI106"/>
      <c r="SLJ106"/>
      <c r="SLK106"/>
      <c r="SLL106"/>
      <c r="SLM106"/>
      <c r="SLN106"/>
      <c r="SLO106"/>
      <c r="SLP106"/>
      <c r="SLQ106"/>
      <c r="SLR106"/>
      <c r="SLS106"/>
      <c r="SLT106"/>
      <c r="SLU106"/>
      <c r="SLV106"/>
      <c r="SLW106"/>
      <c r="SLX106"/>
      <c r="SLY106"/>
      <c r="SLZ106"/>
      <c r="SMA106"/>
      <c r="SMB106"/>
      <c r="SMC106"/>
      <c r="SMD106"/>
      <c r="SME106"/>
      <c r="SMF106"/>
      <c r="SMG106"/>
      <c r="SMH106"/>
      <c r="SMI106"/>
      <c r="SMJ106"/>
      <c r="SMK106"/>
      <c r="SML106"/>
      <c r="SMM106"/>
      <c r="SMN106"/>
      <c r="SMO106"/>
      <c r="SMP106"/>
      <c r="SMQ106"/>
      <c r="SMR106"/>
      <c r="SMS106"/>
      <c r="SMT106"/>
      <c r="SMU106"/>
      <c r="SMV106"/>
      <c r="SMW106"/>
      <c r="SMX106"/>
      <c r="SMY106"/>
      <c r="SMZ106"/>
      <c r="SNA106"/>
      <c r="SNB106"/>
      <c r="SNC106"/>
      <c r="SND106"/>
      <c r="SNE106"/>
      <c r="SNF106"/>
      <c r="SNG106"/>
      <c r="SNH106"/>
      <c r="SNI106"/>
      <c r="SNJ106"/>
      <c r="SNK106"/>
      <c r="SNL106"/>
      <c r="SNM106"/>
      <c r="SNN106"/>
      <c r="SNO106"/>
      <c r="SNP106"/>
      <c r="SNQ106"/>
      <c r="SNR106"/>
      <c r="SNS106"/>
      <c r="SNT106"/>
      <c r="SNU106"/>
      <c r="SNV106"/>
      <c r="SNW106"/>
      <c r="SNX106"/>
      <c r="SNY106"/>
      <c r="SNZ106"/>
      <c r="SOA106"/>
      <c r="SOB106"/>
      <c r="SOC106"/>
      <c r="SOD106"/>
      <c r="SOE106"/>
      <c r="SOF106"/>
      <c r="SOG106"/>
      <c r="SOH106"/>
      <c r="SOI106"/>
      <c r="SOJ106"/>
      <c r="SOK106"/>
      <c r="SOL106"/>
      <c r="SOM106"/>
      <c r="SON106"/>
      <c r="SOO106"/>
      <c r="SOP106"/>
      <c r="SOQ106"/>
      <c r="SOR106"/>
      <c r="SOS106"/>
      <c r="SOT106"/>
      <c r="SOU106"/>
      <c r="SOV106"/>
      <c r="SOW106"/>
      <c r="SOX106"/>
      <c r="SOY106"/>
      <c r="SOZ106"/>
      <c r="SPA106"/>
      <c r="SPB106"/>
      <c r="SPC106"/>
      <c r="SPD106"/>
      <c r="SPE106"/>
      <c r="SPF106"/>
      <c r="SPG106"/>
      <c r="SPH106"/>
      <c r="SPI106"/>
      <c r="SPJ106"/>
      <c r="SPK106"/>
      <c r="SPL106"/>
      <c r="SPM106"/>
      <c r="SPN106"/>
      <c r="SPO106"/>
      <c r="SPP106"/>
      <c r="SPQ106"/>
      <c r="SPR106"/>
      <c r="SPS106"/>
      <c r="SPT106"/>
      <c r="SPU106"/>
      <c r="SPV106"/>
      <c r="SPW106"/>
      <c r="SPX106"/>
      <c r="SPY106"/>
      <c r="SPZ106"/>
      <c r="SQA106"/>
      <c r="SQB106"/>
      <c r="SQC106"/>
      <c r="SQD106"/>
      <c r="SQE106"/>
      <c r="SQF106"/>
      <c r="SQG106"/>
      <c r="SQH106"/>
      <c r="SQI106"/>
      <c r="SQJ106"/>
      <c r="SQK106"/>
      <c r="SQL106"/>
      <c r="SQM106"/>
      <c r="SQN106"/>
      <c r="SQO106"/>
      <c r="SQP106"/>
      <c r="SQQ106"/>
      <c r="SQR106"/>
      <c r="SQS106"/>
      <c r="SQT106"/>
      <c r="SQU106"/>
      <c r="SQV106"/>
      <c r="SQW106"/>
      <c r="SQX106"/>
      <c r="SQY106"/>
      <c r="SQZ106"/>
      <c r="SRA106"/>
      <c r="SRB106"/>
      <c r="SRC106"/>
      <c r="SRD106"/>
      <c r="SRE106"/>
      <c r="SRF106"/>
      <c r="SRG106"/>
      <c r="SRH106"/>
      <c r="SRI106"/>
      <c r="SRJ106"/>
      <c r="SRK106"/>
      <c r="SRL106"/>
      <c r="SRM106"/>
      <c r="SRN106"/>
      <c r="SRO106"/>
      <c r="SRP106"/>
      <c r="SRQ106"/>
      <c r="SRR106"/>
      <c r="SRS106"/>
      <c r="SRT106"/>
      <c r="SRU106"/>
      <c r="SRV106"/>
      <c r="SRW106"/>
      <c r="SRX106"/>
      <c r="SRY106"/>
      <c r="SRZ106"/>
      <c r="SSA106"/>
      <c r="SSB106"/>
      <c r="SSC106"/>
      <c r="SSD106"/>
      <c r="SSE106"/>
      <c r="SSF106"/>
      <c r="SSG106"/>
      <c r="SSH106"/>
      <c r="SSI106"/>
      <c r="SSJ106"/>
      <c r="SSK106"/>
      <c r="SSL106"/>
      <c r="SSM106"/>
      <c r="SSN106"/>
      <c r="SSO106"/>
      <c r="SSP106"/>
      <c r="SSQ106"/>
      <c r="SSR106"/>
      <c r="SSS106"/>
      <c r="SST106"/>
      <c r="SSU106"/>
      <c r="SSV106"/>
      <c r="SSW106"/>
      <c r="SSX106"/>
      <c r="SSY106"/>
      <c r="SSZ106"/>
      <c r="STA106"/>
      <c r="STB106"/>
      <c r="STC106"/>
      <c r="STD106"/>
      <c r="STE106"/>
      <c r="STF106"/>
      <c r="STG106"/>
      <c r="STH106"/>
      <c r="STI106"/>
      <c r="STJ106"/>
      <c r="STK106"/>
      <c r="STL106"/>
      <c r="STM106"/>
      <c r="STN106"/>
      <c r="STO106"/>
      <c r="STP106"/>
      <c r="STQ106"/>
      <c r="STR106"/>
      <c r="STS106"/>
      <c r="STT106"/>
      <c r="STU106"/>
      <c r="STV106"/>
      <c r="STW106"/>
      <c r="STX106"/>
      <c r="STY106"/>
      <c r="STZ106"/>
      <c r="SUA106"/>
      <c r="SUB106"/>
      <c r="SUC106"/>
      <c r="SUD106"/>
      <c r="SUE106"/>
      <c r="SUF106"/>
      <c r="SUG106"/>
      <c r="SUH106"/>
      <c r="SUI106"/>
      <c r="SUJ106"/>
      <c r="SUK106"/>
      <c r="SUL106"/>
      <c r="SUM106"/>
      <c r="SUN106"/>
      <c r="SUO106"/>
      <c r="SUP106"/>
      <c r="SUQ106"/>
      <c r="SUR106"/>
      <c r="SUS106"/>
      <c r="SUT106"/>
      <c r="SUU106"/>
      <c r="SUV106"/>
      <c r="SUW106"/>
      <c r="SUX106"/>
      <c r="SUY106"/>
      <c r="SUZ106"/>
      <c r="SVA106"/>
      <c r="SVB106"/>
      <c r="SVC106"/>
      <c r="SVD106"/>
      <c r="SVE106"/>
      <c r="SVF106"/>
      <c r="SVG106"/>
      <c r="SVH106"/>
      <c r="SVI106"/>
      <c r="SVJ106"/>
      <c r="SVK106"/>
      <c r="SVL106"/>
      <c r="SVM106"/>
      <c r="SVN106"/>
      <c r="SVO106"/>
      <c r="SVP106"/>
      <c r="SVQ106"/>
      <c r="SVR106"/>
      <c r="SVS106"/>
      <c r="SVT106"/>
      <c r="SVU106"/>
      <c r="SVV106"/>
      <c r="SVW106"/>
      <c r="SVX106"/>
      <c r="SVY106"/>
      <c r="SVZ106"/>
      <c r="SWA106"/>
      <c r="SWB106"/>
      <c r="SWC106"/>
      <c r="SWD106"/>
      <c r="SWE106"/>
      <c r="SWF106"/>
      <c r="SWG106"/>
      <c r="SWH106"/>
      <c r="SWI106"/>
      <c r="SWJ106"/>
      <c r="SWK106"/>
      <c r="SWL106"/>
      <c r="SWM106"/>
      <c r="SWN106"/>
      <c r="SWO106"/>
      <c r="SWP106"/>
      <c r="SWQ106"/>
      <c r="SWR106"/>
      <c r="SWS106"/>
      <c r="SWT106"/>
      <c r="SWU106"/>
      <c r="SWV106"/>
      <c r="SWW106"/>
      <c r="SWX106"/>
      <c r="SWY106"/>
      <c r="SWZ106"/>
      <c r="SXA106"/>
      <c r="SXB106"/>
      <c r="SXC106"/>
      <c r="SXD106"/>
      <c r="SXE106"/>
      <c r="SXF106"/>
      <c r="SXG106"/>
      <c r="SXH106"/>
      <c r="SXI106"/>
      <c r="SXJ106"/>
      <c r="SXK106"/>
      <c r="SXL106"/>
      <c r="SXM106"/>
      <c r="SXN106"/>
      <c r="SXO106"/>
      <c r="SXP106"/>
      <c r="SXQ106"/>
      <c r="SXR106"/>
      <c r="SXS106"/>
      <c r="SXT106"/>
      <c r="SXU106"/>
      <c r="SXV106"/>
      <c r="SXW106"/>
      <c r="SXX106"/>
      <c r="SXY106"/>
      <c r="SXZ106"/>
      <c r="SYA106"/>
      <c r="SYB106"/>
      <c r="SYC106"/>
      <c r="SYD106"/>
      <c r="SYE106"/>
      <c r="SYF106"/>
      <c r="SYG106"/>
      <c r="SYH106"/>
      <c r="SYI106"/>
      <c r="SYJ106"/>
      <c r="SYK106"/>
      <c r="SYL106"/>
      <c r="SYM106"/>
      <c r="SYN106"/>
      <c r="SYO106"/>
      <c r="SYP106"/>
      <c r="SYQ106"/>
      <c r="SYR106"/>
      <c r="SYS106"/>
      <c r="SYT106"/>
      <c r="SYU106"/>
      <c r="SYV106"/>
      <c r="SYW106"/>
      <c r="SYX106"/>
      <c r="SYY106"/>
      <c r="SYZ106"/>
      <c r="SZA106"/>
      <c r="SZB106"/>
      <c r="SZC106"/>
      <c r="SZD106"/>
      <c r="SZE106"/>
      <c r="SZF106"/>
      <c r="SZG106"/>
      <c r="SZH106"/>
      <c r="SZI106"/>
      <c r="SZJ106"/>
      <c r="SZK106"/>
      <c r="SZL106"/>
      <c r="SZM106"/>
      <c r="SZN106"/>
      <c r="SZO106"/>
      <c r="SZP106"/>
      <c r="SZQ106"/>
      <c r="SZR106"/>
      <c r="SZS106"/>
      <c r="SZT106"/>
      <c r="SZU106"/>
      <c r="SZV106"/>
      <c r="SZW106"/>
      <c r="SZX106"/>
      <c r="SZY106"/>
      <c r="SZZ106"/>
      <c r="TAA106"/>
      <c r="TAB106"/>
      <c r="TAC106"/>
      <c r="TAD106"/>
      <c r="TAE106"/>
      <c r="TAF106"/>
      <c r="TAG106"/>
      <c r="TAH106"/>
      <c r="TAI106"/>
      <c r="TAJ106"/>
      <c r="TAK106"/>
      <c r="TAL106"/>
      <c r="TAM106"/>
      <c r="TAN106"/>
      <c r="TAO106"/>
      <c r="TAP106"/>
      <c r="TAQ106"/>
      <c r="TAR106"/>
      <c r="TAS106"/>
      <c r="TAT106"/>
      <c r="TAU106"/>
      <c r="TAV106"/>
      <c r="TAW106"/>
      <c r="TAX106"/>
      <c r="TAY106"/>
      <c r="TAZ106"/>
      <c r="TBA106"/>
      <c r="TBB106"/>
      <c r="TBC106"/>
      <c r="TBD106"/>
      <c r="TBE106"/>
      <c r="TBF106"/>
      <c r="TBG106"/>
      <c r="TBH106"/>
      <c r="TBI106"/>
      <c r="TBJ106"/>
      <c r="TBK106"/>
      <c r="TBL106"/>
      <c r="TBM106"/>
      <c r="TBN106"/>
      <c r="TBO106"/>
      <c r="TBP106"/>
      <c r="TBQ106"/>
      <c r="TBR106"/>
      <c r="TBS106"/>
      <c r="TBT106"/>
      <c r="TBU106"/>
      <c r="TBV106"/>
      <c r="TBW106"/>
      <c r="TBX106"/>
      <c r="TBY106"/>
      <c r="TBZ106"/>
      <c r="TCA106"/>
      <c r="TCB106"/>
      <c r="TCC106"/>
      <c r="TCD106"/>
      <c r="TCE106"/>
      <c r="TCF106"/>
      <c r="TCG106"/>
      <c r="TCH106"/>
      <c r="TCI106"/>
      <c r="TCJ106"/>
      <c r="TCK106"/>
      <c r="TCL106"/>
      <c r="TCM106"/>
      <c r="TCN106"/>
      <c r="TCO106"/>
      <c r="TCP106"/>
      <c r="TCQ106"/>
      <c r="TCR106"/>
      <c r="TCS106"/>
      <c r="TCT106"/>
      <c r="TCU106"/>
      <c r="TCV106"/>
      <c r="TCW106"/>
      <c r="TCX106"/>
      <c r="TCY106"/>
      <c r="TCZ106"/>
      <c r="TDA106"/>
      <c r="TDB106"/>
      <c r="TDC106"/>
      <c r="TDD106"/>
      <c r="TDE106"/>
      <c r="TDF106"/>
      <c r="TDG106"/>
      <c r="TDH106"/>
      <c r="TDI106"/>
      <c r="TDJ106"/>
      <c r="TDK106"/>
      <c r="TDL106"/>
      <c r="TDM106"/>
      <c r="TDN106"/>
      <c r="TDO106"/>
      <c r="TDP106"/>
      <c r="TDQ106"/>
      <c r="TDR106"/>
      <c r="TDS106"/>
      <c r="TDT106"/>
      <c r="TDU106"/>
      <c r="TDV106"/>
      <c r="TDW106"/>
      <c r="TDX106"/>
      <c r="TDY106"/>
      <c r="TDZ106"/>
      <c r="TEA106"/>
      <c r="TEB106"/>
      <c r="TEC106"/>
      <c r="TED106"/>
      <c r="TEE106"/>
      <c r="TEF106"/>
      <c r="TEG106"/>
      <c r="TEH106"/>
      <c r="TEI106"/>
      <c r="TEJ106"/>
      <c r="TEK106"/>
      <c r="TEL106"/>
      <c r="TEM106"/>
      <c r="TEN106"/>
      <c r="TEO106"/>
      <c r="TEP106"/>
      <c r="TEQ106"/>
      <c r="TER106"/>
      <c r="TES106"/>
      <c r="TET106"/>
      <c r="TEU106"/>
      <c r="TEV106"/>
      <c r="TEW106"/>
      <c r="TEX106"/>
      <c r="TEY106"/>
      <c r="TEZ106"/>
      <c r="TFA106"/>
      <c r="TFB106"/>
      <c r="TFC106"/>
      <c r="TFD106"/>
      <c r="TFE106"/>
      <c r="TFF106"/>
      <c r="TFG106"/>
      <c r="TFH106"/>
      <c r="TFI106"/>
      <c r="TFJ106"/>
      <c r="TFK106"/>
      <c r="TFL106"/>
      <c r="TFM106"/>
      <c r="TFN106"/>
      <c r="TFO106"/>
      <c r="TFP106"/>
      <c r="TFQ106"/>
      <c r="TFR106"/>
      <c r="TFS106"/>
      <c r="TFT106"/>
      <c r="TFU106"/>
      <c r="TFV106"/>
      <c r="TFW106"/>
      <c r="TFX106"/>
      <c r="TFY106"/>
      <c r="TFZ106"/>
      <c r="TGA106"/>
      <c r="TGB106"/>
      <c r="TGC106"/>
      <c r="TGD106"/>
      <c r="TGE106"/>
      <c r="TGF106"/>
      <c r="TGG106"/>
      <c r="TGH106"/>
      <c r="TGI106"/>
      <c r="TGJ106"/>
      <c r="TGK106"/>
      <c r="TGL106"/>
      <c r="TGM106"/>
      <c r="TGN106"/>
      <c r="TGO106"/>
      <c r="TGP106"/>
      <c r="TGQ106"/>
      <c r="TGR106"/>
      <c r="TGS106"/>
      <c r="TGT106"/>
      <c r="TGU106"/>
      <c r="TGV106"/>
      <c r="TGW106"/>
      <c r="TGX106"/>
      <c r="TGY106"/>
      <c r="TGZ106"/>
      <c r="THA106"/>
      <c r="THB106"/>
      <c r="THC106"/>
      <c r="THD106"/>
      <c r="THE106"/>
      <c r="THF106"/>
      <c r="THG106"/>
      <c r="THH106"/>
      <c r="THI106"/>
      <c r="THJ106"/>
      <c r="THK106"/>
      <c r="THL106"/>
      <c r="THM106"/>
      <c r="THN106"/>
      <c r="THO106"/>
      <c r="THP106"/>
      <c r="THQ106"/>
      <c r="THR106"/>
      <c r="THS106"/>
      <c r="THT106"/>
      <c r="THU106"/>
      <c r="THV106"/>
      <c r="THW106"/>
      <c r="THX106"/>
      <c r="THY106"/>
      <c r="THZ106"/>
      <c r="TIA106"/>
      <c r="TIB106"/>
      <c r="TIC106"/>
      <c r="TID106"/>
      <c r="TIE106"/>
      <c r="TIF106"/>
      <c r="TIG106"/>
      <c r="TIH106"/>
      <c r="TII106"/>
      <c r="TIJ106"/>
      <c r="TIK106"/>
      <c r="TIL106"/>
      <c r="TIM106"/>
      <c r="TIN106"/>
      <c r="TIO106"/>
      <c r="TIP106"/>
      <c r="TIQ106"/>
      <c r="TIR106"/>
      <c r="TIS106"/>
      <c r="TIT106"/>
      <c r="TIU106"/>
      <c r="TIV106"/>
      <c r="TIW106"/>
      <c r="TIX106"/>
      <c r="TIY106"/>
      <c r="TIZ106"/>
      <c r="TJA106"/>
      <c r="TJB106"/>
      <c r="TJC106"/>
      <c r="TJD106"/>
      <c r="TJE106"/>
      <c r="TJF106"/>
      <c r="TJG106"/>
      <c r="TJH106"/>
      <c r="TJI106"/>
      <c r="TJJ106"/>
      <c r="TJK106"/>
      <c r="TJL106"/>
      <c r="TJM106"/>
      <c r="TJN106"/>
      <c r="TJO106"/>
      <c r="TJP106"/>
      <c r="TJQ106"/>
      <c r="TJR106"/>
      <c r="TJS106"/>
      <c r="TJT106"/>
      <c r="TJU106"/>
      <c r="TJV106"/>
      <c r="TJW106"/>
      <c r="TJX106"/>
      <c r="TJY106"/>
      <c r="TJZ106"/>
      <c r="TKA106"/>
      <c r="TKB106"/>
      <c r="TKC106"/>
      <c r="TKD106"/>
      <c r="TKE106"/>
      <c r="TKF106"/>
      <c r="TKG106"/>
      <c r="TKH106"/>
      <c r="TKI106"/>
      <c r="TKJ106"/>
      <c r="TKK106"/>
      <c r="TKL106"/>
      <c r="TKM106"/>
      <c r="TKN106"/>
      <c r="TKO106"/>
      <c r="TKP106"/>
      <c r="TKQ106"/>
      <c r="TKR106"/>
      <c r="TKS106"/>
      <c r="TKT106"/>
      <c r="TKU106"/>
      <c r="TKV106"/>
      <c r="TKW106"/>
      <c r="TKX106"/>
      <c r="TKY106"/>
      <c r="TKZ106"/>
      <c r="TLA106"/>
      <c r="TLB106"/>
      <c r="TLC106"/>
      <c r="TLD106"/>
      <c r="TLE106"/>
      <c r="TLF106"/>
      <c r="TLG106"/>
      <c r="TLH106"/>
      <c r="TLI106"/>
      <c r="TLJ106"/>
      <c r="TLK106"/>
      <c r="TLL106"/>
      <c r="TLM106"/>
      <c r="TLN106"/>
      <c r="TLO106"/>
      <c r="TLP106"/>
      <c r="TLQ106"/>
      <c r="TLR106"/>
      <c r="TLS106"/>
      <c r="TLT106"/>
      <c r="TLU106"/>
      <c r="TLV106"/>
      <c r="TLW106"/>
      <c r="TLX106"/>
      <c r="TLY106"/>
      <c r="TLZ106"/>
      <c r="TMA106"/>
      <c r="TMB106"/>
      <c r="TMC106"/>
      <c r="TMD106"/>
      <c r="TME106"/>
      <c r="TMF106"/>
      <c r="TMG106"/>
      <c r="TMH106"/>
      <c r="TMI106"/>
      <c r="TMJ106"/>
      <c r="TMK106"/>
      <c r="TML106"/>
      <c r="TMM106"/>
      <c r="TMN106"/>
      <c r="TMO106"/>
      <c r="TMP106"/>
      <c r="TMQ106"/>
      <c r="TMR106"/>
      <c r="TMS106"/>
      <c r="TMT106"/>
      <c r="TMU106"/>
      <c r="TMV106"/>
      <c r="TMW106"/>
      <c r="TMX106"/>
      <c r="TMY106"/>
      <c r="TMZ106"/>
      <c r="TNA106"/>
      <c r="TNB106"/>
      <c r="TNC106"/>
      <c r="TND106"/>
      <c r="TNE106"/>
      <c r="TNF106"/>
      <c r="TNG106"/>
      <c r="TNH106"/>
      <c r="TNI106"/>
      <c r="TNJ106"/>
      <c r="TNK106"/>
      <c r="TNL106"/>
      <c r="TNM106"/>
      <c r="TNN106"/>
      <c r="TNO106"/>
      <c r="TNP106"/>
      <c r="TNQ106"/>
      <c r="TNR106"/>
      <c r="TNS106"/>
      <c r="TNT106"/>
      <c r="TNU106"/>
      <c r="TNV106"/>
      <c r="TNW106"/>
      <c r="TNX106"/>
      <c r="TNY106"/>
      <c r="TNZ106"/>
      <c r="TOA106"/>
      <c r="TOB106"/>
      <c r="TOC106"/>
      <c r="TOD106"/>
      <c r="TOE106"/>
      <c r="TOF106"/>
      <c r="TOG106"/>
      <c r="TOH106"/>
      <c r="TOI106"/>
      <c r="TOJ106"/>
      <c r="TOK106"/>
      <c r="TOL106"/>
      <c r="TOM106"/>
      <c r="TON106"/>
      <c r="TOO106"/>
      <c r="TOP106"/>
      <c r="TOQ106"/>
      <c r="TOR106"/>
      <c r="TOS106"/>
      <c r="TOT106"/>
      <c r="TOU106"/>
      <c r="TOV106"/>
      <c r="TOW106"/>
      <c r="TOX106"/>
      <c r="TOY106"/>
      <c r="TOZ106"/>
      <c r="TPA106"/>
      <c r="TPB106"/>
      <c r="TPC106"/>
      <c r="TPD106"/>
      <c r="TPE106"/>
      <c r="TPF106"/>
      <c r="TPG106"/>
      <c r="TPH106"/>
      <c r="TPI106"/>
      <c r="TPJ106"/>
      <c r="TPK106"/>
      <c r="TPL106"/>
      <c r="TPM106"/>
      <c r="TPN106"/>
      <c r="TPO106"/>
      <c r="TPP106"/>
      <c r="TPQ106"/>
      <c r="TPR106"/>
      <c r="TPS106"/>
      <c r="TPT106"/>
      <c r="TPU106"/>
      <c r="TPV106"/>
      <c r="TPW106"/>
      <c r="TPX106"/>
      <c r="TPY106"/>
      <c r="TPZ106"/>
      <c r="TQA106"/>
      <c r="TQB106"/>
      <c r="TQC106"/>
      <c r="TQD106"/>
      <c r="TQE106"/>
      <c r="TQF106"/>
      <c r="TQG106"/>
      <c r="TQH106"/>
      <c r="TQI106"/>
      <c r="TQJ106"/>
      <c r="TQK106"/>
      <c r="TQL106"/>
      <c r="TQM106"/>
      <c r="TQN106"/>
      <c r="TQO106"/>
      <c r="TQP106"/>
      <c r="TQQ106"/>
      <c r="TQR106"/>
      <c r="TQS106"/>
      <c r="TQT106"/>
      <c r="TQU106"/>
      <c r="TQV106"/>
      <c r="TQW106"/>
      <c r="TQX106"/>
      <c r="TQY106"/>
      <c r="TQZ106"/>
      <c r="TRA106"/>
      <c r="TRB106"/>
      <c r="TRC106"/>
      <c r="TRD106"/>
      <c r="TRE106"/>
      <c r="TRF106"/>
      <c r="TRG106"/>
      <c r="TRH106"/>
      <c r="TRI106"/>
      <c r="TRJ106"/>
      <c r="TRK106"/>
      <c r="TRL106"/>
      <c r="TRM106"/>
      <c r="TRN106"/>
      <c r="TRO106"/>
      <c r="TRP106"/>
      <c r="TRQ106"/>
      <c r="TRR106"/>
      <c r="TRS106"/>
      <c r="TRT106"/>
      <c r="TRU106"/>
      <c r="TRV106"/>
      <c r="TRW106"/>
      <c r="TRX106"/>
      <c r="TRY106"/>
      <c r="TRZ106"/>
      <c r="TSA106"/>
      <c r="TSB106"/>
      <c r="TSC106"/>
      <c r="TSD106"/>
      <c r="TSE106"/>
      <c r="TSF106"/>
      <c r="TSG106"/>
      <c r="TSH106"/>
      <c r="TSI106"/>
      <c r="TSJ106"/>
      <c r="TSK106"/>
      <c r="TSL106"/>
      <c r="TSM106"/>
      <c r="TSN106"/>
      <c r="TSO106"/>
      <c r="TSP106"/>
      <c r="TSQ106"/>
      <c r="TSR106"/>
      <c r="TSS106"/>
      <c r="TST106"/>
      <c r="TSU106"/>
      <c r="TSV106"/>
      <c r="TSW106"/>
      <c r="TSX106"/>
      <c r="TSY106"/>
      <c r="TSZ106"/>
      <c r="TTA106"/>
      <c r="TTB106"/>
      <c r="TTC106"/>
      <c r="TTD106"/>
      <c r="TTE106"/>
      <c r="TTF106"/>
      <c r="TTG106"/>
      <c r="TTH106"/>
      <c r="TTI106"/>
      <c r="TTJ106"/>
      <c r="TTK106"/>
      <c r="TTL106"/>
      <c r="TTM106"/>
      <c r="TTN106"/>
      <c r="TTO106"/>
      <c r="TTP106"/>
      <c r="TTQ106"/>
      <c r="TTR106"/>
      <c r="TTS106"/>
      <c r="TTT106"/>
      <c r="TTU106"/>
      <c r="TTV106"/>
      <c r="TTW106"/>
      <c r="TTX106"/>
      <c r="TTY106"/>
      <c r="TTZ106"/>
      <c r="TUA106"/>
      <c r="TUB106"/>
      <c r="TUC106"/>
      <c r="TUD106"/>
      <c r="TUE106"/>
      <c r="TUF106"/>
      <c r="TUG106"/>
      <c r="TUH106"/>
      <c r="TUI106"/>
      <c r="TUJ106"/>
      <c r="TUK106"/>
      <c r="TUL106"/>
      <c r="TUM106"/>
      <c r="TUN106"/>
      <c r="TUO106"/>
      <c r="TUP106"/>
      <c r="TUQ106"/>
      <c r="TUR106"/>
      <c r="TUS106"/>
      <c r="TUT106"/>
      <c r="TUU106"/>
      <c r="TUV106"/>
      <c r="TUW106"/>
      <c r="TUX106"/>
      <c r="TUY106"/>
      <c r="TUZ106"/>
      <c r="TVA106"/>
      <c r="TVB106"/>
      <c r="TVC106"/>
      <c r="TVD106"/>
      <c r="TVE106"/>
      <c r="TVF106"/>
      <c r="TVG106"/>
      <c r="TVH106"/>
      <c r="TVI106"/>
      <c r="TVJ106"/>
      <c r="TVK106"/>
      <c r="TVL106"/>
      <c r="TVM106"/>
      <c r="TVN106"/>
      <c r="TVO106"/>
      <c r="TVP106"/>
      <c r="TVQ106"/>
      <c r="TVR106"/>
      <c r="TVS106"/>
      <c r="TVT106"/>
      <c r="TVU106"/>
      <c r="TVV106"/>
      <c r="TVW106"/>
      <c r="TVX106"/>
      <c r="TVY106"/>
      <c r="TVZ106"/>
      <c r="TWA106"/>
      <c r="TWB106"/>
      <c r="TWC106"/>
      <c r="TWD106"/>
      <c r="TWE106"/>
      <c r="TWF106"/>
      <c r="TWG106"/>
      <c r="TWH106"/>
      <c r="TWI106"/>
      <c r="TWJ106"/>
      <c r="TWK106"/>
      <c r="TWL106"/>
      <c r="TWM106"/>
      <c r="TWN106"/>
      <c r="TWO106"/>
      <c r="TWP106"/>
      <c r="TWQ106"/>
      <c r="TWR106"/>
      <c r="TWS106"/>
      <c r="TWT106"/>
      <c r="TWU106"/>
      <c r="TWV106"/>
      <c r="TWW106"/>
      <c r="TWX106"/>
      <c r="TWY106"/>
      <c r="TWZ106"/>
      <c r="TXA106"/>
      <c r="TXB106"/>
      <c r="TXC106"/>
      <c r="TXD106"/>
      <c r="TXE106"/>
      <c r="TXF106"/>
      <c r="TXG106"/>
      <c r="TXH106"/>
      <c r="TXI106"/>
      <c r="TXJ106"/>
      <c r="TXK106"/>
      <c r="TXL106"/>
      <c r="TXM106"/>
      <c r="TXN106"/>
      <c r="TXO106"/>
      <c r="TXP106"/>
      <c r="TXQ106"/>
      <c r="TXR106"/>
      <c r="TXS106"/>
      <c r="TXT106"/>
      <c r="TXU106"/>
      <c r="TXV106"/>
      <c r="TXW106"/>
      <c r="TXX106"/>
      <c r="TXY106"/>
      <c r="TXZ106"/>
      <c r="TYA106"/>
      <c r="TYB106"/>
      <c r="TYC106"/>
      <c r="TYD106"/>
      <c r="TYE106"/>
      <c r="TYF106"/>
      <c r="TYG106"/>
      <c r="TYH106"/>
      <c r="TYI106"/>
      <c r="TYJ106"/>
      <c r="TYK106"/>
      <c r="TYL106"/>
      <c r="TYM106"/>
      <c r="TYN106"/>
      <c r="TYO106"/>
      <c r="TYP106"/>
      <c r="TYQ106"/>
      <c r="TYR106"/>
      <c r="TYS106"/>
      <c r="TYT106"/>
      <c r="TYU106"/>
      <c r="TYV106"/>
      <c r="TYW106"/>
      <c r="TYX106"/>
      <c r="TYY106"/>
      <c r="TYZ106"/>
      <c r="TZA106"/>
      <c r="TZB106"/>
      <c r="TZC106"/>
      <c r="TZD106"/>
      <c r="TZE106"/>
      <c r="TZF106"/>
      <c r="TZG106"/>
      <c r="TZH106"/>
      <c r="TZI106"/>
      <c r="TZJ106"/>
      <c r="TZK106"/>
      <c r="TZL106"/>
      <c r="TZM106"/>
      <c r="TZN106"/>
      <c r="TZO106"/>
      <c r="TZP106"/>
      <c r="TZQ106"/>
      <c r="TZR106"/>
      <c r="TZS106"/>
      <c r="TZT106"/>
      <c r="TZU106"/>
      <c r="TZV106"/>
      <c r="TZW106"/>
      <c r="TZX106"/>
      <c r="TZY106"/>
      <c r="TZZ106"/>
      <c r="UAA106"/>
      <c r="UAB106"/>
      <c r="UAC106"/>
      <c r="UAD106"/>
      <c r="UAE106"/>
      <c r="UAF106"/>
      <c r="UAG106"/>
      <c r="UAH106"/>
      <c r="UAI106"/>
      <c r="UAJ106"/>
      <c r="UAK106"/>
      <c r="UAL106"/>
      <c r="UAM106"/>
      <c r="UAN106"/>
      <c r="UAO106"/>
      <c r="UAP106"/>
      <c r="UAQ106"/>
      <c r="UAR106"/>
      <c r="UAS106"/>
      <c r="UAT106"/>
      <c r="UAU106"/>
      <c r="UAV106"/>
      <c r="UAW106"/>
      <c r="UAX106"/>
      <c r="UAY106"/>
      <c r="UAZ106"/>
      <c r="UBA106"/>
      <c r="UBB106"/>
      <c r="UBC106"/>
      <c r="UBD106"/>
      <c r="UBE106"/>
      <c r="UBF106"/>
      <c r="UBG106"/>
      <c r="UBH106"/>
      <c r="UBI106"/>
      <c r="UBJ106"/>
      <c r="UBK106"/>
      <c r="UBL106"/>
      <c r="UBM106"/>
      <c r="UBN106"/>
      <c r="UBO106"/>
      <c r="UBP106"/>
      <c r="UBQ106"/>
      <c r="UBR106"/>
      <c r="UBS106"/>
      <c r="UBT106"/>
      <c r="UBU106"/>
      <c r="UBV106"/>
      <c r="UBW106"/>
      <c r="UBX106"/>
      <c r="UBY106"/>
      <c r="UBZ106"/>
      <c r="UCA106"/>
      <c r="UCB106"/>
      <c r="UCC106"/>
      <c r="UCD106"/>
      <c r="UCE106"/>
      <c r="UCF106"/>
      <c r="UCG106"/>
      <c r="UCH106"/>
      <c r="UCI106"/>
      <c r="UCJ106"/>
      <c r="UCK106"/>
      <c r="UCL106"/>
      <c r="UCM106"/>
      <c r="UCN106"/>
      <c r="UCO106"/>
      <c r="UCP106"/>
      <c r="UCQ106"/>
      <c r="UCR106"/>
      <c r="UCS106"/>
      <c r="UCT106"/>
      <c r="UCU106"/>
      <c r="UCV106"/>
      <c r="UCW106"/>
      <c r="UCX106"/>
      <c r="UCY106"/>
      <c r="UCZ106"/>
      <c r="UDA106"/>
      <c r="UDB106"/>
      <c r="UDC106"/>
      <c r="UDD106"/>
      <c r="UDE106"/>
      <c r="UDF106"/>
      <c r="UDG106"/>
      <c r="UDH106"/>
      <c r="UDI106"/>
      <c r="UDJ106"/>
      <c r="UDK106"/>
      <c r="UDL106"/>
      <c r="UDM106"/>
      <c r="UDN106"/>
      <c r="UDO106"/>
      <c r="UDP106"/>
      <c r="UDQ106"/>
      <c r="UDR106"/>
      <c r="UDS106"/>
      <c r="UDT106"/>
      <c r="UDU106"/>
      <c r="UDV106"/>
      <c r="UDW106"/>
      <c r="UDX106"/>
      <c r="UDY106"/>
      <c r="UDZ106"/>
      <c r="UEA106"/>
      <c r="UEB106"/>
      <c r="UEC106"/>
      <c r="UED106"/>
      <c r="UEE106"/>
      <c r="UEF106"/>
      <c r="UEG106"/>
      <c r="UEH106"/>
      <c r="UEI106"/>
      <c r="UEJ106"/>
      <c r="UEK106"/>
      <c r="UEL106"/>
      <c r="UEM106"/>
      <c r="UEN106"/>
      <c r="UEO106"/>
      <c r="UEP106"/>
      <c r="UEQ106"/>
      <c r="UER106"/>
      <c r="UES106"/>
      <c r="UET106"/>
      <c r="UEU106"/>
      <c r="UEV106"/>
      <c r="UEW106"/>
      <c r="UEX106"/>
      <c r="UEY106"/>
      <c r="UEZ106"/>
      <c r="UFA106"/>
      <c r="UFB106"/>
      <c r="UFC106"/>
      <c r="UFD106"/>
      <c r="UFE106"/>
      <c r="UFF106"/>
      <c r="UFG106"/>
      <c r="UFH106"/>
      <c r="UFI106"/>
      <c r="UFJ106"/>
      <c r="UFK106"/>
      <c r="UFL106"/>
      <c r="UFM106"/>
      <c r="UFN106"/>
      <c r="UFO106"/>
      <c r="UFP106"/>
      <c r="UFQ106"/>
      <c r="UFR106"/>
      <c r="UFS106"/>
      <c r="UFT106"/>
      <c r="UFU106"/>
      <c r="UFV106"/>
      <c r="UFW106"/>
      <c r="UFX106"/>
      <c r="UFY106"/>
      <c r="UFZ106"/>
      <c r="UGA106"/>
      <c r="UGB106"/>
      <c r="UGC106"/>
      <c r="UGD106"/>
      <c r="UGE106"/>
      <c r="UGF106"/>
      <c r="UGG106"/>
      <c r="UGH106"/>
      <c r="UGI106"/>
      <c r="UGJ106"/>
      <c r="UGK106"/>
      <c r="UGL106"/>
      <c r="UGM106"/>
      <c r="UGN106"/>
      <c r="UGO106"/>
      <c r="UGP106"/>
      <c r="UGQ106"/>
      <c r="UGR106"/>
      <c r="UGS106"/>
      <c r="UGT106"/>
      <c r="UGU106"/>
      <c r="UGV106"/>
      <c r="UGW106"/>
      <c r="UGX106"/>
      <c r="UGY106"/>
      <c r="UGZ106"/>
      <c r="UHA106"/>
      <c r="UHB106"/>
      <c r="UHC106"/>
      <c r="UHD106"/>
      <c r="UHE106"/>
      <c r="UHF106"/>
      <c r="UHG106"/>
      <c r="UHH106"/>
      <c r="UHI106"/>
      <c r="UHJ106"/>
      <c r="UHK106"/>
      <c r="UHL106"/>
      <c r="UHM106"/>
      <c r="UHN106"/>
      <c r="UHO106"/>
      <c r="UHP106"/>
      <c r="UHQ106"/>
      <c r="UHR106"/>
      <c r="UHS106"/>
      <c r="UHT106"/>
      <c r="UHU106"/>
      <c r="UHV106"/>
      <c r="UHW106"/>
      <c r="UHX106"/>
      <c r="UHY106"/>
      <c r="UHZ106"/>
      <c r="UIA106"/>
      <c r="UIB106"/>
      <c r="UIC106"/>
      <c r="UID106"/>
      <c r="UIE106"/>
      <c r="UIF106"/>
      <c r="UIG106"/>
      <c r="UIH106"/>
      <c r="UII106"/>
      <c r="UIJ106"/>
      <c r="UIK106"/>
      <c r="UIL106"/>
      <c r="UIM106"/>
      <c r="UIN106"/>
      <c r="UIO106"/>
      <c r="UIP106"/>
      <c r="UIQ106"/>
      <c r="UIR106"/>
      <c r="UIS106"/>
      <c r="UIT106"/>
      <c r="UIU106"/>
      <c r="UIV106"/>
      <c r="UIW106"/>
      <c r="UIX106"/>
      <c r="UIY106"/>
      <c r="UIZ106"/>
      <c r="UJA106"/>
      <c r="UJB106"/>
      <c r="UJC106"/>
      <c r="UJD106"/>
      <c r="UJE106"/>
      <c r="UJF106"/>
      <c r="UJG106"/>
      <c r="UJH106"/>
      <c r="UJI106"/>
      <c r="UJJ106"/>
      <c r="UJK106"/>
      <c r="UJL106"/>
      <c r="UJM106"/>
      <c r="UJN106"/>
      <c r="UJO106"/>
      <c r="UJP106"/>
      <c r="UJQ106"/>
      <c r="UJR106"/>
      <c r="UJS106"/>
      <c r="UJT106"/>
      <c r="UJU106"/>
      <c r="UJV106"/>
      <c r="UJW106"/>
      <c r="UJX106"/>
      <c r="UJY106"/>
      <c r="UJZ106"/>
      <c r="UKA106"/>
      <c r="UKB106"/>
      <c r="UKC106"/>
      <c r="UKD106"/>
      <c r="UKE106"/>
      <c r="UKF106"/>
      <c r="UKG106"/>
      <c r="UKH106"/>
      <c r="UKI106"/>
      <c r="UKJ106"/>
      <c r="UKK106"/>
      <c r="UKL106"/>
      <c r="UKM106"/>
      <c r="UKN106"/>
      <c r="UKO106"/>
      <c r="UKP106"/>
      <c r="UKQ106"/>
      <c r="UKR106"/>
      <c r="UKS106"/>
      <c r="UKT106"/>
      <c r="UKU106"/>
      <c r="UKV106"/>
      <c r="UKW106"/>
      <c r="UKX106"/>
      <c r="UKY106"/>
      <c r="UKZ106"/>
      <c r="ULA106"/>
      <c r="ULB106"/>
      <c r="ULC106"/>
      <c r="ULD106"/>
      <c r="ULE106"/>
      <c r="ULF106"/>
      <c r="ULG106"/>
      <c r="ULH106"/>
      <c r="ULI106"/>
      <c r="ULJ106"/>
      <c r="ULK106"/>
      <c r="ULL106"/>
      <c r="ULM106"/>
      <c r="ULN106"/>
      <c r="ULO106"/>
      <c r="ULP106"/>
      <c r="ULQ106"/>
      <c r="ULR106"/>
      <c r="ULS106"/>
      <c r="ULT106"/>
      <c r="ULU106"/>
      <c r="ULV106"/>
      <c r="ULW106"/>
      <c r="ULX106"/>
      <c r="ULY106"/>
      <c r="ULZ106"/>
      <c r="UMA106"/>
      <c r="UMB106"/>
      <c r="UMC106"/>
      <c r="UMD106"/>
      <c r="UME106"/>
      <c r="UMF106"/>
      <c r="UMG106"/>
      <c r="UMH106"/>
      <c r="UMI106"/>
      <c r="UMJ106"/>
      <c r="UMK106"/>
      <c r="UML106"/>
      <c r="UMM106"/>
      <c r="UMN106"/>
      <c r="UMO106"/>
      <c r="UMP106"/>
      <c r="UMQ106"/>
      <c r="UMR106"/>
      <c r="UMS106"/>
      <c r="UMT106"/>
      <c r="UMU106"/>
      <c r="UMV106"/>
      <c r="UMW106"/>
      <c r="UMX106"/>
      <c r="UMY106"/>
      <c r="UMZ106"/>
      <c r="UNA106"/>
      <c r="UNB106"/>
      <c r="UNC106"/>
      <c r="UND106"/>
      <c r="UNE106"/>
      <c r="UNF106"/>
      <c r="UNG106"/>
      <c r="UNH106"/>
      <c r="UNI106"/>
      <c r="UNJ106"/>
      <c r="UNK106"/>
      <c r="UNL106"/>
      <c r="UNM106"/>
      <c r="UNN106"/>
      <c r="UNO106"/>
      <c r="UNP106"/>
      <c r="UNQ106"/>
      <c r="UNR106"/>
      <c r="UNS106"/>
      <c r="UNT106"/>
      <c r="UNU106"/>
      <c r="UNV106"/>
      <c r="UNW106"/>
      <c r="UNX106"/>
      <c r="UNY106"/>
      <c r="UNZ106"/>
      <c r="UOA106"/>
      <c r="UOB106"/>
      <c r="UOC106"/>
      <c r="UOD106"/>
      <c r="UOE106"/>
      <c r="UOF106"/>
      <c r="UOG106"/>
      <c r="UOH106"/>
      <c r="UOI106"/>
      <c r="UOJ106"/>
      <c r="UOK106"/>
      <c r="UOL106"/>
      <c r="UOM106"/>
      <c r="UON106"/>
      <c r="UOO106"/>
      <c r="UOP106"/>
      <c r="UOQ106"/>
      <c r="UOR106"/>
      <c r="UOS106"/>
      <c r="UOT106"/>
      <c r="UOU106"/>
      <c r="UOV106"/>
      <c r="UOW106"/>
      <c r="UOX106"/>
      <c r="UOY106"/>
      <c r="UOZ106"/>
      <c r="UPA106"/>
      <c r="UPB106"/>
      <c r="UPC106"/>
      <c r="UPD106"/>
      <c r="UPE106"/>
      <c r="UPF106"/>
      <c r="UPG106"/>
      <c r="UPH106"/>
      <c r="UPI106"/>
      <c r="UPJ106"/>
      <c r="UPK106"/>
      <c r="UPL106"/>
      <c r="UPM106"/>
      <c r="UPN106"/>
      <c r="UPO106"/>
      <c r="UPP106"/>
      <c r="UPQ106"/>
      <c r="UPR106"/>
      <c r="UPS106"/>
      <c r="UPT106"/>
      <c r="UPU106"/>
      <c r="UPV106"/>
      <c r="UPW106"/>
      <c r="UPX106"/>
      <c r="UPY106"/>
      <c r="UPZ106"/>
      <c r="UQA106"/>
      <c r="UQB106"/>
      <c r="UQC106"/>
      <c r="UQD106"/>
      <c r="UQE106"/>
      <c r="UQF106"/>
      <c r="UQG106"/>
      <c r="UQH106"/>
      <c r="UQI106"/>
      <c r="UQJ106"/>
      <c r="UQK106"/>
      <c r="UQL106"/>
      <c r="UQM106"/>
      <c r="UQN106"/>
      <c r="UQO106"/>
      <c r="UQP106"/>
      <c r="UQQ106"/>
      <c r="UQR106"/>
      <c r="UQS106"/>
      <c r="UQT106"/>
      <c r="UQU106"/>
      <c r="UQV106"/>
      <c r="UQW106"/>
      <c r="UQX106"/>
      <c r="UQY106"/>
      <c r="UQZ106"/>
      <c r="URA106"/>
      <c r="URB106"/>
      <c r="URC106"/>
      <c r="URD106"/>
      <c r="URE106"/>
      <c r="URF106"/>
      <c r="URG106"/>
      <c r="URH106"/>
      <c r="URI106"/>
      <c r="URJ106"/>
      <c r="URK106"/>
      <c r="URL106"/>
      <c r="URM106"/>
      <c r="URN106"/>
      <c r="URO106"/>
      <c r="URP106"/>
      <c r="URQ106"/>
      <c r="URR106"/>
      <c r="URS106"/>
      <c r="URT106"/>
      <c r="URU106"/>
      <c r="URV106"/>
      <c r="URW106"/>
      <c r="URX106"/>
      <c r="URY106"/>
      <c r="URZ106"/>
      <c r="USA106"/>
      <c r="USB106"/>
      <c r="USC106"/>
      <c r="USD106"/>
      <c r="USE106"/>
      <c r="USF106"/>
      <c r="USG106"/>
      <c r="USH106"/>
      <c r="USI106"/>
      <c r="USJ106"/>
      <c r="USK106"/>
      <c r="USL106"/>
      <c r="USM106"/>
      <c r="USN106"/>
      <c r="USO106"/>
      <c r="USP106"/>
      <c r="USQ106"/>
      <c r="USR106"/>
      <c r="USS106"/>
      <c r="UST106"/>
      <c r="USU106"/>
      <c r="USV106"/>
      <c r="USW106"/>
      <c r="USX106"/>
      <c r="USY106"/>
      <c r="USZ106"/>
      <c r="UTA106"/>
      <c r="UTB106"/>
      <c r="UTC106"/>
      <c r="UTD106"/>
      <c r="UTE106"/>
      <c r="UTF106"/>
      <c r="UTG106"/>
      <c r="UTH106"/>
      <c r="UTI106"/>
      <c r="UTJ106"/>
      <c r="UTK106"/>
      <c r="UTL106"/>
      <c r="UTM106"/>
      <c r="UTN106"/>
      <c r="UTO106"/>
      <c r="UTP106"/>
      <c r="UTQ106"/>
      <c r="UTR106"/>
      <c r="UTS106"/>
      <c r="UTT106"/>
      <c r="UTU106"/>
      <c r="UTV106"/>
      <c r="UTW106"/>
      <c r="UTX106"/>
      <c r="UTY106"/>
      <c r="UTZ106"/>
      <c r="UUA106"/>
      <c r="UUB106"/>
      <c r="UUC106"/>
      <c r="UUD106"/>
      <c r="UUE106"/>
      <c r="UUF106"/>
      <c r="UUG106"/>
      <c r="UUH106"/>
      <c r="UUI106"/>
      <c r="UUJ106"/>
      <c r="UUK106"/>
      <c r="UUL106"/>
      <c r="UUM106"/>
      <c r="UUN106"/>
      <c r="UUO106"/>
      <c r="UUP106"/>
      <c r="UUQ106"/>
      <c r="UUR106"/>
      <c r="UUS106"/>
      <c r="UUT106"/>
      <c r="UUU106"/>
      <c r="UUV106"/>
      <c r="UUW106"/>
      <c r="UUX106"/>
      <c r="UUY106"/>
      <c r="UUZ106"/>
      <c r="UVA106"/>
      <c r="UVB106"/>
      <c r="UVC106"/>
      <c r="UVD106"/>
      <c r="UVE106"/>
      <c r="UVF106"/>
      <c r="UVG106"/>
      <c r="UVH106"/>
      <c r="UVI106"/>
      <c r="UVJ106"/>
      <c r="UVK106"/>
      <c r="UVL106"/>
      <c r="UVM106"/>
      <c r="UVN106"/>
      <c r="UVO106"/>
      <c r="UVP106"/>
      <c r="UVQ106"/>
      <c r="UVR106"/>
      <c r="UVS106"/>
      <c r="UVT106"/>
      <c r="UVU106"/>
      <c r="UVV106"/>
      <c r="UVW106"/>
      <c r="UVX106"/>
      <c r="UVY106"/>
      <c r="UVZ106"/>
      <c r="UWA106"/>
      <c r="UWB106"/>
      <c r="UWC106"/>
      <c r="UWD106"/>
      <c r="UWE106"/>
      <c r="UWF106"/>
      <c r="UWG106"/>
      <c r="UWH106"/>
      <c r="UWI106"/>
      <c r="UWJ106"/>
      <c r="UWK106"/>
      <c r="UWL106"/>
      <c r="UWM106"/>
      <c r="UWN106"/>
      <c r="UWO106"/>
      <c r="UWP106"/>
      <c r="UWQ106"/>
      <c r="UWR106"/>
      <c r="UWS106"/>
      <c r="UWT106"/>
      <c r="UWU106"/>
      <c r="UWV106"/>
      <c r="UWW106"/>
      <c r="UWX106"/>
      <c r="UWY106"/>
      <c r="UWZ106"/>
      <c r="UXA106"/>
      <c r="UXB106"/>
      <c r="UXC106"/>
      <c r="UXD106"/>
      <c r="UXE106"/>
      <c r="UXF106"/>
      <c r="UXG106"/>
      <c r="UXH106"/>
      <c r="UXI106"/>
      <c r="UXJ106"/>
      <c r="UXK106"/>
      <c r="UXL106"/>
      <c r="UXM106"/>
      <c r="UXN106"/>
      <c r="UXO106"/>
      <c r="UXP106"/>
      <c r="UXQ106"/>
      <c r="UXR106"/>
      <c r="UXS106"/>
      <c r="UXT106"/>
      <c r="UXU106"/>
      <c r="UXV106"/>
      <c r="UXW106"/>
      <c r="UXX106"/>
      <c r="UXY106"/>
      <c r="UXZ106"/>
      <c r="UYA106"/>
      <c r="UYB106"/>
      <c r="UYC106"/>
      <c r="UYD106"/>
      <c r="UYE106"/>
      <c r="UYF106"/>
      <c r="UYG106"/>
      <c r="UYH106"/>
      <c r="UYI106"/>
      <c r="UYJ106"/>
      <c r="UYK106"/>
      <c r="UYL106"/>
      <c r="UYM106"/>
      <c r="UYN106"/>
      <c r="UYO106"/>
      <c r="UYP106"/>
      <c r="UYQ106"/>
      <c r="UYR106"/>
      <c r="UYS106"/>
      <c r="UYT106"/>
      <c r="UYU106"/>
      <c r="UYV106"/>
      <c r="UYW106"/>
      <c r="UYX106"/>
      <c r="UYY106"/>
      <c r="UYZ106"/>
      <c r="UZA106"/>
      <c r="UZB106"/>
      <c r="UZC106"/>
      <c r="UZD106"/>
      <c r="UZE106"/>
      <c r="UZF106"/>
      <c r="UZG106"/>
      <c r="UZH106"/>
      <c r="UZI106"/>
      <c r="UZJ106"/>
      <c r="UZK106"/>
      <c r="UZL106"/>
      <c r="UZM106"/>
      <c r="UZN106"/>
      <c r="UZO106"/>
      <c r="UZP106"/>
      <c r="UZQ106"/>
      <c r="UZR106"/>
      <c r="UZS106"/>
      <c r="UZT106"/>
      <c r="UZU106"/>
      <c r="UZV106"/>
      <c r="UZW106"/>
      <c r="UZX106"/>
      <c r="UZY106"/>
      <c r="UZZ106"/>
      <c r="VAA106"/>
      <c r="VAB106"/>
      <c r="VAC106"/>
      <c r="VAD106"/>
      <c r="VAE106"/>
      <c r="VAF106"/>
      <c r="VAG106"/>
      <c r="VAH106"/>
      <c r="VAI106"/>
      <c r="VAJ106"/>
      <c r="VAK106"/>
      <c r="VAL106"/>
      <c r="VAM106"/>
      <c r="VAN106"/>
      <c r="VAO106"/>
      <c r="VAP106"/>
      <c r="VAQ106"/>
      <c r="VAR106"/>
      <c r="VAS106"/>
      <c r="VAT106"/>
      <c r="VAU106"/>
      <c r="VAV106"/>
      <c r="VAW106"/>
      <c r="VAX106"/>
      <c r="VAY106"/>
      <c r="VAZ106"/>
      <c r="VBA106"/>
      <c r="VBB106"/>
      <c r="VBC106"/>
      <c r="VBD106"/>
      <c r="VBE106"/>
      <c r="VBF106"/>
      <c r="VBG106"/>
      <c r="VBH106"/>
      <c r="VBI106"/>
      <c r="VBJ106"/>
      <c r="VBK106"/>
      <c r="VBL106"/>
      <c r="VBM106"/>
      <c r="VBN106"/>
      <c r="VBO106"/>
      <c r="VBP106"/>
      <c r="VBQ106"/>
      <c r="VBR106"/>
      <c r="VBS106"/>
      <c r="VBT106"/>
      <c r="VBU106"/>
      <c r="VBV106"/>
      <c r="VBW106"/>
      <c r="VBX106"/>
      <c r="VBY106"/>
      <c r="VBZ106"/>
      <c r="VCA106"/>
      <c r="VCB106"/>
      <c r="VCC106"/>
      <c r="VCD106"/>
      <c r="VCE106"/>
      <c r="VCF106"/>
      <c r="VCG106"/>
      <c r="VCH106"/>
      <c r="VCI106"/>
      <c r="VCJ106"/>
      <c r="VCK106"/>
      <c r="VCL106"/>
      <c r="VCM106"/>
      <c r="VCN106"/>
      <c r="VCO106"/>
      <c r="VCP106"/>
      <c r="VCQ106"/>
      <c r="VCR106"/>
      <c r="VCS106"/>
      <c r="VCT106"/>
      <c r="VCU106"/>
      <c r="VCV106"/>
      <c r="VCW106"/>
      <c r="VCX106"/>
      <c r="VCY106"/>
      <c r="VCZ106"/>
      <c r="VDA106"/>
      <c r="VDB106"/>
      <c r="VDC106"/>
      <c r="VDD106"/>
      <c r="VDE106"/>
      <c r="VDF106"/>
      <c r="VDG106"/>
      <c r="VDH106"/>
      <c r="VDI106"/>
      <c r="VDJ106"/>
      <c r="VDK106"/>
      <c r="VDL106"/>
      <c r="VDM106"/>
      <c r="VDN106"/>
      <c r="VDO106"/>
      <c r="VDP106"/>
      <c r="VDQ106"/>
      <c r="VDR106"/>
      <c r="VDS106"/>
      <c r="VDT106"/>
      <c r="VDU106"/>
      <c r="VDV106"/>
      <c r="VDW106"/>
      <c r="VDX106"/>
      <c r="VDY106"/>
      <c r="VDZ106"/>
      <c r="VEA106"/>
      <c r="VEB106"/>
      <c r="VEC106"/>
      <c r="VED106"/>
      <c r="VEE106"/>
      <c r="VEF106"/>
      <c r="VEG106"/>
      <c r="VEH106"/>
      <c r="VEI106"/>
      <c r="VEJ106"/>
      <c r="VEK106"/>
      <c r="VEL106"/>
      <c r="VEM106"/>
      <c r="VEN106"/>
      <c r="VEO106"/>
      <c r="VEP106"/>
      <c r="VEQ106"/>
      <c r="VER106"/>
      <c r="VES106"/>
      <c r="VET106"/>
      <c r="VEU106"/>
      <c r="VEV106"/>
      <c r="VEW106"/>
      <c r="VEX106"/>
      <c r="VEY106"/>
      <c r="VEZ106"/>
      <c r="VFA106"/>
      <c r="VFB106"/>
      <c r="VFC106"/>
      <c r="VFD106"/>
      <c r="VFE106"/>
      <c r="VFF106"/>
      <c r="VFG106"/>
      <c r="VFH106"/>
      <c r="VFI106"/>
      <c r="VFJ106"/>
      <c r="VFK106"/>
      <c r="VFL106"/>
      <c r="VFM106"/>
      <c r="VFN106"/>
      <c r="VFO106"/>
      <c r="VFP106"/>
      <c r="VFQ106"/>
      <c r="VFR106"/>
      <c r="VFS106"/>
      <c r="VFT106"/>
      <c r="VFU106"/>
      <c r="VFV106"/>
      <c r="VFW106"/>
      <c r="VFX106"/>
      <c r="VFY106"/>
      <c r="VFZ106"/>
      <c r="VGA106"/>
      <c r="VGB106"/>
      <c r="VGC106"/>
      <c r="VGD106"/>
      <c r="VGE106"/>
      <c r="VGF106"/>
      <c r="VGG106"/>
      <c r="VGH106"/>
      <c r="VGI106"/>
      <c r="VGJ106"/>
      <c r="VGK106"/>
      <c r="VGL106"/>
      <c r="VGM106"/>
      <c r="VGN106"/>
      <c r="VGO106"/>
      <c r="VGP106"/>
      <c r="VGQ106"/>
      <c r="VGR106"/>
      <c r="VGS106"/>
      <c r="VGT106"/>
      <c r="VGU106"/>
      <c r="VGV106"/>
      <c r="VGW106"/>
      <c r="VGX106"/>
      <c r="VGY106"/>
      <c r="VGZ106"/>
      <c r="VHA106"/>
      <c r="VHB106"/>
      <c r="VHC106"/>
      <c r="VHD106"/>
      <c r="VHE106"/>
      <c r="VHF106"/>
      <c r="VHG106"/>
      <c r="VHH106"/>
      <c r="VHI106"/>
      <c r="VHJ106"/>
      <c r="VHK106"/>
      <c r="VHL106"/>
      <c r="VHM106"/>
      <c r="VHN106"/>
      <c r="VHO106"/>
      <c r="VHP106"/>
      <c r="VHQ106"/>
      <c r="VHR106"/>
      <c r="VHS106"/>
      <c r="VHT106"/>
      <c r="VHU106"/>
      <c r="VHV106"/>
      <c r="VHW106"/>
      <c r="VHX106"/>
      <c r="VHY106"/>
      <c r="VHZ106"/>
      <c r="VIA106"/>
      <c r="VIB106"/>
      <c r="VIC106"/>
      <c r="VID106"/>
      <c r="VIE106"/>
      <c r="VIF106"/>
      <c r="VIG106"/>
      <c r="VIH106"/>
      <c r="VII106"/>
      <c r="VIJ106"/>
      <c r="VIK106"/>
      <c r="VIL106"/>
      <c r="VIM106"/>
      <c r="VIN106"/>
      <c r="VIO106"/>
      <c r="VIP106"/>
      <c r="VIQ106"/>
      <c r="VIR106"/>
      <c r="VIS106"/>
      <c r="VIT106"/>
      <c r="VIU106"/>
      <c r="VIV106"/>
      <c r="VIW106"/>
      <c r="VIX106"/>
      <c r="VIY106"/>
      <c r="VIZ106"/>
      <c r="VJA106"/>
      <c r="VJB106"/>
      <c r="VJC106"/>
      <c r="VJD106"/>
      <c r="VJE106"/>
      <c r="VJF106"/>
      <c r="VJG106"/>
      <c r="VJH106"/>
      <c r="VJI106"/>
      <c r="VJJ106"/>
      <c r="VJK106"/>
      <c r="VJL106"/>
      <c r="VJM106"/>
      <c r="VJN106"/>
      <c r="VJO106"/>
      <c r="VJP106"/>
      <c r="VJQ106"/>
      <c r="VJR106"/>
      <c r="VJS106"/>
      <c r="VJT106"/>
      <c r="VJU106"/>
      <c r="VJV106"/>
      <c r="VJW106"/>
      <c r="VJX106"/>
      <c r="VJY106"/>
      <c r="VJZ106"/>
      <c r="VKA106"/>
      <c r="VKB106"/>
      <c r="VKC106"/>
      <c r="VKD106"/>
      <c r="VKE106"/>
      <c r="VKF106"/>
      <c r="VKG106"/>
      <c r="VKH106"/>
      <c r="VKI106"/>
      <c r="VKJ106"/>
      <c r="VKK106"/>
      <c r="VKL106"/>
      <c r="VKM106"/>
      <c r="VKN106"/>
      <c r="VKO106"/>
      <c r="VKP106"/>
      <c r="VKQ106"/>
      <c r="VKR106"/>
      <c r="VKS106"/>
      <c r="VKT106"/>
      <c r="VKU106"/>
      <c r="VKV106"/>
      <c r="VKW106"/>
      <c r="VKX106"/>
      <c r="VKY106"/>
      <c r="VKZ106"/>
      <c r="VLA106"/>
      <c r="VLB106"/>
      <c r="VLC106"/>
      <c r="VLD106"/>
      <c r="VLE106"/>
      <c r="VLF106"/>
      <c r="VLG106"/>
      <c r="VLH106"/>
      <c r="VLI106"/>
      <c r="VLJ106"/>
      <c r="VLK106"/>
      <c r="VLL106"/>
      <c r="VLM106"/>
      <c r="VLN106"/>
      <c r="VLO106"/>
      <c r="VLP106"/>
      <c r="VLQ106"/>
      <c r="VLR106"/>
      <c r="VLS106"/>
      <c r="VLT106"/>
      <c r="VLU106"/>
      <c r="VLV106"/>
      <c r="VLW106"/>
      <c r="VLX106"/>
      <c r="VLY106"/>
      <c r="VLZ106"/>
      <c r="VMA106"/>
      <c r="VMB106"/>
      <c r="VMC106"/>
      <c r="VMD106"/>
      <c r="VME106"/>
      <c r="VMF106"/>
      <c r="VMG106"/>
      <c r="VMH106"/>
      <c r="VMI106"/>
      <c r="VMJ106"/>
      <c r="VMK106"/>
      <c r="VML106"/>
      <c r="VMM106"/>
      <c r="VMN106"/>
      <c r="VMO106"/>
      <c r="VMP106"/>
      <c r="VMQ106"/>
      <c r="VMR106"/>
      <c r="VMS106"/>
      <c r="VMT106"/>
      <c r="VMU106"/>
      <c r="VMV106"/>
      <c r="VMW106"/>
      <c r="VMX106"/>
      <c r="VMY106"/>
      <c r="VMZ106"/>
      <c r="VNA106"/>
      <c r="VNB106"/>
      <c r="VNC106"/>
      <c r="VND106"/>
      <c r="VNE106"/>
      <c r="VNF106"/>
      <c r="VNG106"/>
      <c r="VNH106"/>
      <c r="VNI106"/>
      <c r="VNJ106"/>
      <c r="VNK106"/>
      <c r="VNL106"/>
      <c r="VNM106"/>
      <c r="VNN106"/>
      <c r="VNO106"/>
      <c r="VNP106"/>
      <c r="VNQ106"/>
      <c r="VNR106"/>
      <c r="VNS106"/>
      <c r="VNT106"/>
      <c r="VNU106"/>
      <c r="VNV106"/>
      <c r="VNW106"/>
      <c r="VNX106"/>
      <c r="VNY106"/>
      <c r="VNZ106"/>
      <c r="VOA106"/>
      <c r="VOB106"/>
      <c r="VOC106"/>
      <c r="VOD106"/>
      <c r="VOE106"/>
      <c r="VOF106"/>
      <c r="VOG106"/>
      <c r="VOH106"/>
      <c r="VOI106"/>
      <c r="VOJ106"/>
      <c r="VOK106"/>
      <c r="VOL106"/>
      <c r="VOM106"/>
      <c r="VON106"/>
      <c r="VOO106"/>
      <c r="VOP106"/>
      <c r="VOQ106"/>
      <c r="VOR106"/>
      <c r="VOS106"/>
      <c r="VOT106"/>
      <c r="VOU106"/>
      <c r="VOV106"/>
      <c r="VOW106"/>
      <c r="VOX106"/>
      <c r="VOY106"/>
      <c r="VOZ106"/>
      <c r="VPA106"/>
      <c r="VPB106"/>
      <c r="VPC106"/>
      <c r="VPD106"/>
      <c r="VPE106"/>
      <c r="VPF106"/>
      <c r="VPG106"/>
      <c r="VPH106"/>
      <c r="VPI106"/>
      <c r="VPJ106"/>
      <c r="VPK106"/>
      <c r="VPL106"/>
      <c r="VPM106"/>
      <c r="VPN106"/>
      <c r="VPO106"/>
      <c r="VPP106"/>
      <c r="VPQ106"/>
      <c r="VPR106"/>
      <c r="VPS106"/>
      <c r="VPT106"/>
      <c r="VPU106"/>
      <c r="VPV106"/>
      <c r="VPW106"/>
      <c r="VPX106"/>
      <c r="VPY106"/>
      <c r="VPZ106"/>
      <c r="VQA106"/>
      <c r="VQB106"/>
      <c r="VQC106"/>
      <c r="VQD106"/>
      <c r="VQE106"/>
      <c r="VQF106"/>
      <c r="VQG106"/>
      <c r="VQH106"/>
      <c r="VQI106"/>
      <c r="VQJ106"/>
      <c r="VQK106"/>
      <c r="VQL106"/>
      <c r="VQM106"/>
      <c r="VQN106"/>
      <c r="VQO106"/>
      <c r="VQP106"/>
      <c r="VQQ106"/>
      <c r="VQR106"/>
      <c r="VQS106"/>
      <c r="VQT106"/>
      <c r="VQU106"/>
      <c r="VQV106"/>
      <c r="VQW106"/>
      <c r="VQX106"/>
      <c r="VQY106"/>
      <c r="VQZ106"/>
      <c r="VRA106"/>
      <c r="VRB106"/>
      <c r="VRC106"/>
      <c r="VRD106"/>
      <c r="VRE106"/>
      <c r="VRF106"/>
      <c r="VRG106"/>
      <c r="VRH106"/>
      <c r="VRI106"/>
      <c r="VRJ106"/>
      <c r="VRK106"/>
      <c r="VRL106"/>
      <c r="VRM106"/>
      <c r="VRN106"/>
      <c r="VRO106"/>
      <c r="VRP106"/>
      <c r="VRQ106"/>
      <c r="VRR106"/>
      <c r="VRS106"/>
      <c r="VRT106"/>
      <c r="VRU106"/>
      <c r="VRV106"/>
      <c r="VRW106"/>
      <c r="VRX106"/>
      <c r="VRY106"/>
      <c r="VRZ106"/>
      <c r="VSA106"/>
      <c r="VSB106"/>
      <c r="VSC106"/>
      <c r="VSD106"/>
      <c r="VSE106"/>
      <c r="VSF106"/>
      <c r="VSG106"/>
      <c r="VSH106"/>
      <c r="VSI106"/>
      <c r="VSJ106"/>
      <c r="VSK106"/>
      <c r="VSL106"/>
      <c r="VSM106"/>
      <c r="VSN106"/>
      <c r="VSO106"/>
      <c r="VSP106"/>
      <c r="VSQ106"/>
      <c r="VSR106"/>
      <c r="VSS106"/>
      <c r="VST106"/>
      <c r="VSU106"/>
      <c r="VSV106"/>
      <c r="VSW106"/>
      <c r="VSX106"/>
      <c r="VSY106"/>
      <c r="VSZ106"/>
      <c r="VTA106"/>
      <c r="VTB106"/>
      <c r="VTC106"/>
      <c r="VTD106"/>
      <c r="VTE106"/>
      <c r="VTF106"/>
      <c r="VTG106"/>
      <c r="VTH106"/>
      <c r="VTI106"/>
      <c r="VTJ106"/>
      <c r="VTK106"/>
      <c r="VTL106"/>
      <c r="VTM106"/>
      <c r="VTN106"/>
      <c r="VTO106"/>
      <c r="VTP106"/>
      <c r="VTQ106"/>
      <c r="VTR106"/>
      <c r="VTS106"/>
      <c r="VTT106"/>
      <c r="VTU106"/>
      <c r="VTV106"/>
      <c r="VTW106"/>
      <c r="VTX106"/>
      <c r="VTY106"/>
      <c r="VTZ106"/>
      <c r="VUA106"/>
      <c r="VUB106"/>
      <c r="VUC106"/>
      <c r="VUD106"/>
      <c r="VUE106"/>
      <c r="VUF106"/>
      <c r="VUG106"/>
      <c r="VUH106"/>
      <c r="VUI106"/>
      <c r="VUJ106"/>
      <c r="VUK106"/>
      <c r="VUL106"/>
      <c r="VUM106"/>
      <c r="VUN106"/>
      <c r="VUO106"/>
      <c r="VUP106"/>
      <c r="VUQ106"/>
      <c r="VUR106"/>
      <c r="VUS106"/>
      <c r="VUT106"/>
      <c r="VUU106"/>
      <c r="VUV106"/>
      <c r="VUW106"/>
      <c r="VUX106"/>
      <c r="VUY106"/>
      <c r="VUZ106"/>
      <c r="VVA106"/>
      <c r="VVB106"/>
      <c r="VVC106"/>
      <c r="VVD106"/>
      <c r="VVE106"/>
      <c r="VVF106"/>
      <c r="VVG106"/>
      <c r="VVH106"/>
      <c r="VVI106"/>
      <c r="VVJ106"/>
      <c r="VVK106"/>
      <c r="VVL106"/>
      <c r="VVM106"/>
      <c r="VVN106"/>
      <c r="VVO106"/>
      <c r="VVP106"/>
      <c r="VVQ106"/>
      <c r="VVR106"/>
      <c r="VVS106"/>
      <c r="VVT106"/>
      <c r="VVU106"/>
      <c r="VVV106"/>
      <c r="VVW106"/>
      <c r="VVX106"/>
      <c r="VVY106"/>
      <c r="VVZ106"/>
      <c r="VWA106"/>
      <c r="VWB106"/>
      <c r="VWC106"/>
      <c r="VWD106"/>
      <c r="VWE106"/>
      <c r="VWF106"/>
      <c r="VWG106"/>
      <c r="VWH106"/>
      <c r="VWI106"/>
      <c r="VWJ106"/>
      <c r="VWK106"/>
      <c r="VWL106"/>
      <c r="VWM106"/>
      <c r="VWN106"/>
      <c r="VWO106"/>
      <c r="VWP106"/>
      <c r="VWQ106"/>
      <c r="VWR106"/>
      <c r="VWS106"/>
      <c r="VWT106"/>
      <c r="VWU106"/>
      <c r="VWV106"/>
      <c r="VWW106"/>
      <c r="VWX106"/>
      <c r="VWY106"/>
      <c r="VWZ106"/>
      <c r="VXA106"/>
      <c r="VXB106"/>
      <c r="VXC106"/>
      <c r="VXD106"/>
      <c r="VXE106"/>
      <c r="VXF106"/>
      <c r="VXG106"/>
      <c r="VXH106"/>
      <c r="VXI106"/>
      <c r="VXJ106"/>
      <c r="VXK106"/>
      <c r="VXL106"/>
      <c r="VXM106"/>
      <c r="VXN106"/>
      <c r="VXO106"/>
      <c r="VXP106"/>
      <c r="VXQ106"/>
      <c r="VXR106"/>
      <c r="VXS106"/>
      <c r="VXT106"/>
      <c r="VXU106"/>
      <c r="VXV106"/>
      <c r="VXW106"/>
      <c r="VXX106"/>
      <c r="VXY106"/>
      <c r="VXZ106"/>
      <c r="VYA106"/>
      <c r="VYB106"/>
      <c r="VYC106"/>
      <c r="VYD106"/>
      <c r="VYE106"/>
      <c r="VYF106"/>
      <c r="VYG106"/>
      <c r="VYH106"/>
      <c r="VYI106"/>
      <c r="VYJ106"/>
      <c r="VYK106"/>
      <c r="VYL106"/>
      <c r="VYM106"/>
      <c r="VYN106"/>
      <c r="VYO106"/>
      <c r="VYP106"/>
      <c r="VYQ106"/>
      <c r="VYR106"/>
      <c r="VYS106"/>
      <c r="VYT106"/>
      <c r="VYU106"/>
      <c r="VYV106"/>
      <c r="VYW106"/>
      <c r="VYX106"/>
      <c r="VYY106"/>
      <c r="VYZ106"/>
      <c r="VZA106"/>
      <c r="VZB106"/>
      <c r="VZC106"/>
      <c r="VZD106"/>
      <c r="VZE106"/>
      <c r="VZF106"/>
      <c r="VZG106"/>
      <c r="VZH106"/>
      <c r="VZI106"/>
      <c r="VZJ106"/>
      <c r="VZK106"/>
      <c r="VZL106"/>
      <c r="VZM106"/>
      <c r="VZN106"/>
      <c r="VZO106"/>
      <c r="VZP106"/>
      <c r="VZQ106"/>
      <c r="VZR106"/>
      <c r="VZS106"/>
      <c r="VZT106"/>
      <c r="VZU106"/>
      <c r="VZV106"/>
      <c r="VZW106"/>
      <c r="VZX106"/>
      <c r="VZY106"/>
      <c r="VZZ106"/>
      <c r="WAA106"/>
      <c r="WAB106"/>
      <c r="WAC106"/>
      <c r="WAD106"/>
      <c r="WAE106"/>
      <c r="WAF106"/>
      <c r="WAG106"/>
      <c r="WAH106"/>
      <c r="WAI106"/>
      <c r="WAJ106"/>
      <c r="WAK106"/>
      <c r="WAL106"/>
      <c r="WAM106"/>
      <c r="WAN106"/>
      <c r="WAO106"/>
      <c r="WAP106"/>
      <c r="WAQ106"/>
      <c r="WAR106"/>
      <c r="WAS106"/>
      <c r="WAT106"/>
      <c r="WAU106"/>
      <c r="WAV106"/>
      <c r="WAW106"/>
      <c r="WAX106"/>
      <c r="WAY106"/>
      <c r="WAZ106"/>
      <c r="WBA106"/>
      <c r="WBB106"/>
      <c r="WBC106"/>
      <c r="WBD106"/>
      <c r="WBE106"/>
      <c r="WBF106"/>
      <c r="WBG106"/>
      <c r="WBH106"/>
      <c r="WBI106"/>
      <c r="WBJ106"/>
      <c r="WBK106"/>
      <c r="WBL106"/>
      <c r="WBM106"/>
      <c r="WBN106"/>
      <c r="WBO106"/>
      <c r="WBP106"/>
      <c r="WBQ106"/>
      <c r="WBR106"/>
      <c r="WBS106"/>
      <c r="WBT106"/>
      <c r="WBU106"/>
      <c r="WBV106"/>
      <c r="WBW106"/>
      <c r="WBX106"/>
      <c r="WBY106"/>
      <c r="WBZ106"/>
      <c r="WCA106"/>
      <c r="WCB106"/>
      <c r="WCC106"/>
      <c r="WCD106"/>
      <c r="WCE106"/>
      <c r="WCF106"/>
      <c r="WCG106"/>
      <c r="WCH106"/>
      <c r="WCI106"/>
      <c r="WCJ106"/>
      <c r="WCK106"/>
      <c r="WCL106"/>
      <c r="WCM106"/>
      <c r="WCN106"/>
      <c r="WCO106"/>
      <c r="WCP106"/>
      <c r="WCQ106"/>
      <c r="WCR106"/>
      <c r="WCS106"/>
      <c r="WCT106"/>
      <c r="WCU106"/>
      <c r="WCV106"/>
      <c r="WCW106"/>
      <c r="WCX106"/>
      <c r="WCY106"/>
      <c r="WCZ106"/>
      <c r="WDA106"/>
      <c r="WDB106"/>
      <c r="WDC106"/>
      <c r="WDD106"/>
      <c r="WDE106"/>
      <c r="WDF106"/>
      <c r="WDG106"/>
      <c r="WDH106"/>
      <c r="WDI106"/>
      <c r="WDJ106"/>
      <c r="WDK106"/>
      <c r="WDL106"/>
      <c r="WDM106"/>
      <c r="WDN106"/>
      <c r="WDO106"/>
      <c r="WDP106"/>
      <c r="WDQ106"/>
      <c r="WDR106"/>
      <c r="WDS106"/>
      <c r="WDT106"/>
      <c r="WDU106"/>
      <c r="WDV106"/>
      <c r="WDW106"/>
      <c r="WDX106"/>
      <c r="WDY106"/>
      <c r="WDZ106"/>
      <c r="WEA106"/>
      <c r="WEB106"/>
      <c r="WEC106"/>
      <c r="WED106"/>
      <c r="WEE106"/>
      <c r="WEF106"/>
      <c r="WEG106"/>
      <c r="WEH106"/>
      <c r="WEI106"/>
      <c r="WEJ106"/>
      <c r="WEK106"/>
      <c r="WEL106"/>
      <c r="WEM106"/>
      <c r="WEN106"/>
      <c r="WEO106"/>
      <c r="WEP106"/>
      <c r="WEQ106"/>
      <c r="WER106"/>
      <c r="WES106"/>
      <c r="WET106"/>
      <c r="WEU106"/>
      <c r="WEV106"/>
      <c r="WEW106"/>
      <c r="WEX106"/>
      <c r="WEY106"/>
      <c r="WEZ106"/>
      <c r="WFA106"/>
      <c r="WFB106"/>
      <c r="WFC106"/>
      <c r="WFD106"/>
      <c r="WFE106"/>
      <c r="WFF106"/>
      <c r="WFG106"/>
      <c r="WFH106"/>
      <c r="WFI106"/>
      <c r="WFJ106"/>
      <c r="WFK106"/>
      <c r="WFL106"/>
      <c r="WFM106"/>
      <c r="WFN106"/>
      <c r="WFO106"/>
      <c r="WFP106"/>
      <c r="WFQ106"/>
      <c r="WFR106"/>
      <c r="WFS106"/>
      <c r="WFT106"/>
      <c r="WFU106"/>
      <c r="WFV106"/>
      <c r="WFW106"/>
      <c r="WFX106"/>
      <c r="WFY106"/>
      <c r="WFZ106"/>
      <c r="WGA106"/>
      <c r="WGB106"/>
      <c r="WGC106"/>
      <c r="WGD106"/>
      <c r="WGE106"/>
      <c r="WGF106"/>
      <c r="WGG106"/>
      <c r="WGH106"/>
      <c r="WGI106"/>
      <c r="WGJ106"/>
      <c r="WGK106"/>
      <c r="WGL106"/>
      <c r="WGM106"/>
      <c r="WGN106"/>
      <c r="WGO106"/>
      <c r="WGP106"/>
      <c r="WGQ106"/>
      <c r="WGR106"/>
      <c r="WGS106"/>
      <c r="WGT106"/>
      <c r="WGU106"/>
      <c r="WGV106"/>
      <c r="WGW106"/>
      <c r="WGX106"/>
      <c r="WGY106"/>
      <c r="WGZ106"/>
      <c r="WHA106"/>
      <c r="WHB106"/>
      <c r="WHC106"/>
      <c r="WHD106"/>
      <c r="WHE106"/>
      <c r="WHF106"/>
      <c r="WHG106"/>
      <c r="WHH106"/>
      <c r="WHI106"/>
      <c r="WHJ106"/>
      <c r="WHK106"/>
      <c r="WHL106"/>
      <c r="WHM106"/>
      <c r="WHN106"/>
      <c r="WHO106"/>
      <c r="WHP106"/>
      <c r="WHQ106"/>
      <c r="WHR106"/>
      <c r="WHS106"/>
      <c r="WHT106"/>
      <c r="WHU106"/>
      <c r="WHV106"/>
      <c r="WHW106"/>
      <c r="WHX106"/>
      <c r="WHY106"/>
      <c r="WHZ106"/>
      <c r="WIA106"/>
      <c r="WIB106"/>
      <c r="WIC106"/>
      <c r="WID106"/>
      <c r="WIE106"/>
      <c r="WIF106"/>
      <c r="WIG106"/>
      <c r="WIH106"/>
      <c r="WII106"/>
      <c r="WIJ106"/>
      <c r="WIK106"/>
      <c r="WIL106"/>
      <c r="WIM106"/>
      <c r="WIN106"/>
      <c r="WIO106"/>
      <c r="WIP106"/>
      <c r="WIQ106"/>
      <c r="WIR106"/>
      <c r="WIS106"/>
      <c r="WIT106"/>
      <c r="WIU106"/>
      <c r="WIV106"/>
      <c r="WIW106"/>
      <c r="WIX106"/>
      <c r="WIY106"/>
      <c r="WIZ106"/>
      <c r="WJA106"/>
      <c r="WJB106"/>
      <c r="WJC106"/>
      <c r="WJD106"/>
      <c r="WJE106"/>
      <c r="WJF106"/>
      <c r="WJG106"/>
      <c r="WJH106"/>
      <c r="WJI106"/>
      <c r="WJJ106"/>
      <c r="WJK106"/>
      <c r="WJL106"/>
      <c r="WJM106"/>
      <c r="WJN106"/>
      <c r="WJO106"/>
      <c r="WJP106"/>
      <c r="WJQ106"/>
      <c r="WJR106"/>
      <c r="WJS106"/>
      <c r="WJT106"/>
      <c r="WJU106"/>
      <c r="WJV106"/>
      <c r="WJW106"/>
      <c r="WJX106"/>
      <c r="WJY106"/>
      <c r="WJZ106"/>
      <c r="WKA106"/>
      <c r="WKB106"/>
      <c r="WKC106"/>
      <c r="WKD106"/>
      <c r="WKE106"/>
      <c r="WKF106"/>
      <c r="WKG106"/>
      <c r="WKH106"/>
      <c r="WKI106"/>
      <c r="WKJ106"/>
      <c r="WKK106"/>
      <c r="WKL106"/>
      <c r="WKM106"/>
      <c r="WKN106"/>
      <c r="WKO106"/>
      <c r="WKP106"/>
      <c r="WKQ106"/>
      <c r="WKR106"/>
      <c r="WKS106"/>
      <c r="WKT106"/>
      <c r="WKU106"/>
      <c r="WKV106"/>
      <c r="WKW106"/>
      <c r="WKX106"/>
      <c r="WKY106"/>
      <c r="WKZ106"/>
      <c r="WLA106"/>
      <c r="WLB106"/>
      <c r="WLC106"/>
      <c r="WLD106"/>
      <c r="WLE106"/>
      <c r="WLF106"/>
      <c r="WLG106"/>
      <c r="WLH106"/>
      <c r="WLI106"/>
      <c r="WLJ106"/>
      <c r="WLK106"/>
      <c r="WLL106"/>
      <c r="WLM106"/>
      <c r="WLN106"/>
      <c r="WLO106"/>
      <c r="WLP106"/>
      <c r="WLQ106"/>
      <c r="WLR106"/>
      <c r="WLS106"/>
      <c r="WLT106"/>
      <c r="WLU106"/>
      <c r="WLV106"/>
      <c r="WLW106"/>
      <c r="WLX106"/>
      <c r="WLY106"/>
      <c r="WLZ106"/>
      <c r="WMA106"/>
      <c r="WMB106"/>
      <c r="WMC106"/>
      <c r="WMD106"/>
      <c r="WME106"/>
      <c r="WMF106"/>
      <c r="WMG106"/>
      <c r="WMH106"/>
      <c r="WMI106"/>
      <c r="WMJ106"/>
      <c r="WMK106"/>
      <c r="WML106"/>
      <c r="WMM106"/>
      <c r="WMN106"/>
      <c r="WMO106"/>
      <c r="WMP106"/>
      <c r="WMQ106"/>
      <c r="WMR106"/>
      <c r="WMS106"/>
      <c r="WMT106"/>
      <c r="WMU106"/>
      <c r="WMV106"/>
      <c r="WMW106"/>
      <c r="WMX106"/>
      <c r="WMY106"/>
      <c r="WMZ106"/>
      <c r="WNA106"/>
      <c r="WNB106"/>
      <c r="WNC106"/>
      <c r="WND106"/>
      <c r="WNE106"/>
      <c r="WNF106"/>
      <c r="WNG106"/>
      <c r="WNH106"/>
      <c r="WNI106"/>
      <c r="WNJ106"/>
      <c r="WNK106"/>
      <c r="WNL106"/>
      <c r="WNM106"/>
      <c r="WNN106"/>
      <c r="WNO106"/>
      <c r="WNP106"/>
      <c r="WNQ106"/>
      <c r="WNR106"/>
      <c r="WNS106"/>
      <c r="WNT106"/>
      <c r="WNU106"/>
      <c r="WNV106"/>
      <c r="WNW106"/>
      <c r="WNX106"/>
      <c r="WNY106"/>
      <c r="WNZ106"/>
      <c r="WOA106"/>
      <c r="WOB106"/>
      <c r="WOC106"/>
      <c r="WOD106"/>
      <c r="WOE106"/>
      <c r="WOF106"/>
      <c r="WOG106"/>
      <c r="WOH106"/>
      <c r="WOI106"/>
      <c r="WOJ106"/>
      <c r="WOK106"/>
      <c r="WOL106"/>
      <c r="WOM106"/>
      <c r="WON106"/>
      <c r="WOO106"/>
      <c r="WOP106"/>
      <c r="WOQ106"/>
      <c r="WOR106"/>
      <c r="WOS106"/>
      <c r="WOT106"/>
      <c r="WOU106"/>
      <c r="WOV106"/>
      <c r="WOW106"/>
      <c r="WOX106"/>
      <c r="WOY106"/>
      <c r="WOZ106"/>
      <c r="WPA106"/>
      <c r="WPB106"/>
      <c r="WPC106"/>
      <c r="WPD106"/>
      <c r="WPE106"/>
      <c r="WPF106"/>
      <c r="WPG106"/>
      <c r="WPH106"/>
      <c r="WPI106"/>
      <c r="WPJ106"/>
      <c r="WPK106"/>
      <c r="WPL106"/>
      <c r="WPM106"/>
      <c r="WPN106"/>
      <c r="WPO106"/>
      <c r="WPP106"/>
      <c r="WPQ106"/>
      <c r="WPR106"/>
      <c r="WPS106"/>
      <c r="WPT106"/>
      <c r="WPU106"/>
      <c r="WPV106"/>
      <c r="WPW106"/>
      <c r="WPX106"/>
      <c r="WPY106"/>
      <c r="WPZ106"/>
      <c r="WQA106"/>
      <c r="WQB106"/>
      <c r="WQC106"/>
      <c r="WQD106"/>
      <c r="WQE106"/>
      <c r="WQF106"/>
      <c r="WQG106"/>
      <c r="WQH106"/>
      <c r="WQI106"/>
      <c r="WQJ106"/>
      <c r="WQK106"/>
      <c r="WQL106"/>
      <c r="WQM106"/>
      <c r="WQN106"/>
      <c r="WQO106"/>
      <c r="WQP106"/>
      <c r="WQQ106"/>
      <c r="WQR106"/>
      <c r="WQS106"/>
      <c r="WQT106"/>
      <c r="WQU106"/>
      <c r="WQV106"/>
      <c r="WQW106"/>
      <c r="WQX106"/>
      <c r="WQY106"/>
      <c r="WQZ106"/>
      <c r="WRA106"/>
      <c r="WRB106"/>
      <c r="WRC106"/>
      <c r="WRD106"/>
      <c r="WRE106"/>
      <c r="WRF106"/>
      <c r="WRG106"/>
      <c r="WRH106"/>
      <c r="WRI106"/>
      <c r="WRJ106"/>
      <c r="WRK106"/>
      <c r="WRL106"/>
      <c r="WRM106"/>
      <c r="WRN106"/>
      <c r="WRO106"/>
      <c r="WRP106"/>
      <c r="WRQ106"/>
      <c r="WRR106"/>
      <c r="WRS106"/>
      <c r="WRT106"/>
      <c r="WRU106"/>
      <c r="WRV106"/>
      <c r="WRW106"/>
      <c r="WRX106"/>
      <c r="WRY106"/>
      <c r="WRZ106"/>
      <c r="WSA106"/>
      <c r="WSB106"/>
      <c r="WSC106"/>
      <c r="WSD106"/>
      <c r="WSE106"/>
      <c r="WSF106"/>
      <c r="WSG106"/>
      <c r="WSH106"/>
      <c r="WSI106"/>
      <c r="WSJ106"/>
      <c r="WSK106"/>
      <c r="WSL106"/>
      <c r="WSM106"/>
      <c r="WSN106"/>
      <c r="WSO106"/>
      <c r="WSP106"/>
      <c r="WSQ106"/>
      <c r="WSR106"/>
      <c r="WSS106"/>
      <c r="WST106"/>
      <c r="WSU106"/>
      <c r="WSV106"/>
      <c r="WSW106"/>
      <c r="WSX106"/>
      <c r="WSY106"/>
      <c r="WSZ106"/>
      <c r="WTA106"/>
      <c r="WTB106"/>
      <c r="WTC106"/>
      <c r="WTD106"/>
      <c r="WTE106"/>
      <c r="WTF106"/>
      <c r="WTG106"/>
      <c r="WTH106"/>
      <c r="WTI106"/>
      <c r="WTJ106"/>
      <c r="WTK106"/>
      <c r="WTL106"/>
      <c r="WTM106"/>
      <c r="WTN106"/>
      <c r="WTO106"/>
      <c r="WTP106"/>
      <c r="WTQ106"/>
      <c r="WTR106"/>
      <c r="WTS106"/>
      <c r="WTT106"/>
      <c r="WTU106"/>
      <c r="WTV106"/>
      <c r="WTW106"/>
      <c r="WTX106"/>
      <c r="WTY106"/>
      <c r="WTZ106"/>
      <c r="WUA106"/>
      <c r="WUB106"/>
      <c r="WUC106"/>
      <c r="WUD106"/>
      <c r="WUE106"/>
      <c r="WUF106"/>
      <c r="WUG106"/>
      <c r="WUH106"/>
      <c r="WUI106"/>
      <c r="WUJ106"/>
      <c r="WUK106"/>
      <c r="WUL106"/>
      <c r="WUM106"/>
      <c r="WUN106"/>
      <c r="WUO106"/>
      <c r="WUP106"/>
      <c r="WUQ106"/>
      <c r="WUR106"/>
      <c r="WUS106"/>
      <c r="WUT106"/>
      <c r="WUU106"/>
      <c r="WUV106"/>
      <c r="WUW106"/>
      <c r="WUX106"/>
      <c r="WUY106"/>
      <c r="WUZ106"/>
      <c r="WVA106"/>
      <c r="WVB106"/>
      <c r="WVC106"/>
      <c r="WVD106"/>
      <c r="WVE106"/>
      <c r="WVF106"/>
      <c r="WVG106"/>
      <c r="WVH106"/>
      <c r="WVI106"/>
      <c r="WVJ106"/>
      <c r="WVK106"/>
      <c r="WVL106"/>
      <c r="WVM106"/>
      <c r="WVN106"/>
      <c r="WVO106"/>
      <c r="WVP106"/>
      <c r="WVQ106"/>
      <c r="WVR106"/>
      <c r="WVS106"/>
      <c r="WVT106"/>
      <c r="WVU106"/>
      <c r="WVV106"/>
      <c r="WVW106"/>
      <c r="WVX106"/>
      <c r="WVY106"/>
      <c r="WVZ106"/>
      <c r="WWA106"/>
      <c r="WWB106"/>
      <c r="WWC106"/>
      <c r="WWD106"/>
      <c r="WWE106"/>
      <c r="WWF106"/>
      <c r="WWG106"/>
      <c r="WWH106"/>
      <c r="WWI106"/>
      <c r="WWJ106"/>
      <c r="WWK106"/>
      <c r="WWL106"/>
      <c r="WWM106"/>
      <c r="WWN106"/>
      <c r="WWO106"/>
      <c r="WWP106"/>
      <c r="WWQ106"/>
      <c r="WWR106"/>
      <c r="WWS106"/>
      <c r="WWT106"/>
      <c r="WWU106"/>
      <c r="WWV106"/>
      <c r="WWW106"/>
      <c r="WWX106"/>
      <c r="WWY106"/>
      <c r="WWZ106"/>
      <c r="WXA106"/>
      <c r="WXB106"/>
      <c r="WXC106"/>
      <c r="WXD106"/>
      <c r="WXE106"/>
      <c r="WXF106"/>
      <c r="WXG106"/>
      <c r="WXH106"/>
      <c r="WXI106"/>
      <c r="WXJ106"/>
      <c r="WXK106"/>
      <c r="WXL106"/>
      <c r="WXM106"/>
      <c r="WXN106"/>
      <c r="WXO106"/>
      <c r="WXP106"/>
      <c r="WXQ106"/>
      <c r="WXR106"/>
      <c r="WXS106"/>
      <c r="WXT106"/>
      <c r="WXU106"/>
      <c r="WXV106"/>
      <c r="WXW106"/>
      <c r="WXX106"/>
      <c r="WXY106"/>
      <c r="WXZ106"/>
      <c r="WYA106"/>
      <c r="WYB106"/>
      <c r="WYC106"/>
      <c r="WYD106"/>
      <c r="WYE106"/>
      <c r="WYF106"/>
      <c r="WYG106"/>
      <c r="WYH106"/>
      <c r="WYI106"/>
      <c r="WYJ106"/>
      <c r="WYK106"/>
      <c r="WYL106"/>
      <c r="WYM106"/>
      <c r="WYN106"/>
      <c r="WYO106"/>
      <c r="WYP106"/>
      <c r="WYQ106"/>
      <c r="WYR106"/>
      <c r="WYS106"/>
      <c r="WYT106"/>
      <c r="WYU106"/>
      <c r="WYV106"/>
      <c r="WYW106"/>
      <c r="WYX106"/>
      <c r="WYY106"/>
      <c r="WYZ106"/>
      <c r="WZA106"/>
      <c r="WZB106"/>
      <c r="WZC106"/>
      <c r="WZD106"/>
      <c r="WZE106"/>
      <c r="WZF106"/>
      <c r="WZG106"/>
      <c r="WZH106"/>
      <c r="WZI106"/>
      <c r="WZJ106"/>
      <c r="WZK106"/>
      <c r="WZL106"/>
      <c r="WZM106"/>
      <c r="WZN106"/>
      <c r="WZO106"/>
      <c r="WZP106"/>
      <c r="WZQ106"/>
      <c r="WZR106"/>
      <c r="WZS106"/>
      <c r="WZT106"/>
      <c r="WZU106"/>
      <c r="WZV106"/>
      <c r="WZW106"/>
      <c r="WZX106"/>
      <c r="WZY106"/>
      <c r="WZZ106"/>
      <c r="XAA106"/>
      <c r="XAB106"/>
      <c r="XAC106"/>
      <c r="XAD106"/>
      <c r="XAE106"/>
      <c r="XAF106"/>
      <c r="XAG106"/>
      <c r="XAH106"/>
      <c r="XAI106"/>
      <c r="XAJ106"/>
      <c r="XAK106"/>
      <c r="XAL106"/>
      <c r="XAM106"/>
      <c r="XAN106"/>
      <c r="XAO106"/>
      <c r="XAP106"/>
      <c r="XAQ106"/>
      <c r="XAR106"/>
      <c r="XAS106"/>
      <c r="XAT106"/>
      <c r="XAU106"/>
      <c r="XAV106"/>
      <c r="XAW106"/>
      <c r="XAX106"/>
      <c r="XAY106"/>
      <c r="XAZ106"/>
      <c r="XBA106"/>
      <c r="XBB106"/>
      <c r="XBC106"/>
      <c r="XBD106"/>
      <c r="XBE106"/>
      <c r="XBF106"/>
      <c r="XBG106"/>
      <c r="XBH106"/>
      <c r="XBI106"/>
      <c r="XBJ106"/>
      <c r="XBK106"/>
      <c r="XBL106"/>
      <c r="XBM106"/>
      <c r="XBN106"/>
      <c r="XBO106"/>
      <c r="XBP106"/>
      <c r="XBQ106"/>
      <c r="XBR106"/>
      <c r="XBS106"/>
      <c r="XBT106"/>
      <c r="XBU106"/>
      <c r="XBV106"/>
      <c r="XBW106"/>
      <c r="XBX106"/>
      <c r="XBY106"/>
      <c r="XBZ106"/>
      <c r="XCA106"/>
      <c r="XCB106"/>
      <c r="XCC106"/>
      <c r="XCD106"/>
      <c r="XCE106"/>
      <c r="XCF106"/>
      <c r="XCG106"/>
      <c r="XCH106"/>
      <c r="XCI106"/>
      <c r="XCJ106"/>
      <c r="XCK106"/>
      <c r="XCL106"/>
      <c r="XCM106"/>
      <c r="XCN106"/>
      <c r="XCO106"/>
      <c r="XCP106"/>
      <c r="XCQ106"/>
      <c r="XCR106"/>
      <c r="XCS106"/>
      <c r="XCT106"/>
      <c r="XCU106"/>
      <c r="XCV106"/>
      <c r="XCW106"/>
      <c r="XCX106"/>
      <c r="XCY106"/>
      <c r="XCZ106"/>
      <c r="XDA106"/>
      <c r="XDB106"/>
      <c r="XDC106"/>
      <c r="XDD106"/>
      <c r="XDE106"/>
      <c r="XDF106"/>
      <c r="XDG106"/>
      <c r="XDH106"/>
      <c r="XDI106"/>
      <c r="XDJ106"/>
      <c r="XDK106"/>
      <c r="XDL106"/>
      <c r="XDM106"/>
      <c r="XDN106"/>
      <c r="XDO106"/>
      <c r="XDP106"/>
      <c r="XDQ106"/>
      <c r="XDR106"/>
      <c r="XDS106"/>
      <c r="XDT106"/>
      <c r="XDU106"/>
      <c r="XDV106"/>
      <c r="XDW106"/>
      <c r="XDX106"/>
      <c r="XDY106"/>
      <c r="XDZ106"/>
      <c r="XEA106"/>
      <c r="XEB106"/>
      <c r="XEC106"/>
      <c r="XED106"/>
      <c r="XEE106"/>
      <c r="XEF106"/>
      <c r="XEG106"/>
      <c r="XEH106"/>
      <c r="XEI106"/>
      <c r="XEJ106"/>
      <c r="XEK106"/>
      <c r="XEL106"/>
      <c r="XEM106"/>
      <c r="XEN106"/>
      <c r="XEO106"/>
      <c r="XEP106"/>
      <c r="XEQ106"/>
      <c r="XER106"/>
      <c r="XES106"/>
      <c r="XET106"/>
      <c r="XEU106"/>
      <c r="XEV106"/>
      <c r="XEW106"/>
      <c r="XEX106"/>
      <c r="XEY106"/>
      <c r="XEZ106"/>
      <c r="XFA106"/>
      <c r="XFB106"/>
      <c r="XFC106" s="74"/>
      <c r="XFD106" s="75"/>
    </row>
    <row r="107" spans="1:16384" s="72" customFormat="1" ht="105" hidden="1">
      <c r="A107" s="74"/>
      <c r="B107" s="75"/>
      <c r="C107" s="74" t="s">
        <v>930</v>
      </c>
      <c r="D107" s="75">
        <v>44540</v>
      </c>
      <c r="E107" s="74" t="s">
        <v>53</v>
      </c>
      <c r="F107" s="77" t="s">
        <v>47</v>
      </c>
      <c r="G107" s="77" t="s">
        <v>54</v>
      </c>
      <c r="H107" s="78">
        <v>9914</v>
      </c>
      <c r="I107" s="77" t="s">
        <v>56</v>
      </c>
      <c r="J107" s="78" t="s">
        <v>29</v>
      </c>
      <c r="K107" s="75" t="s">
        <v>30</v>
      </c>
      <c r="L107" s="78" t="s">
        <v>378</v>
      </c>
      <c r="M107" s="75" t="s">
        <v>33</v>
      </c>
      <c r="N107" s="4" t="s">
        <v>32</v>
      </c>
      <c r="O107" s="86">
        <v>44543</v>
      </c>
      <c r="P107" s="80" t="s">
        <v>35</v>
      </c>
      <c r="Q107" s="86" t="s">
        <v>931</v>
      </c>
      <c r="R107" s="81">
        <v>923.29</v>
      </c>
      <c r="S107" s="88" t="s">
        <v>35</v>
      </c>
      <c r="T107" s="81">
        <v>0.6</v>
      </c>
      <c r="U107" s="73">
        <f t="shared" si="16"/>
        <v>360</v>
      </c>
      <c r="V107" s="85">
        <f t="shared" si="17"/>
        <v>1283.29</v>
      </c>
      <c r="W107" s="17" t="str">
        <f t="shared" si="18"/>
        <v>SIM</v>
      </c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  <c r="AMG107"/>
      <c r="AMH107"/>
      <c r="AMI107"/>
      <c r="AMJ107"/>
      <c r="AMK107"/>
      <c r="AML107"/>
      <c r="AMM107"/>
      <c r="AMN107"/>
      <c r="AMO107"/>
      <c r="AMP107"/>
      <c r="AMQ107"/>
      <c r="AMR107"/>
      <c r="AMS107"/>
      <c r="AMT107"/>
      <c r="AMU107"/>
      <c r="AMV107"/>
      <c r="AMW107"/>
      <c r="AMX107"/>
      <c r="AMY107"/>
      <c r="AMZ107"/>
      <c r="ANA107"/>
      <c r="ANB107"/>
      <c r="ANC107"/>
      <c r="AND107"/>
      <c r="ANE107"/>
      <c r="ANF107"/>
      <c r="ANG107"/>
      <c r="ANH107"/>
      <c r="ANI107"/>
      <c r="ANJ107"/>
      <c r="ANK107"/>
      <c r="ANL107"/>
      <c r="ANM107"/>
      <c r="ANN107"/>
      <c r="ANO107"/>
      <c r="ANP107"/>
      <c r="ANQ107"/>
      <c r="ANR107"/>
      <c r="ANS107"/>
      <c r="ANT107"/>
      <c r="ANU107"/>
      <c r="ANV107"/>
      <c r="ANW107"/>
      <c r="ANX107"/>
      <c r="ANY107"/>
      <c r="ANZ107"/>
      <c r="AOA107"/>
      <c r="AOB107"/>
      <c r="AOC107"/>
      <c r="AOD107"/>
      <c r="AOE107"/>
      <c r="AOF107"/>
      <c r="AOG107"/>
      <c r="AOH107"/>
      <c r="AOI107"/>
      <c r="AOJ107"/>
      <c r="AOK107"/>
      <c r="AOL107"/>
      <c r="AOM107"/>
      <c r="AON107"/>
      <c r="AOO107"/>
      <c r="AOP107"/>
      <c r="AOQ107"/>
      <c r="AOR107"/>
      <c r="AOS107"/>
      <c r="AOT107"/>
      <c r="AOU107"/>
      <c r="AOV107"/>
      <c r="AOW107"/>
      <c r="AOX107"/>
      <c r="AOY107"/>
      <c r="AOZ107"/>
      <c r="APA107"/>
      <c r="APB107"/>
      <c r="APC107"/>
      <c r="APD107"/>
      <c r="APE107"/>
      <c r="APF107"/>
      <c r="APG107"/>
      <c r="APH107"/>
      <c r="API107"/>
      <c r="APJ107"/>
      <c r="APK107"/>
      <c r="APL107"/>
      <c r="APM107"/>
      <c r="APN107"/>
      <c r="APO107"/>
      <c r="APP107"/>
      <c r="APQ107"/>
      <c r="APR107"/>
      <c r="APS107"/>
      <c r="APT107"/>
      <c r="APU107"/>
      <c r="APV107"/>
      <c r="APW107"/>
      <c r="APX107"/>
      <c r="APY107"/>
      <c r="APZ107"/>
      <c r="AQA107"/>
      <c r="AQB107"/>
      <c r="AQC107"/>
      <c r="AQD107"/>
      <c r="AQE107"/>
      <c r="AQF107"/>
      <c r="AQG107"/>
      <c r="AQH107"/>
      <c r="AQI107"/>
      <c r="AQJ107"/>
      <c r="AQK107"/>
      <c r="AQL107"/>
      <c r="AQM107"/>
      <c r="AQN107"/>
      <c r="AQO107"/>
      <c r="AQP107"/>
      <c r="AQQ107"/>
      <c r="AQR107"/>
      <c r="AQS107"/>
      <c r="AQT107"/>
      <c r="AQU107"/>
      <c r="AQV107"/>
      <c r="AQW107"/>
      <c r="AQX107"/>
      <c r="AQY107"/>
      <c r="AQZ107"/>
      <c r="ARA107"/>
      <c r="ARB107"/>
      <c r="ARC107"/>
      <c r="ARD107"/>
      <c r="ARE107"/>
      <c r="ARF107"/>
      <c r="ARG107"/>
      <c r="ARH107"/>
      <c r="ARI107"/>
      <c r="ARJ107"/>
      <c r="ARK107"/>
      <c r="ARL107"/>
      <c r="ARM107"/>
      <c r="ARN107"/>
      <c r="ARO107"/>
      <c r="ARP107"/>
      <c r="ARQ107"/>
      <c r="ARR107"/>
      <c r="ARS107"/>
      <c r="ART107"/>
      <c r="ARU107"/>
      <c r="ARV107"/>
      <c r="ARW107"/>
      <c r="ARX107"/>
      <c r="ARY107"/>
      <c r="ARZ107"/>
      <c r="ASA107"/>
      <c r="ASB107"/>
      <c r="ASC107"/>
      <c r="ASD107"/>
      <c r="ASE107"/>
      <c r="ASF107"/>
      <c r="ASG107"/>
      <c r="ASH107"/>
      <c r="ASI107"/>
      <c r="ASJ107"/>
      <c r="ASK107"/>
      <c r="ASL107"/>
      <c r="ASM107"/>
      <c r="ASN107"/>
      <c r="ASO107"/>
      <c r="ASP107"/>
      <c r="ASQ107"/>
      <c r="ASR107"/>
      <c r="ASS107"/>
      <c r="AST107"/>
      <c r="ASU107"/>
      <c r="ASV107"/>
      <c r="ASW107"/>
      <c r="ASX107"/>
      <c r="ASY107"/>
      <c r="ASZ107"/>
      <c r="ATA107"/>
      <c r="ATB107"/>
      <c r="ATC107"/>
      <c r="ATD107"/>
      <c r="ATE107"/>
      <c r="ATF107"/>
      <c r="ATG107"/>
      <c r="ATH107"/>
      <c r="ATI107"/>
      <c r="ATJ107"/>
      <c r="ATK107"/>
      <c r="ATL107"/>
      <c r="ATM107"/>
      <c r="ATN107"/>
      <c r="ATO107"/>
      <c r="ATP107"/>
      <c r="ATQ107"/>
      <c r="ATR107"/>
      <c r="ATS107"/>
      <c r="ATT107"/>
      <c r="ATU107"/>
      <c r="ATV107"/>
      <c r="ATW107"/>
      <c r="ATX107"/>
      <c r="ATY107"/>
      <c r="ATZ107"/>
      <c r="AUA107"/>
      <c r="AUB107"/>
      <c r="AUC107"/>
      <c r="AUD107"/>
      <c r="AUE107"/>
      <c r="AUF107"/>
      <c r="AUG107"/>
      <c r="AUH107"/>
      <c r="AUI107"/>
      <c r="AUJ107"/>
      <c r="AUK107"/>
      <c r="AUL107"/>
      <c r="AUM107"/>
      <c r="AUN107"/>
      <c r="AUO107"/>
      <c r="AUP107"/>
      <c r="AUQ107"/>
      <c r="AUR107"/>
      <c r="AUS107"/>
      <c r="AUT107"/>
      <c r="AUU107"/>
      <c r="AUV107"/>
      <c r="AUW107"/>
      <c r="AUX107"/>
      <c r="AUY107"/>
      <c r="AUZ107"/>
      <c r="AVA107"/>
      <c r="AVB107"/>
      <c r="AVC107"/>
      <c r="AVD107"/>
      <c r="AVE107"/>
      <c r="AVF107"/>
      <c r="AVG107"/>
      <c r="AVH107"/>
      <c r="AVI107"/>
      <c r="AVJ107"/>
      <c r="AVK107"/>
      <c r="AVL107"/>
      <c r="AVM107"/>
      <c r="AVN107"/>
      <c r="AVO107"/>
      <c r="AVP107"/>
      <c r="AVQ107"/>
      <c r="AVR107"/>
      <c r="AVS107"/>
      <c r="AVT107"/>
      <c r="AVU107"/>
      <c r="AVV107"/>
      <c r="AVW107"/>
      <c r="AVX107"/>
      <c r="AVY107"/>
      <c r="AVZ107"/>
      <c r="AWA107"/>
      <c r="AWB107"/>
      <c r="AWC107"/>
      <c r="AWD107"/>
      <c r="AWE107"/>
      <c r="AWF107"/>
      <c r="AWG107"/>
      <c r="AWH107"/>
      <c r="AWI107"/>
      <c r="AWJ107"/>
      <c r="AWK107"/>
      <c r="AWL107"/>
      <c r="AWM107"/>
      <c r="AWN107"/>
      <c r="AWO107"/>
      <c r="AWP107"/>
      <c r="AWQ107"/>
      <c r="AWR107"/>
      <c r="AWS107"/>
      <c r="AWT107"/>
      <c r="AWU107"/>
      <c r="AWV107"/>
      <c r="AWW107"/>
      <c r="AWX107"/>
      <c r="AWY107"/>
      <c r="AWZ107"/>
      <c r="AXA107"/>
      <c r="AXB107"/>
      <c r="AXC107"/>
      <c r="AXD107"/>
      <c r="AXE107"/>
      <c r="AXF107"/>
      <c r="AXG107"/>
      <c r="AXH107"/>
      <c r="AXI107"/>
      <c r="AXJ107"/>
      <c r="AXK107"/>
      <c r="AXL107"/>
      <c r="AXM107"/>
      <c r="AXN107"/>
      <c r="AXO107"/>
      <c r="AXP107"/>
      <c r="AXQ107"/>
      <c r="AXR107"/>
      <c r="AXS107"/>
      <c r="AXT107"/>
      <c r="AXU107"/>
      <c r="AXV107"/>
      <c r="AXW107"/>
      <c r="AXX107"/>
      <c r="AXY107"/>
      <c r="AXZ107"/>
      <c r="AYA107"/>
      <c r="AYB107"/>
      <c r="AYC107"/>
      <c r="AYD107"/>
      <c r="AYE107"/>
      <c r="AYF107"/>
      <c r="AYG107"/>
      <c r="AYH107"/>
      <c r="AYI107"/>
      <c r="AYJ107"/>
      <c r="AYK107"/>
      <c r="AYL107"/>
      <c r="AYM107"/>
      <c r="AYN107"/>
      <c r="AYO107"/>
      <c r="AYP107"/>
      <c r="AYQ107"/>
      <c r="AYR107"/>
      <c r="AYS107"/>
      <c r="AYT107"/>
      <c r="AYU107"/>
      <c r="AYV107"/>
      <c r="AYW107"/>
      <c r="AYX107"/>
      <c r="AYY107"/>
      <c r="AYZ107"/>
      <c r="AZA107"/>
      <c r="AZB107"/>
      <c r="AZC107"/>
      <c r="AZD107"/>
      <c r="AZE107"/>
      <c r="AZF107"/>
      <c r="AZG107"/>
      <c r="AZH107"/>
      <c r="AZI107"/>
      <c r="AZJ107"/>
      <c r="AZK107"/>
      <c r="AZL107"/>
      <c r="AZM107"/>
      <c r="AZN107"/>
      <c r="AZO107"/>
      <c r="AZP107"/>
      <c r="AZQ107"/>
      <c r="AZR107"/>
      <c r="AZS107"/>
      <c r="AZT107"/>
      <c r="AZU107"/>
      <c r="AZV107"/>
      <c r="AZW107"/>
      <c r="AZX107"/>
      <c r="AZY107"/>
      <c r="AZZ107"/>
      <c r="BAA107"/>
      <c r="BAB107"/>
      <c r="BAC107"/>
      <c r="BAD107"/>
      <c r="BAE107"/>
      <c r="BAF107"/>
      <c r="BAG107"/>
      <c r="BAH107"/>
      <c r="BAI107"/>
      <c r="BAJ107"/>
      <c r="BAK107"/>
      <c r="BAL107"/>
      <c r="BAM107"/>
      <c r="BAN107"/>
      <c r="BAO107"/>
      <c r="BAP107"/>
      <c r="BAQ107"/>
      <c r="BAR107"/>
      <c r="BAS107"/>
      <c r="BAT107"/>
      <c r="BAU107"/>
      <c r="BAV107"/>
      <c r="BAW107"/>
      <c r="BAX107"/>
      <c r="BAY107"/>
      <c r="BAZ107"/>
      <c r="BBA107"/>
      <c r="BBB107"/>
      <c r="BBC107"/>
      <c r="BBD107"/>
      <c r="BBE107"/>
      <c r="BBF107"/>
      <c r="BBG107"/>
      <c r="BBH107"/>
      <c r="BBI107"/>
      <c r="BBJ107"/>
      <c r="BBK107"/>
      <c r="BBL107"/>
      <c r="BBM107"/>
      <c r="BBN107"/>
      <c r="BBO107"/>
      <c r="BBP107"/>
      <c r="BBQ107"/>
      <c r="BBR107"/>
      <c r="BBS107"/>
      <c r="BBT107"/>
      <c r="BBU107"/>
      <c r="BBV107"/>
      <c r="BBW107"/>
      <c r="BBX107"/>
      <c r="BBY107"/>
      <c r="BBZ107"/>
      <c r="BCA107"/>
      <c r="BCB107"/>
      <c r="BCC107"/>
      <c r="BCD107"/>
      <c r="BCE107"/>
      <c r="BCF107"/>
      <c r="BCG107"/>
      <c r="BCH107"/>
      <c r="BCI107"/>
      <c r="BCJ107"/>
      <c r="BCK107"/>
      <c r="BCL107"/>
      <c r="BCM107"/>
      <c r="BCN107"/>
      <c r="BCO107"/>
      <c r="BCP107"/>
      <c r="BCQ107"/>
      <c r="BCR107"/>
      <c r="BCS107"/>
      <c r="BCT107"/>
      <c r="BCU107"/>
      <c r="BCV107"/>
      <c r="BCW107"/>
      <c r="BCX107"/>
      <c r="BCY107"/>
      <c r="BCZ107"/>
      <c r="BDA107"/>
      <c r="BDB107"/>
      <c r="BDC107"/>
      <c r="BDD107"/>
      <c r="BDE107"/>
      <c r="BDF107"/>
      <c r="BDG107"/>
      <c r="BDH107"/>
      <c r="BDI107"/>
      <c r="BDJ107"/>
      <c r="BDK107"/>
      <c r="BDL107"/>
      <c r="BDM107"/>
      <c r="BDN107"/>
      <c r="BDO107"/>
      <c r="BDP107"/>
      <c r="BDQ107"/>
      <c r="BDR107"/>
      <c r="BDS107"/>
      <c r="BDT107"/>
      <c r="BDU107"/>
      <c r="BDV107"/>
      <c r="BDW107"/>
      <c r="BDX107"/>
      <c r="BDY107"/>
      <c r="BDZ107"/>
      <c r="BEA107"/>
      <c r="BEB107"/>
      <c r="BEC107"/>
      <c r="BED107"/>
      <c r="BEE107"/>
      <c r="BEF107"/>
      <c r="BEG107"/>
      <c r="BEH107"/>
      <c r="BEI107"/>
      <c r="BEJ107"/>
      <c r="BEK107"/>
      <c r="BEL107"/>
      <c r="BEM107"/>
      <c r="BEN107"/>
      <c r="BEO107"/>
      <c r="BEP107"/>
      <c r="BEQ107"/>
      <c r="BER107"/>
      <c r="BES107"/>
      <c r="BET107"/>
      <c r="BEU107"/>
      <c r="BEV107"/>
      <c r="BEW107"/>
      <c r="BEX107"/>
      <c r="BEY107"/>
      <c r="BEZ107"/>
      <c r="BFA107"/>
      <c r="BFB107"/>
      <c r="BFC107"/>
      <c r="BFD107"/>
      <c r="BFE107"/>
      <c r="BFF107"/>
      <c r="BFG107"/>
      <c r="BFH107"/>
      <c r="BFI107"/>
      <c r="BFJ107"/>
      <c r="BFK107"/>
      <c r="BFL107"/>
      <c r="BFM107"/>
      <c r="BFN107"/>
      <c r="BFO107"/>
      <c r="BFP107"/>
      <c r="BFQ107"/>
      <c r="BFR107"/>
      <c r="BFS107"/>
      <c r="BFT107"/>
      <c r="BFU107"/>
      <c r="BFV107"/>
      <c r="BFW107"/>
      <c r="BFX107"/>
      <c r="BFY107"/>
      <c r="BFZ107"/>
      <c r="BGA107"/>
      <c r="BGB107"/>
      <c r="BGC107"/>
      <c r="BGD107"/>
      <c r="BGE107"/>
      <c r="BGF107"/>
      <c r="BGG107"/>
      <c r="BGH107"/>
      <c r="BGI107"/>
      <c r="BGJ107"/>
      <c r="BGK107"/>
      <c r="BGL107"/>
      <c r="BGM107"/>
      <c r="BGN107"/>
      <c r="BGO107"/>
      <c r="BGP107"/>
      <c r="BGQ107"/>
      <c r="BGR107"/>
      <c r="BGS107"/>
      <c r="BGT107"/>
      <c r="BGU107"/>
      <c r="BGV107"/>
      <c r="BGW107"/>
      <c r="BGX107"/>
      <c r="BGY107"/>
      <c r="BGZ107"/>
      <c r="BHA107"/>
      <c r="BHB107"/>
      <c r="BHC107"/>
      <c r="BHD107"/>
      <c r="BHE107"/>
      <c r="BHF107"/>
      <c r="BHG107"/>
      <c r="BHH107"/>
      <c r="BHI107"/>
      <c r="BHJ107"/>
      <c r="BHK107"/>
      <c r="BHL107"/>
      <c r="BHM107"/>
      <c r="BHN107"/>
      <c r="BHO107"/>
      <c r="BHP107"/>
      <c r="BHQ107"/>
      <c r="BHR107"/>
      <c r="BHS107"/>
      <c r="BHT107"/>
      <c r="BHU107"/>
      <c r="BHV107"/>
      <c r="BHW107"/>
      <c r="BHX107"/>
      <c r="BHY107"/>
      <c r="BHZ107"/>
      <c r="BIA107"/>
      <c r="BIB107"/>
      <c r="BIC107"/>
      <c r="BID107"/>
      <c r="BIE107"/>
      <c r="BIF107"/>
      <c r="BIG107"/>
      <c r="BIH107"/>
      <c r="BII107"/>
      <c r="BIJ107"/>
      <c r="BIK107"/>
      <c r="BIL107"/>
      <c r="BIM107"/>
      <c r="BIN107"/>
      <c r="BIO107"/>
      <c r="BIP107"/>
      <c r="BIQ107"/>
      <c r="BIR107"/>
      <c r="BIS107"/>
      <c r="BIT107"/>
      <c r="BIU107"/>
      <c r="BIV107"/>
      <c r="BIW107"/>
      <c r="BIX107"/>
      <c r="BIY107"/>
      <c r="BIZ107"/>
      <c r="BJA107"/>
      <c r="BJB107"/>
      <c r="BJC107"/>
      <c r="BJD107"/>
      <c r="BJE107"/>
      <c r="BJF107"/>
      <c r="BJG107"/>
      <c r="BJH107"/>
      <c r="BJI107"/>
      <c r="BJJ107"/>
      <c r="BJK107"/>
      <c r="BJL107"/>
      <c r="BJM107"/>
      <c r="BJN107"/>
      <c r="BJO107"/>
      <c r="BJP107"/>
      <c r="BJQ107"/>
      <c r="BJR107"/>
      <c r="BJS107"/>
      <c r="BJT107"/>
      <c r="BJU107"/>
      <c r="BJV107"/>
      <c r="BJW107"/>
      <c r="BJX107"/>
      <c r="BJY107"/>
      <c r="BJZ107"/>
      <c r="BKA107"/>
      <c r="BKB107"/>
      <c r="BKC107"/>
      <c r="BKD107"/>
      <c r="BKE107"/>
      <c r="BKF107"/>
      <c r="BKG107"/>
      <c r="BKH107"/>
      <c r="BKI107"/>
      <c r="BKJ107"/>
      <c r="BKK107"/>
      <c r="BKL107"/>
      <c r="BKM107"/>
      <c r="BKN107"/>
      <c r="BKO107"/>
      <c r="BKP107"/>
      <c r="BKQ107"/>
      <c r="BKR107"/>
      <c r="BKS107"/>
      <c r="BKT107"/>
      <c r="BKU107"/>
      <c r="BKV107"/>
      <c r="BKW107"/>
      <c r="BKX107"/>
      <c r="BKY107"/>
      <c r="BKZ107"/>
      <c r="BLA107"/>
      <c r="BLB107"/>
      <c r="BLC107"/>
      <c r="BLD107"/>
      <c r="BLE107"/>
      <c r="BLF107"/>
      <c r="BLG107"/>
      <c r="BLH107"/>
      <c r="BLI107"/>
      <c r="BLJ107"/>
      <c r="BLK107"/>
      <c r="BLL107"/>
      <c r="BLM107"/>
      <c r="BLN107"/>
      <c r="BLO107"/>
      <c r="BLP107"/>
      <c r="BLQ107"/>
      <c r="BLR107"/>
      <c r="BLS107"/>
      <c r="BLT107"/>
      <c r="BLU107"/>
      <c r="BLV107"/>
      <c r="BLW107"/>
      <c r="BLX107"/>
      <c r="BLY107"/>
      <c r="BLZ107"/>
      <c r="BMA107"/>
      <c r="BMB107"/>
      <c r="BMC107"/>
      <c r="BMD107"/>
      <c r="BME107"/>
      <c r="BMF107"/>
      <c r="BMG107"/>
      <c r="BMH107"/>
      <c r="BMI107"/>
      <c r="BMJ107"/>
      <c r="BMK107"/>
      <c r="BML107"/>
      <c r="BMM107"/>
      <c r="BMN107"/>
      <c r="BMO107"/>
      <c r="BMP107"/>
      <c r="BMQ107"/>
      <c r="BMR107"/>
      <c r="BMS107"/>
      <c r="BMT107"/>
      <c r="BMU107"/>
      <c r="BMV107"/>
      <c r="BMW107"/>
      <c r="BMX107"/>
      <c r="BMY107"/>
      <c r="BMZ107"/>
      <c r="BNA107"/>
      <c r="BNB107"/>
      <c r="BNC107"/>
      <c r="BND107"/>
      <c r="BNE107"/>
      <c r="BNF107"/>
      <c r="BNG107"/>
      <c r="BNH107"/>
      <c r="BNI107"/>
      <c r="BNJ107"/>
      <c r="BNK107"/>
      <c r="BNL107"/>
      <c r="BNM107"/>
      <c r="BNN107"/>
      <c r="BNO107"/>
      <c r="BNP107"/>
      <c r="BNQ107"/>
      <c r="BNR107"/>
      <c r="BNS107"/>
      <c r="BNT107"/>
      <c r="BNU107"/>
      <c r="BNV107"/>
      <c r="BNW107"/>
      <c r="BNX107"/>
      <c r="BNY107"/>
      <c r="BNZ107"/>
      <c r="BOA107"/>
      <c r="BOB107"/>
      <c r="BOC107"/>
      <c r="BOD107"/>
      <c r="BOE107"/>
      <c r="BOF107"/>
      <c r="BOG107"/>
      <c r="BOH107"/>
      <c r="BOI107"/>
      <c r="BOJ107"/>
      <c r="BOK107"/>
      <c r="BOL107"/>
      <c r="BOM107"/>
      <c r="BON107"/>
      <c r="BOO107"/>
      <c r="BOP107"/>
      <c r="BOQ107"/>
      <c r="BOR107"/>
      <c r="BOS107"/>
      <c r="BOT107"/>
      <c r="BOU107"/>
      <c r="BOV107"/>
      <c r="BOW107"/>
      <c r="BOX107"/>
      <c r="BOY107"/>
      <c r="BOZ107"/>
      <c r="BPA107"/>
      <c r="BPB107"/>
      <c r="BPC107"/>
      <c r="BPD107"/>
      <c r="BPE107"/>
      <c r="BPF107"/>
      <c r="BPG107"/>
      <c r="BPH107"/>
      <c r="BPI107"/>
      <c r="BPJ107"/>
      <c r="BPK107"/>
      <c r="BPL107"/>
      <c r="BPM107"/>
      <c r="BPN107"/>
      <c r="BPO107"/>
      <c r="BPP107"/>
      <c r="BPQ107"/>
      <c r="BPR107"/>
      <c r="BPS107"/>
      <c r="BPT107"/>
      <c r="BPU107"/>
      <c r="BPV107"/>
      <c r="BPW107"/>
      <c r="BPX107"/>
      <c r="BPY107"/>
      <c r="BPZ107"/>
      <c r="BQA107"/>
      <c r="BQB107"/>
      <c r="BQC107"/>
      <c r="BQD107"/>
      <c r="BQE107"/>
      <c r="BQF107"/>
      <c r="BQG107"/>
      <c r="BQH107"/>
      <c r="BQI107"/>
      <c r="BQJ107"/>
      <c r="BQK107"/>
      <c r="BQL107"/>
      <c r="BQM107"/>
      <c r="BQN107"/>
      <c r="BQO107"/>
      <c r="BQP107"/>
      <c r="BQQ107"/>
      <c r="BQR107"/>
      <c r="BQS107"/>
      <c r="BQT107"/>
      <c r="BQU107"/>
      <c r="BQV107"/>
      <c r="BQW107"/>
      <c r="BQX107"/>
      <c r="BQY107"/>
      <c r="BQZ107"/>
      <c r="BRA107"/>
      <c r="BRB107"/>
      <c r="BRC107"/>
      <c r="BRD107"/>
      <c r="BRE107"/>
      <c r="BRF107"/>
      <c r="BRG107"/>
      <c r="BRH107"/>
      <c r="BRI107"/>
      <c r="BRJ107"/>
      <c r="BRK107"/>
      <c r="BRL107"/>
      <c r="BRM107"/>
      <c r="BRN107"/>
      <c r="BRO107"/>
      <c r="BRP107"/>
      <c r="BRQ107"/>
      <c r="BRR107"/>
      <c r="BRS107"/>
      <c r="BRT107"/>
      <c r="BRU107"/>
      <c r="BRV107"/>
      <c r="BRW107"/>
      <c r="BRX107"/>
      <c r="BRY107"/>
      <c r="BRZ107"/>
      <c r="BSA107"/>
      <c r="BSB107"/>
      <c r="BSC107"/>
      <c r="BSD107"/>
      <c r="BSE107"/>
      <c r="BSF107"/>
      <c r="BSG107"/>
      <c r="BSH107"/>
      <c r="BSI107"/>
      <c r="BSJ107"/>
      <c r="BSK107"/>
      <c r="BSL107"/>
      <c r="BSM107"/>
      <c r="BSN107"/>
      <c r="BSO107"/>
      <c r="BSP107"/>
      <c r="BSQ107"/>
      <c r="BSR107"/>
      <c r="BSS107"/>
      <c r="BST107"/>
      <c r="BSU107"/>
      <c r="BSV107"/>
      <c r="BSW107"/>
      <c r="BSX107"/>
      <c r="BSY107"/>
      <c r="BSZ107"/>
      <c r="BTA107"/>
      <c r="BTB107"/>
      <c r="BTC107"/>
      <c r="BTD107"/>
      <c r="BTE107"/>
      <c r="BTF107"/>
      <c r="BTG107"/>
      <c r="BTH107"/>
      <c r="BTI107"/>
      <c r="BTJ107"/>
      <c r="BTK107"/>
      <c r="BTL107"/>
      <c r="BTM107"/>
      <c r="BTN107"/>
      <c r="BTO107"/>
      <c r="BTP107"/>
      <c r="BTQ107"/>
      <c r="BTR107"/>
      <c r="BTS107"/>
      <c r="BTT107"/>
      <c r="BTU107"/>
      <c r="BTV107"/>
      <c r="BTW107"/>
      <c r="BTX107"/>
      <c r="BTY107"/>
      <c r="BTZ107"/>
      <c r="BUA107"/>
      <c r="BUB107"/>
      <c r="BUC107"/>
      <c r="BUD107"/>
      <c r="BUE107"/>
      <c r="BUF107"/>
      <c r="BUG107"/>
      <c r="BUH107"/>
      <c r="BUI107"/>
      <c r="BUJ107"/>
      <c r="BUK107"/>
      <c r="BUL107"/>
      <c r="BUM107"/>
      <c r="BUN107"/>
      <c r="BUO107"/>
      <c r="BUP107"/>
      <c r="BUQ107"/>
      <c r="BUR107"/>
      <c r="BUS107"/>
      <c r="BUT107"/>
      <c r="BUU107"/>
      <c r="BUV107"/>
      <c r="BUW107"/>
      <c r="BUX107"/>
      <c r="BUY107"/>
      <c r="BUZ107"/>
      <c r="BVA107"/>
      <c r="BVB107"/>
      <c r="BVC107"/>
      <c r="BVD107"/>
      <c r="BVE107"/>
      <c r="BVF107"/>
      <c r="BVG107"/>
      <c r="BVH107"/>
      <c r="BVI107"/>
      <c r="BVJ107"/>
      <c r="BVK107"/>
      <c r="BVL107"/>
      <c r="BVM107"/>
      <c r="BVN107"/>
      <c r="BVO107"/>
      <c r="BVP107"/>
      <c r="BVQ107"/>
      <c r="BVR107"/>
      <c r="BVS107"/>
      <c r="BVT107"/>
      <c r="BVU107"/>
      <c r="BVV107"/>
      <c r="BVW107"/>
      <c r="BVX107"/>
      <c r="BVY107"/>
      <c r="BVZ107"/>
      <c r="BWA107"/>
      <c r="BWB107"/>
      <c r="BWC107"/>
      <c r="BWD107"/>
      <c r="BWE107"/>
      <c r="BWF107"/>
      <c r="BWG107"/>
      <c r="BWH107"/>
      <c r="BWI107"/>
      <c r="BWJ107"/>
      <c r="BWK107"/>
      <c r="BWL107"/>
      <c r="BWM107"/>
      <c r="BWN107"/>
      <c r="BWO107"/>
      <c r="BWP107"/>
      <c r="BWQ107"/>
      <c r="BWR107"/>
      <c r="BWS107"/>
      <c r="BWT107"/>
      <c r="BWU107"/>
      <c r="BWV107"/>
      <c r="BWW107"/>
      <c r="BWX107"/>
      <c r="BWY107"/>
      <c r="BWZ107"/>
      <c r="BXA107"/>
      <c r="BXB107"/>
      <c r="BXC107"/>
      <c r="BXD107"/>
      <c r="BXE107"/>
      <c r="BXF107"/>
      <c r="BXG107"/>
      <c r="BXH107"/>
      <c r="BXI107"/>
      <c r="BXJ107"/>
      <c r="BXK107"/>
      <c r="BXL107"/>
      <c r="BXM107"/>
      <c r="BXN107"/>
      <c r="BXO107"/>
      <c r="BXP107"/>
      <c r="BXQ107"/>
      <c r="BXR107"/>
      <c r="BXS107"/>
      <c r="BXT107"/>
      <c r="BXU107"/>
      <c r="BXV107"/>
      <c r="BXW107"/>
      <c r="BXX107"/>
      <c r="BXY107"/>
      <c r="BXZ107"/>
      <c r="BYA107"/>
      <c r="BYB107"/>
      <c r="BYC107"/>
      <c r="BYD107"/>
      <c r="BYE107"/>
      <c r="BYF107"/>
      <c r="BYG107"/>
      <c r="BYH107"/>
      <c r="BYI107"/>
      <c r="BYJ107"/>
      <c r="BYK107"/>
      <c r="BYL107"/>
      <c r="BYM107"/>
      <c r="BYN107"/>
      <c r="BYO107"/>
      <c r="BYP107"/>
      <c r="BYQ107"/>
      <c r="BYR107"/>
      <c r="BYS107"/>
      <c r="BYT107"/>
      <c r="BYU107"/>
      <c r="BYV107"/>
      <c r="BYW107"/>
      <c r="BYX107"/>
      <c r="BYY107"/>
      <c r="BYZ107"/>
      <c r="BZA107"/>
      <c r="BZB107"/>
      <c r="BZC107"/>
      <c r="BZD107"/>
      <c r="BZE107"/>
      <c r="BZF107"/>
      <c r="BZG107"/>
      <c r="BZH107"/>
      <c r="BZI107"/>
      <c r="BZJ107"/>
      <c r="BZK107"/>
      <c r="BZL107"/>
      <c r="BZM107"/>
      <c r="BZN107"/>
      <c r="BZO107"/>
      <c r="BZP107"/>
      <c r="BZQ107"/>
      <c r="BZR107"/>
      <c r="BZS107"/>
      <c r="BZT107"/>
      <c r="BZU107"/>
      <c r="BZV107"/>
      <c r="BZW107"/>
      <c r="BZX107"/>
      <c r="BZY107"/>
      <c r="BZZ107"/>
      <c r="CAA107"/>
      <c r="CAB107"/>
      <c r="CAC107"/>
      <c r="CAD107"/>
      <c r="CAE107"/>
      <c r="CAF107"/>
      <c r="CAG107"/>
      <c r="CAH107"/>
      <c r="CAI107"/>
      <c r="CAJ107"/>
      <c r="CAK107"/>
      <c r="CAL107"/>
      <c r="CAM107"/>
      <c r="CAN107"/>
      <c r="CAO107"/>
      <c r="CAP107"/>
      <c r="CAQ107"/>
      <c r="CAR107"/>
      <c r="CAS107"/>
      <c r="CAT107"/>
      <c r="CAU107"/>
      <c r="CAV107"/>
      <c r="CAW107"/>
      <c r="CAX107"/>
      <c r="CAY107"/>
      <c r="CAZ107"/>
      <c r="CBA107"/>
      <c r="CBB107"/>
      <c r="CBC107"/>
      <c r="CBD107"/>
      <c r="CBE107"/>
      <c r="CBF107"/>
      <c r="CBG107"/>
      <c r="CBH107"/>
      <c r="CBI107"/>
      <c r="CBJ107"/>
      <c r="CBK107"/>
      <c r="CBL107"/>
      <c r="CBM107"/>
      <c r="CBN107"/>
      <c r="CBO107"/>
      <c r="CBP107"/>
      <c r="CBQ107"/>
      <c r="CBR107"/>
      <c r="CBS107"/>
      <c r="CBT107"/>
      <c r="CBU107"/>
      <c r="CBV107"/>
      <c r="CBW107"/>
      <c r="CBX107"/>
      <c r="CBY107"/>
      <c r="CBZ107"/>
      <c r="CCA107"/>
      <c r="CCB107"/>
      <c r="CCC107"/>
      <c r="CCD107"/>
      <c r="CCE107"/>
      <c r="CCF107"/>
      <c r="CCG107"/>
      <c r="CCH107"/>
      <c r="CCI107"/>
      <c r="CCJ107"/>
      <c r="CCK107"/>
      <c r="CCL107"/>
      <c r="CCM107"/>
      <c r="CCN107"/>
      <c r="CCO107"/>
      <c r="CCP107"/>
      <c r="CCQ107"/>
      <c r="CCR107"/>
      <c r="CCS107"/>
      <c r="CCT107"/>
      <c r="CCU107"/>
      <c r="CCV107"/>
      <c r="CCW107"/>
      <c r="CCX107"/>
      <c r="CCY107"/>
      <c r="CCZ107"/>
      <c r="CDA107"/>
      <c r="CDB107"/>
      <c r="CDC107"/>
      <c r="CDD107"/>
      <c r="CDE107"/>
      <c r="CDF107"/>
      <c r="CDG107"/>
      <c r="CDH107"/>
      <c r="CDI107"/>
      <c r="CDJ107"/>
      <c r="CDK107"/>
      <c r="CDL107"/>
      <c r="CDM107"/>
      <c r="CDN107"/>
      <c r="CDO107"/>
      <c r="CDP107"/>
      <c r="CDQ107"/>
      <c r="CDR107"/>
      <c r="CDS107"/>
      <c r="CDT107"/>
      <c r="CDU107"/>
      <c r="CDV107"/>
      <c r="CDW107"/>
      <c r="CDX107"/>
      <c r="CDY107"/>
      <c r="CDZ107"/>
      <c r="CEA107"/>
      <c r="CEB107"/>
      <c r="CEC107"/>
      <c r="CED107"/>
      <c r="CEE107"/>
      <c r="CEF107"/>
      <c r="CEG107"/>
      <c r="CEH107"/>
      <c r="CEI107"/>
      <c r="CEJ107"/>
      <c r="CEK107"/>
      <c r="CEL107"/>
      <c r="CEM107"/>
      <c r="CEN107"/>
      <c r="CEO107"/>
      <c r="CEP107"/>
      <c r="CEQ107"/>
      <c r="CER107"/>
      <c r="CES107"/>
      <c r="CET107"/>
      <c r="CEU107"/>
      <c r="CEV107"/>
      <c r="CEW107"/>
      <c r="CEX107"/>
      <c r="CEY107"/>
      <c r="CEZ107"/>
      <c r="CFA107"/>
      <c r="CFB107"/>
      <c r="CFC107"/>
      <c r="CFD107"/>
      <c r="CFE107"/>
      <c r="CFF107"/>
      <c r="CFG107"/>
      <c r="CFH107"/>
      <c r="CFI107"/>
      <c r="CFJ107"/>
      <c r="CFK107"/>
      <c r="CFL107"/>
      <c r="CFM107"/>
      <c r="CFN107"/>
      <c r="CFO107"/>
      <c r="CFP107"/>
      <c r="CFQ107"/>
      <c r="CFR107"/>
      <c r="CFS107"/>
      <c r="CFT107"/>
      <c r="CFU107"/>
      <c r="CFV107"/>
      <c r="CFW107"/>
      <c r="CFX107"/>
      <c r="CFY107"/>
      <c r="CFZ107"/>
      <c r="CGA107"/>
      <c r="CGB107"/>
      <c r="CGC107"/>
      <c r="CGD107"/>
      <c r="CGE107"/>
      <c r="CGF107"/>
      <c r="CGG107"/>
      <c r="CGH107"/>
      <c r="CGI107"/>
      <c r="CGJ107"/>
      <c r="CGK107"/>
      <c r="CGL107"/>
      <c r="CGM107"/>
      <c r="CGN107"/>
      <c r="CGO107"/>
      <c r="CGP107"/>
      <c r="CGQ107"/>
      <c r="CGR107"/>
      <c r="CGS107"/>
      <c r="CGT107"/>
      <c r="CGU107"/>
      <c r="CGV107"/>
      <c r="CGW107"/>
      <c r="CGX107"/>
      <c r="CGY107"/>
      <c r="CGZ107"/>
      <c r="CHA107"/>
      <c r="CHB107"/>
      <c r="CHC107"/>
      <c r="CHD107"/>
      <c r="CHE107"/>
      <c r="CHF107"/>
      <c r="CHG107"/>
      <c r="CHH107"/>
      <c r="CHI107"/>
      <c r="CHJ107"/>
      <c r="CHK107"/>
      <c r="CHL107"/>
      <c r="CHM107"/>
      <c r="CHN107"/>
      <c r="CHO107"/>
      <c r="CHP107"/>
      <c r="CHQ107"/>
      <c r="CHR107"/>
      <c r="CHS107"/>
      <c r="CHT107"/>
      <c r="CHU107"/>
      <c r="CHV107"/>
      <c r="CHW107"/>
      <c r="CHX107"/>
      <c r="CHY107"/>
      <c r="CHZ107"/>
      <c r="CIA107"/>
      <c r="CIB107"/>
      <c r="CIC107"/>
      <c r="CID107"/>
      <c r="CIE107"/>
      <c r="CIF107"/>
      <c r="CIG107"/>
      <c r="CIH107"/>
      <c r="CII107"/>
      <c r="CIJ107"/>
      <c r="CIK107"/>
      <c r="CIL107"/>
      <c r="CIM107"/>
      <c r="CIN107"/>
      <c r="CIO107"/>
      <c r="CIP107"/>
      <c r="CIQ107"/>
      <c r="CIR107"/>
      <c r="CIS107"/>
      <c r="CIT107"/>
      <c r="CIU107"/>
      <c r="CIV107"/>
      <c r="CIW107"/>
      <c r="CIX107"/>
      <c r="CIY107"/>
      <c r="CIZ107"/>
      <c r="CJA107"/>
      <c r="CJB107"/>
      <c r="CJC107"/>
      <c r="CJD107"/>
      <c r="CJE107"/>
      <c r="CJF107"/>
      <c r="CJG107"/>
      <c r="CJH107"/>
      <c r="CJI107"/>
      <c r="CJJ107"/>
      <c r="CJK107"/>
      <c r="CJL107"/>
      <c r="CJM107"/>
      <c r="CJN107"/>
      <c r="CJO107"/>
      <c r="CJP107"/>
      <c r="CJQ107"/>
      <c r="CJR107"/>
      <c r="CJS107"/>
      <c r="CJT107"/>
      <c r="CJU107"/>
      <c r="CJV107"/>
      <c r="CJW107"/>
      <c r="CJX107"/>
      <c r="CJY107"/>
      <c r="CJZ107"/>
      <c r="CKA107"/>
      <c r="CKB107"/>
      <c r="CKC107"/>
      <c r="CKD107"/>
      <c r="CKE107"/>
      <c r="CKF107"/>
      <c r="CKG107"/>
      <c r="CKH107"/>
      <c r="CKI107"/>
      <c r="CKJ107"/>
      <c r="CKK107"/>
      <c r="CKL107"/>
      <c r="CKM107"/>
      <c r="CKN107"/>
      <c r="CKO107"/>
      <c r="CKP107"/>
      <c r="CKQ107"/>
      <c r="CKR107"/>
      <c r="CKS107"/>
      <c r="CKT107"/>
      <c r="CKU107"/>
      <c r="CKV107"/>
      <c r="CKW107"/>
      <c r="CKX107"/>
      <c r="CKY107"/>
      <c r="CKZ107"/>
      <c r="CLA107"/>
      <c r="CLB107"/>
      <c r="CLC107"/>
      <c r="CLD107"/>
      <c r="CLE107"/>
      <c r="CLF107"/>
      <c r="CLG107"/>
      <c r="CLH107"/>
      <c r="CLI107"/>
      <c r="CLJ107"/>
      <c r="CLK107"/>
      <c r="CLL107"/>
      <c r="CLM107"/>
      <c r="CLN107"/>
      <c r="CLO107"/>
      <c r="CLP107"/>
      <c r="CLQ107"/>
      <c r="CLR107"/>
      <c r="CLS107"/>
      <c r="CLT107"/>
      <c r="CLU107"/>
      <c r="CLV107"/>
      <c r="CLW107"/>
      <c r="CLX107"/>
      <c r="CLY107"/>
      <c r="CLZ107"/>
      <c r="CMA107"/>
      <c r="CMB107"/>
      <c r="CMC107"/>
      <c r="CMD107"/>
      <c r="CME107"/>
      <c r="CMF107"/>
      <c r="CMG107"/>
      <c r="CMH107"/>
      <c r="CMI107"/>
      <c r="CMJ107"/>
      <c r="CMK107"/>
      <c r="CML107"/>
      <c r="CMM107"/>
      <c r="CMN107"/>
      <c r="CMO107"/>
      <c r="CMP107"/>
      <c r="CMQ107"/>
      <c r="CMR107"/>
      <c r="CMS107"/>
      <c r="CMT107"/>
      <c r="CMU107"/>
      <c r="CMV107"/>
      <c r="CMW107"/>
      <c r="CMX107"/>
      <c r="CMY107"/>
      <c r="CMZ107"/>
      <c r="CNA107"/>
      <c r="CNB107"/>
      <c r="CNC107"/>
      <c r="CND107"/>
      <c r="CNE107"/>
      <c r="CNF107"/>
      <c r="CNG107"/>
      <c r="CNH107"/>
      <c r="CNI107"/>
      <c r="CNJ107"/>
      <c r="CNK107"/>
      <c r="CNL107"/>
      <c r="CNM107"/>
      <c r="CNN107"/>
      <c r="CNO107"/>
      <c r="CNP107"/>
      <c r="CNQ107"/>
      <c r="CNR107"/>
      <c r="CNS107"/>
      <c r="CNT107"/>
      <c r="CNU107"/>
      <c r="CNV107"/>
      <c r="CNW107"/>
      <c r="CNX107"/>
      <c r="CNY107"/>
      <c r="CNZ107"/>
      <c r="COA107"/>
      <c r="COB107"/>
      <c r="COC107"/>
      <c r="COD107"/>
      <c r="COE107"/>
      <c r="COF107"/>
      <c r="COG107"/>
      <c r="COH107"/>
      <c r="COI107"/>
      <c r="COJ107"/>
      <c r="COK107"/>
      <c r="COL107"/>
      <c r="COM107"/>
      <c r="CON107"/>
      <c r="COO107"/>
      <c r="COP107"/>
      <c r="COQ107"/>
      <c r="COR107"/>
      <c r="COS107"/>
      <c r="COT107"/>
      <c r="COU107"/>
      <c r="COV107"/>
      <c r="COW107"/>
      <c r="COX107"/>
      <c r="COY107"/>
      <c r="COZ107"/>
      <c r="CPA107"/>
      <c r="CPB107"/>
      <c r="CPC107"/>
      <c r="CPD107"/>
      <c r="CPE107"/>
      <c r="CPF107"/>
      <c r="CPG107"/>
      <c r="CPH107"/>
      <c r="CPI107"/>
      <c r="CPJ107"/>
      <c r="CPK107"/>
      <c r="CPL107"/>
      <c r="CPM107"/>
      <c r="CPN107"/>
      <c r="CPO107"/>
      <c r="CPP107"/>
      <c r="CPQ107"/>
      <c r="CPR107"/>
      <c r="CPS107"/>
      <c r="CPT107"/>
      <c r="CPU107"/>
      <c r="CPV107"/>
      <c r="CPW107"/>
      <c r="CPX107"/>
      <c r="CPY107"/>
      <c r="CPZ107"/>
      <c r="CQA107"/>
      <c r="CQB107"/>
      <c r="CQC107"/>
      <c r="CQD107"/>
      <c r="CQE107"/>
      <c r="CQF107"/>
      <c r="CQG107"/>
      <c r="CQH107"/>
      <c r="CQI107"/>
      <c r="CQJ107"/>
      <c r="CQK107"/>
      <c r="CQL107"/>
      <c r="CQM107"/>
      <c r="CQN107"/>
      <c r="CQO107"/>
      <c r="CQP107"/>
      <c r="CQQ107"/>
      <c r="CQR107"/>
      <c r="CQS107"/>
      <c r="CQT107"/>
      <c r="CQU107"/>
      <c r="CQV107"/>
      <c r="CQW107"/>
      <c r="CQX107"/>
      <c r="CQY107"/>
      <c r="CQZ107"/>
      <c r="CRA107"/>
      <c r="CRB107"/>
      <c r="CRC107"/>
      <c r="CRD107"/>
      <c r="CRE107"/>
      <c r="CRF107"/>
      <c r="CRG107"/>
      <c r="CRH107"/>
      <c r="CRI107"/>
      <c r="CRJ107"/>
      <c r="CRK107"/>
      <c r="CRL107"/>
      <c r="CRM107"/>
      <c r="CRN107"/>
      <c r="CRO107"/>
      <c r="CRP107"/>
      <c r="CRQ107"/>
      <c r="CRR107"/>
      <c r="CRS107"/>
      <c r="CRT107"/>
      <c r="CRU107"/>
      <c r="CRV107"/>
      <c r="CRW107"/>
      <c r="CRX107"/>
      <c r="CRY107"/>
      <c r="CRZ107"/>
      <c r="CSA107"/>
      <c r="CSB107"/>
      <c r="CSC107"/>
      <c r="CSD107"/>
      <c r="CSE107"/>
      <c r="CSF107"/>
      <c r="CSG107"/>
      <c r="CSH107"/>
      <c r="CSI107"/>
      <c r="CSJ107"/>
      <c r="CSK107"/>
      <c r="CSL107"/>
      <c r="CSM107"/>
      <c r="CSN107"/>
      <c r="CSO107"/>
      <c r="CSP107"/>
      <c r="CSQ107"/>
      <c r="CSR107"/>
      <c r="CSS107"/>
      <c r="CST107"/>
      <c r="CSU107"/>
      <c r="CSV107"/>
      <c r="CSW107"/>
      <c r="CSX107"/>
      <c r="CSY107"/>
      <c r="CSZ107"/>
      <c r="CTA107"/>
      <c r="CTB107"/>
      <c r="CTC107"/>
      <c r="CTD107"/>
      <c r="CTE107"/>
      <c r="CTF107"/>
      <c r="CTG107"/>
      <c r="CTH107"/>
      <c r="CTI107"/>
      <c r="CTJ107"/>
      <c r="CTK107"/>
      <c r="CTL107"/>
      <c r="CTM107"/>
      <c r="CTN107"/>
      <c r="CTO107"/>
      <c r="CTP107"/>
      <c r="CTQ107"/>
      <c r="CTR107"/>
      <c r="CTS107"/>
      <c r="CTT107"/>
      <c r="CTU107"/>
      <c r="CTV107"/>
      <c r="CTW107"/>
      <c r="CTX107"/>
      <c r="CTY107"/>
      <c r="CTZ107"/>
      <c r="CUA107"/>
      <c r="CUB107"/>
      <c r="CUC107"/>
      <c r="CUD107"/>
      <c r="CUE107"/>
      <c r="CUF107"/>
      <c r="CUG107"/>
      <c r="CUH107"/>
      <c r="CUI107"/>
      <c r="CUJ107"/>
      <c r="CUK107"/>
      <c r="CUL107"/>
      <c r="CUM107"/>
      <c r="CUN107"/>
      <c r="CUO107"/>
      <c r="CUP107"/>
      <c r="CUQ107"/>
      <c r="CUR107"/>
      <c r="CUS107"/>
      <c r="CUT107"/>
      <c r="CUU107"/>
      <c r="CUV107"/>
      <c r="CUW107"/>
      <c r="CUX107"/>
      <c r="CUY107"/>
      <c r="CUZ107"/>
      <c r="CVA107"/>
      <c r="CVB107"/>
      <c r="CVC107"/>
      <c r="CVD107"/>
      <c r="CVE107"/>
      <c r="CVF107"/>
      <c r="CVG107"/>
      <c r="CVH107"/>
      <c r="CVI107"/>
      <c r="CVJ107"/>
      <c r="CVK107"/>
      <c r="CVL107"/>
      <c r="CVM107"/>
      <c r="CVN107"/>
      <c r="CVO107"/>
      <c r="CVP107"/>
      <c r="CVQ107"/>
      <c r="CVR107"/>
      <c r="CVS107"/>
      <c r="CVT107"/>
      <c r="CVU107"/>
      <c r="CVV107"/>
      <c r="CVW107"/>
      <c r="CVX107"/>
      <c r="CVY107"/>
      <c r="CVZ107"/>
      <c r="CWA107"/>
      <c r="CWB107"/>
      <c r="CWC107"/>
      <c r="CWD107"/>
      <c r="CWE107"/>
      <c r="CWF107"/>
      <c r="CWG107"/>
      <c r="CWH107"/>
      <c r="CWI107"/>
      <c r="CWJ107"/>
      <c r="CWK107"/>
      <c r="CWL107"/>
      <c r="CWM107"/>
      <c r="CWN107"/>
      <c r="CWO107"/>
      <c r="CWP107"/>
      <c r="CWQ107"/>
      <c r="CWR107"/>
      <c r="CWS107"/>
      <c r="CWT107"/>
      <c r="CWU107"/>
      <c r="CWV107"/>
      <c r="CWW107"/>
      <c r="CWX107"/>
      <c r="CWY107"/>
      <c r="CWZ107"/>
      <c r="CXA107"/>
      <c r="CXB107"/>
      <c r="CXC107"/>
      <c r="CXD107"/>
      <c r="CXE107"/>
      <c r="CXF107"/>
      <c r="CXG107"/>
      <c r="CXH107"/>
      <c r="CXI107"/>
      <c r="CXJ107"/>
      <c r="CXK107"/>
      <c r="CXL107"/>
      <c r="CXM107"/>
      <c r="CXN107"/>
      <c r="CXO107"/>
      <c r="CXP107"/>
      <c r="CXQ107"/>
      <c r="CXR107"/>
      <c r="CXS107"/>
      <c r="CXT107"/>
      <c r="CXU107"/>
      <c r="CXV107"/>
      <c r="CXW107"/>
      <c r="CXX107"/>
      <c r="CXY107"/>
      <c r="CXZ107"/>
      <c r="CYA107"/>
      <c r="CYB107"/>
      <c r="CYC107"/>
      <c r="CYD107"/>
      <c r="CYE107"/>
      <c r="CYF107"/>
      <c r="CYG107"/>
      <c r="CYH107"/>
      <c r="CYI107"/>
      <c r="CYJ107"/>
      <c r="CYK107"/>
      <c r="CYL107"/>
      <c r="CYM107"/>
      <c r="CYN107"/>
      <c r="CYO107"/>
      <c r="CYP107"/>
      <c r="CYQ107"/>
      <c r="CYR107"/>
      <c r="CYS107"/>
      <c r="CYT107"/>
      <c r="CYU107"/>
      <c r="CYV107"/>
      <c r="CYW107"/>
      <c r="CYX107"/>
      <c r="CYY107"/>
      <c r="CYZ107"/>
      <c r="CZA107"/>
      <c r="CZB107"/>
      <c r="CZC107"/>
      <c r="CZD107"/>
      <c r="CZE107"/>
      <c r="CZF107"/>
      <c r="CZG107"/>
      <c r="CZH107"/>
      <c r="CZI107"/>
      <c r="CZJ107"/>
      <c r="CZK107"/>
      <c r="CZL107"/>
      <c r="CZM107"/>
      <c r="CZN107"/>
      <c r="CZO107"/>
      <c r="CZP107"/>
      <c r="CZQ107"/>
      <c r="CZR107"/>
      <c r="CZS107"/>
      <c r="CZT107"/>
      <c r="CZU107"/>
      <c r="CZV107"/>
      <c r="CZW107"/>
      <c r="CZX107"/>
      <c r="CZY107"/>
      <c r="CZZ107"/>
      <c r="DAA107"/>
      <c r="DAB107"/>
      <c r="DAC107"/>
      <c r="DAD107"/>
      <c r="DAE107"/>
      <c r="DAF107"/>
      <c r="DAG107"/>
      <c r="DAH107"/>
      <c r="DAI107"/>
      <c r="DAJ107"/>
      <c r="DAK107"/>
      <c r="DAL107"/>
      <c r="DAM107"/>
      <c r="DAN107"/>
      <c r="DAO107"/>
      <c r="DAP107"/>
      <c r="DAQ107"/>
      <c r="DAR107"/>
      <c r="DAS107"/>
      <c r="DAT107"/>
      <c r="DAU107"/>
      <c r="DAV107"/>
      <c r="DAW107"/>
      <c r="DAX107"/>
      <c r="DAY107"/>
      <c r="DAZ107"/>
      <c r="DBA107"/>
      <c r="DBB107"/>
      <c r="DBC107"/>
      <c r="DBD107"/>
      <c r="DBE107"/>
      <c r="DBF107"/>
      <c r="DBG107"/>
      <c r="DBH107"/>
      <c r="DBI107"/>
      <c r="DBJ107"/>
      <c r="DBK107"/>
      <c r="DBL107"/>
      <c r="DBM107"/>
      <c r="DBN107"/>
      <c r="DBO107"/>
      <c r="DBP107"/>
      <c r="DBQ107"/>
      <c r="DBR107"/>
      <c r="DBS107"/>
      <c r="DBT107"/>
      <c r="DBU107"/>
      <c r="DBV107"/>
      <c r="DBW107"/>
      <c r="DBX107"/>
      <c r="DBY107"/>
      <c r="DBZ107"/>
      <c r="DCA107"/>
      <c r="DCB107"/>
      <c r="DCC107"/>
      <c r="DCD107"/>
      <c r="DCE107"/>
      <c r="DCF107"/>
      <c r="DCG107"/>
      <c r="DCH107"/>
      <c r="DCI107"/>
      <c r="DCJ107"/>
      <c r="DCK107"/>
      <c r="DCL107"/>
      <c r="DCM107"/>
      <c r="DCN107"/>
      <c r="DCO107"/>
      <c r="DCP107"/>
      <c r="DCQ107"/>
      <c r="DCR107"/>
      <c r="DCS107"/>
      <c r="DCT107"/>
      <c r="DCU107"/>
      <c r="DCV107"/>
      <c r="DCW107"/>
      <c r="DCX107"/>
      <c r="DCY107"/>
      <c r="DCZ107"/>
      <c r="DDA107"/>
      <c r="DDB107"/>
      <c r="DDC107"/>
      <c r="DDD107"/>
      <c r="DDE107"/>
      <c r="DDF107"/>
      <c r="DDG107"/>
      <c r="DDH107"/>
      <c r="DDI107"/>
      <c r="DDJ107"/>
      <c r="DDK107"/>
      <c r="DDL107"/>
      <c r="DDM107"/>
      <c r="DDN107"/>
      <c r="DDO107"/>
      <c r="DDP107"/>
      <c r="DDQ107"/>
      <c r="DDR107"/>
      <c r="DDS107"/>
      <c r="DDT107"/>
      <c r="DDU107"/>
      <c r="DDV107"/>
      <c r="DDW107"/>
      <c r="DDX107"/>
      <c r="DDY107"/>
      <c r="DDZ107"/>
      <c r="DEA107"/>
      <c r="DEB107"/>
      <c r="DEC107"/>
      <c r="DED107"/>
      <c r="DEE107"/>
      <c r="DEF107"/>
      <c r="DEG107"/>
      <c r="DEH107"/>
      <c r="DEI107"/>
      <c r="DEJ107"/>
      <c r="DEK107"/>
      <c r="DEL107"/>
      <c r="DEM107"/>
      <c r="DEN107"/>
      <c r="DEO107"/>
      <c r="DEP107"/>
      <c r="DEQ107"/>
      <c r="DER107"/>
      <c r="DES107"/>
      <c r="DET107"/>
      <c r="DEU107"/>
      <c r="DEV107"/>
      <c r="DEW107"/>
      <c r="DEX107"/>
      <c r="DEY107"/>
      <c r="DEZ107"/>
      <c r="DFA107"/>
      <c r="DFB107"/>
      <c r="DFC107"/>
      <c r="DFD107"/>
      <c r="DFE107"/>
      <c r="DFF107"/>
      <c r="DFG107"/>
      <c r="DFH107"/>
      <c r="DFI107"/>
      <c r="DFJ107"/>
      <c r="DFK107"/>
      <c r="DFL107"/>
      <c r="DFM107"/>
      <c r="DFN107"/>
      <c r="DFO107"/>
      <c r="DFP107"/>
      <c r="DFQ107"/>
      <c r="DFR107"/>
      <c r="DFS107"/>
      <c r="DFT107"/>
      <c r="DFU107"/>
      <c r="DFV107"/>
      <c r="DFW107"/>
      <c r="DFX107"/>
      <c r="DFY107"/>
      <c r="DFZ107"/>
      <c r="DGA107"/>
      <c r="DGB107"/>
      <c r="DGC107"/>
      <c r="DGD107"/>
      <c r="DGE107"/>
      <c r="DGF107"/>
      <c r="DGG107"/>
      <c r="DGH107"/>
      <c r="DGI107"/>
      <c r="DGJ107"/>
      <c r="DGK107"/>
      <c r="DGL107"/>
      <c r="DGM107"/>
      <c r="DGN107"/>
      <c r="DGO107"/>
      <c r="DGP107"/>
      <c r="DGQ107"/>
      <c r="DGR107"/>
      <c r="DGS107"/>
      <c r="DGT107"/>
      <c r="DGU107"/>
      <c r="DGV107"/>
      <c r="DGW107"/>
      <c r="DGX107"/>
      <c r="DGY107"/>
      <c r="DGZ107"/>
      <c r="DHA107"/>
      <c r="DHB107"/>
      <c r="DHC107"/>
      <c r="DHD107"/>
      <c r="DHE107"/>
      <c r="DHF107"/>
      <c r="DHG107"/>
      <c r="DHH107"/>
      <c r="DHI107"/>
      <c r="DHJ107"/>
      <c r="DHK107"/>
      <c r="DHL107"/>
      <c r="DHM107"/>
      <c r="DHN107"/>
      <c r="DHO107"/>
      <c r="DHP107"/>
      <c r="DHQ107"/>
      <c r="DHR107"/>
      <c r="DHS107"/>
      <c r="DHT107"/>
      <c r="DHU107"/>
      <c r="DHV107"/>
      <c r="DHW107"/>
      <c r="DHX107"/>
      <c r="DHY107"/>
      <c r="DHZ107"/>
      <c r="DIA107"/>
      <c r="DIB107"/>
      <c r="DIC107"/>
      <c r="DID107"/>
      <c r="DIE107"/>
      <c r="DIF107"/>
      <c r="DIG107"/>
      <c r="DIH107"/>
      <c r="DII107"/>
      <c r="DIJ107"/>
      <c r="DIK107"/>
      <c r="DIL107"/>
      <c r="DIM107"/>
      <c r="DIN107"/>
      <c r="DIO107"/>
      <c r="DIP107"/>
      <c r="DIQ107"/>
      <c r="DIR107"/>
      <c r="DIS107"/>
      <c r="DIT107"/>
      <c r="DIU107"/>
      <c r="DIV107"/>
      <c r="DIW107"/>
      <c r="DIX107"/>
      <c r="DIY107"/>
      <c r="DIZ107"/>
      <c r="DJA107"/>
      <c r="DJB107"/>
      <c r="DJC107"/>
      <c r="DJD107"/>
      <c r="DJE107"/>
      <c r="DJF107"/>
      <c r="DJG107"/>
      <c r="DJH107"/>
      <c r="DJI107"/>
      <c r="DJJ107"/>
      <c r="DJK107"/>
      <c r="DJL107"/>
      <c r="DJM107"/>
      <c r="DJN107"/>
      <c r="DJO107"/>
      <c r="DJP107"/>
      <c r="DJQ107"/>
      <c r="DJR107"/>
      <c r="DJS107"/>
      <c r="DJT107"/>
      <c r="DJU107"/>
      <c r="DJV107"/>
      <c r="DJW107"/>
      <c r="DJX107"/>
      <c r="DJY107"/>
      <c r="DJZ107"/>
      <c r="DKA107"/>
      <c r="DKB107"/>
      <c r="DKC107"/>
      <c r="DKD107"/>
      <c r="DKE107"/>
      <c r="DKF107"/>
      <c r="DKG107"/>
      <c r="DKH107"/>
      <c r="DKI107"/>
      <c r="DKJ107"/>
      <c r="DKK107"/>
      <c r="DKL107"/>
      <c r="DKM107"/>
      <c r="DKN107"/>
      <c r="DKO107"/>
      <c r="DKP107"/>
      <c r="DKQ107"/>
      <c r="DKR107"/>
      <c r="DKS107"/>
      <c r="DKT107"/>
      <c r="DKU107"/>
      <c r="DKV107"/>
      <c r="DKW107"/>
      <c r="DKX107"/>
      <c r="DKY107"/>
      <c r="DKZ107"/>
      <c r="DLA107"/>
      <c r="DLB107"/>
      <c r="DLC107"/>
      <c r="DLD107"/>
      <c r="DLE107"/>
      <c r="DLF107"/>
      <c r="DLG107"/>
      <c r="DLH107"/>
      <c r="DLI107"/>
      <c r="DLJ107"/>
      <c r="DLK107"/>
      <c r="DLL107"/>
      <c r="DLM107"/>
      <c r="DLN107"/>
      <c r="DLO107"/>
      <c r="DLP107"/>
      <c r="DLQ107"/>
      <c r="DLR107"/>
      <c r="DLS107"/>
      <c r="DLT107"/>
      <c r="DLU107"/>
      <c r="DLV107"/>
      <c r="DLW107"/>
      <c r="DLX107"/>
      <c r="DLY107"/>
      <c r="DLZ107"/>
      <c r="DMA107"/>
      <c r="DMB107"/>
      <c r="DMC107"/>
      <c r="DMD107"/>
      <c r="DME107"/>
      <c r="DMF107"/>
      <c r="DMG107"/>
      <c r="DMH107"/>
      <c r="DMI107"/>
      <c r="DMJ107"/>
      <c r="DMK107"/>
      <c r="DML107"/>
      <c r="DMM107"/>
      <c r="DMN107"/>
      <c r="DMO107"/>
      <c r="DMP107"/>
      <c r="DMQ107"/>
      <c r="DMR107"/>
      <c r="DMS107"/>
      <c r="DMT107"/>
      <c r="DMU107"/>
      <c r="DMV107"/>
      <c r="DMW107"/>
      <c r="DMX107"/>
      <c r="DMY107"/>
      <c r="DMZ107"/>
      <c r="DNA107"/>
      <c r="DNB107"/>
      <c r="DNC107"/>
      <c r="DND107"/>
      <c r="DNE107"/>
      <c r="DNF107"/>
      <c r="DNG107"/>
      <c r="DNH107"/>
      <c r="DNI107"/>
      <c r="DNJ107"/>
      <c r="DNK107"/>
      <c r="DNL107"/>
      <c r="DNM107"/>
      <c r="DNN107"/>
      <c r="DNO107"/>
      <c r="DNP107"/>
      <c r="DNQ107"/>
      <c r="DNR107"/>
      <c r="DNS107"/>
      <c r="DNT107"/>
      <c r="DNU107"/>
      <c r="DNV107"/>
      <c r="DNW107"/>
      <c r="DNX107"/>
      <c r="DNY107"/>
      <c r="DNZ107"/>
      <c r="DOA107"/>
      <c r="DOB107"/>
      <c r="DOC107"/>
      <c r="DOD107"/>
      <c r="DOE107"/>
      <c r="DOF107"/>
      <c r="DOG107"/>
      <c r="DOH107"/>
      <c r="DOI107"/>
      <c r="DOJ107"/>
      <c r="DOK107"/>
      <c r="DOL107"/>
      <c r="DOM107"/>
      <c r="DON107"/>
      <c r="DOO107"/>
      <c r="DOP107"/>
      <c r="DOQ107"/>
      <c r="DOR107"/>
      <c r="DOS107"/>
      <c r="DOT107"/>
      <c r="DOU107"/>
      <c r="DOV107"/>
      <c r="DOW107"/>
      <c r="DOX107"/>
      <c r="DOY107"/>
      <c r="DOZ107"/>
      <c r="DPA107"/>
      <c r="DPB107"/>
      <c r="DPC107"/>
      <c r="DPD107"/>
      <c r="DPE107"/>
      <c r="DPF107"/>
      <c r="DPG107"/>
      <c r="DPH107"/>
      <c r="DPI107"/>
      <c r="DPJ107"/>
      <c r="DPK107"/>
      <c r="DPL107"/>
      <c r="DPM107"/>
      <c r="DPN107"/>
      <c r="DPO107"/>
      <c r="DPP107"/>
      <c r="DPQ107"/>
      <c r="DPR107"/>
      <c r="DPS107"/>
      <c r="DPT107"/>
      <c r="DPU107"/>
      <c r="DPV107"/>
      <c r="DPW107"/>
      <c r="DPX107"/>
      <c r="DPY107"/>
      <c r="DPZ107"/>
      <c r="DQA107"/>
      <c r="DQB107"/>
      <c r="DQC107"/>
      <c r="DQD107"/>
      <c r="DQE107"/>
      <c r="DQF107"/>
      <c r="DQG107"/>
      <c r="DQH107"/>
      <c r="DQI107"/>
      <c r="DQJ107"/>
      <c r="DQK107"/>
      <c r="DQL107"/>
      <c r="DQM107"/>
      <c r="DQN107"/>
      <c r="DQO107"/>
      <c r="DQP107"/>
      <c r="DQQ107"/>
      <c r="DQR107"/>
      <c r="DQS107"/>
      <c r="DQT107"/>
      <c r="DQU107"/>
      <c r="DQV107"/>
      <c r="DQW107"/>
      <c r="DQX107"/>
      <c r="DQY107"/>
      <c r="DQZ107"/>
      <c r="DRA107"/>
      <c r="DRB107"/>
      <c r="DRC107"/>
      <c r="DRD107"/>
      <c r="DRE107"/>
      <c r="DRF107"/>
      <c r="DRG107"/>
      <c r="DRH107"/>
      <c r="DRI107"/>
      <c r="DRJ107"/>
      <c r="DRK107"/>
      <c r="DRL107"/>
      <c r="DRM107"/>
      <c r="DRN107"/>
      <c r="DRO107"/>
      <c r="DRP107"/>
      <c r="DRQ107"/>
      <c r="DRR107"/>
      <c r="DRS107"/>
      <c r="DRT107"/>
      <c r="DRU107"/>
      <c r="DRV107"/>
      <c r="DRW107"/>
      <c r="DRX107"/>
      <c r="DRY107"/>
      <c r="DRZ107"/>
      <c r="DSA107"/>
      <c r="DSB107"/>
      <c r="DSC107"/>
      <c r="DSD107"/>
      <c r="DSE107"/>
      <c r="DSF107"/>
      <c r="DSG107"/>
      <c r="DSH107"/>
      <c r="DSI107"/>
      <c r="DSJ107"/>
      <c r="DSK107"/>
      <c r="DSL107"/>
      <c r="DSM107"/>
      <c r="DSN107"/>
      <c r="DSO107"/>
      <c r="DSP107"/>
      <c r="DSQ107"/>
      <c r="DSR107"/>
      <c r="DSS107"/>
      <c r="DST107"/>
      <c r="DSU107"/>
      <c r="DSV107"/>
      <c r="DSW107"/>
      <c r="DSX107"/>
      <c r="DSY107"/>
      <c r="DSZ107"/>
      <c r="DTA107"/>
      <c r="DTB107"/>
      <c r="DTC107"/>
      <c r="DTD107"/>
      <c r="DTE107"/>
      <c r="DTF107"/>
      <c r="DTG107"/>
      <c r="DTH107"/>
      <c r="DTI107"/>
      <c r="DTJ107"/>
      <c r="DTK107"/>
      <c r="DTL107"/>
      <c r="DTM107"/>
      <c r="DTN107"/>
      <c r="DTO107"/>
      <c r="DTP107"/>
      <c r="DTQ107"/>
      <c r="DTR107"/>
      <c r="DTS107"/>
      <c r="DTT107"/>
      <c r="DTU107"/>
      <c r="DTV107"/>
      <c r="DTW107"/>
      <c r="DTX107"/>
      <c r="DTY107"/>
      <c r="DTZ107"/>
      <c r="DUA107"/>
      <c r="DUB107"/>
      <c r="DUC107"/>
      <c r="DUD107"/>
      <c r="DUE107"/>
      <c r="DUF107"/>
      <c r="DUG107"/>
      <c r="DUH107"/>
      <c r="DUI107"/>
      <c r="DUJ107"/>
      <c r="DUK107"/>
      <c r="DUL107"/>
      <c r="DUM107"/>
      <c r="DUN107"/>
      <c r="DUO107"/>
      <c r="DUP107"/>
      <c r="DUQ107"/>
      <c r="DUR107"/>
      <c r="DUS107"/>
      <c r="DUT107"/>
      <c r="DUU107"/>
      <c r="DUV107"/>
      <c r="DUW107"/>
      <c r="DUX107"/>
      <c r="DUY107"/>
      <c r="DUZ107"/>
      <c r="DVA107"/>
      <c r="DVB107"/>
      <c r="DVC107"/>
      <c r="DVD107"/>
      <c r="DVE107"/>
      <c r="DVF107"/>
      <c r="DVG107"/>
      <c r="DVH107"/>
      <c r="DVI107"/>
      <c r="DVJ107"/>
      <c r="DVK107"/>
      <c r="DVL107"/>
      <c r="DVM107"/>
      <c r="DVN107"/>
      <c r="DVO107"/>
      <c r="DVP107"/>
      <c r="DVQ107"/>
      <c r="DVR107"/>
      <c r="DVS107"/>
      <c r="DVT107"/>
      <c r="DVU107"/>
      <c r="DVV107"/>
      <c r="DVW107"/>
      <c r="DVX107"/>
      <c r="DVY107"/>
      <c r="DVZ107"/>
      <c r="DWA107"/>
      <c r="DWB107"/>
      <c r="DWC107"/>
      <c r="DWD107"/>
      <c r="DWE107"/>
      <c r="DWF107"/>
      <c r="DWG107"/>
      <c r="DWH107"/>
      <c r="DWI107"/>
      <c r="DWJ107"/>
      <c r="DWK107"/>
      <c r="DWL107"/>
      <c r="DWM107"/>
      <c r="DWN107"/>
      <c r="DWO107"/>
      <c r="DWP107"/>
      <c r="DWQ107"/>
      <c r="DWR107"/>
      <c r="DWS107"/>
      <c r="DWT107"/>
      <c r="DWU107"/>
      <c r="DWV107"/>
      <c r="DWW107"/>
      <c r="DWX107"/>
      <c r="DWY107"/>
      <c r="DWZ107"/>
      <c r="DXA107"/>
      <c r="DXB107"/>
      <c r="DXC107"/>
      <c r="DXD107"/>
      <c r="DXE107"/>
      <c r="DXF107"/>
      <c r="DXG107"/>
      <c r="DXH107"/>
      <c r="DXI107"/>
      <c r="DXJ107"/>
      <c r="DXK107"/>
      <c r="DXL107"/>
      <c r="DXM107"/>
      <c r="DXN107"/>
      <c r="DXO107"/>
      <c r="DXP107"/>
      <c r="DXQ107"/>
      <c r="DXR107"/>
      <c r="DXS107"/>
      <c r="DXT107"/>
      <c r="DXU107"/>
      <c r="DXV107"/>
      <c r="DXW107"/>
      <c r="DXX107"/>
      <c r="DXY107"/>
      <c r="DXZ107"/>
      <c r="DYA107"/>
      <c r="DYB107"/>
      <c r="DYC107"/>
      <c r="DYD107"/>
      <c r="DYE107"/>
      <c r="DYF107"/>
      <c r="DYG107"/>
      <c r="DYH107"/>
      <c r="DYI107"/>
      <c r="DYJ107"/>
      <c r="DYK107"/>
      <c r="DYL107"/>
      <c r="DYM107"/>
      <c r="DYN107"/>
      <c r="DYO107"/>
      <c r="DYP107"/>
      <c r="DYQ107"/>
      <c r="DYR107"/>
      <c r="DYS107"/>
      <c r="DYT107"/>
      <c r="DYU107"/>
      <c r="DYV107"/>
      <c r="DYW107"/>
      <c r="DYX107"/>
      <c r="DYY107"/>
      <c r="DYZ107"/>
      <c r="DZA107"/>
      <c r="DZB107"/>
      <c r="DZC107"/>
      <c r="DZD107"/>
      <c r="DZE107"/>
      <c r="DZF107"/>
      <c r="DZG107"/>
      <c r="DZH107"/>
      <c r="DZI107"/>
      <c r="DZJ107"/>
      <c r="DZK107"/>
      <c r="DZL107"/>
      <c r="DZM107"/>
      <c r="DZN107"/>
      <c r="DZO107"/>
      <c r="DZP107"/>
      <c r="DZQ107"/>
      <c r="DZR107"/>
      <c r="DZS107"/>
      <c r="DZT107"/>
      <c r="DZU107"/>
      <c r="DZV107"/>
      <c r="DZW107"/>
      <c r="DZX107"/>
      <c r="DZY107"/>
      <c r="DZZ107"/>
      <c r="EAA107"/>
      <c r="EAB107"/>
      <c r="EAC107"/>
      <c r="EAD107"/>
      <c r="EAE107"/>
      <c r="EAF107"/>
      <c r="EAG107"/>
      <c r="EAH107"/>
      <c r="EAI107"/>
      <c r="EAJ107"/>
      <c r="EAK107"/>
      <c r="EAL107"/>
      <c r="EAM107"/>
      <c r="EAN107"/>
      <c r="EAO107"/>
      <c r="EAP107"/>
      <c r="EAQ107"/>
      <c r="EAR107"/>
      <c r="EAS107"/>
      <c r="EAT107"/>
      <c r="EAU107"/>
      <c r="EAV107"/>
      <c r="EAW107"/>
      <c r="EAX107"/>
      <c r="EAY107"/>
      <c r="EAZ107"/>
      <c r="EBA107"/>
      <c r="EBB107"/>
      <c r="EBC107"/>
      <c r="EBD107"/>
      <c r="EBE107"/>
      <c r="EBF107"/>
      <c r="EBG107"/>
      <c r="EBH107"/>
      <c r="EBI107"/>
      <c r="EBJ107"/>
      <c r="EBK107"/>
      <c r="EBL107"/>
      <c r="EBM107"/>
      <c r="EBN107"/>
      <c r="EBO107"/>
      <c r="EBP107"/>
      <c r="EBQ107"/>
      <c r="EBR107"/>
      <c r="EBS107"/>
      <c r="EBT107"/>
      <c r="EBU107"/>
      <c r="EBV107"/>
      <c r="EBW107"/>
      <c r="EBX107"/>
      <c r="EBY107"/>
      <c r="EBZ107"/>
      <c r="ECA107"/>
      <c r="ECB107"/>
      <c r="ECC107"/>
      <c r="ECD107"/>
      <c r="ECE107"/>
      <c r="ECF107"/>
      <c r="ECG107"/>
      <c r="ECH107"/>
      <c r="ECI107"/>
      <c r="ECJ107"/>
      <c r="ECK107"/>
      <c r="ECL107"/>
      <c r="ECM107"/>
      <c r="ECN107"/>
      <c r="ECO107"/>
      <c r="ECP107"/>
      <c r="ECQ107"/>
      <c r="ECR107"/>
      <c r="ECS107"/>
      <c r="ECT107"/>
      <c r="ECU107"/>
      <c r="ECV107"/>
      <c r="ECW107"/>
      <c r="ECX107"/>
      <c r="ECY107"/>
      <c r="ECZ107"/>
      <c r="EDA107"/>
      <c r="EDB107"/>
      <c r="EDC107"/>
      <c r="EDD107"/>
      <c r="EDE107"/>
      <c r="EDF107"/>
      <c r="EDG107"/>
      <c r="EDH107"/>
      <c r="EDI107"/>
      <c r="EDJ107"/>
      <c r="EDK107"/>
      <c r="EDL107"/>
      <c r="EDM107"/>
      <c r="EDN107"/>
      <c r="EDO107"/>
      <c r="EDP107"/>
      <c r="EDQ107"/>
      <c r="EDR107"/>
      <c r="EDS107"/>
      <c r="EDT107"/>
      <c r="EDU107"/>
      <c r="EDV107"/>
      <c r="EDW107"/>
      <c r="EDX107"/>
      <c r="EDY107"/>
      <c r="EDZ107"/>
      <c r="EEA107"/>
      <c r="EEB107"/>
      <c r="EEC107"/>
      <c r="EED107"/>
      <c r="EEE107"/>
      <c r="EEF107"/>
      <c r="EEG107"/>
      <c r="EEH107"/>
      <c r="EEI107"/>
      <c r="EEJ107"/>
      <c r="EEK107"/>
      <c r="EEL107"/>
      <c r="EEM107"/>
      <c r="EEN107"/>
      <c r="EEO107"/>
      <c r="EEP107"/>
      <c r="EEQ107"/>
      <c r="EER107"/>
      <c r="EES107"/>
      <c r="EET107"/>
      <c r="EEU107"/>
      <c r="EEV107"/>
      <c r="EEW107"/>
      <c r="EEX107"/>
      <c r="EEY107"/>
      <c r="EEZ107"/>
      <c r="EFA107"/>
      <c r="EFB107"/>
      <c r="EFC107"/>
      <c r="EFD107"/>
      <c r="EFE107"/>
      <c r="EFF107"/>
      <c r="EFG107"/>
      <c r="EFH107"/>
      <c r="EFI107"/>
      <c r="EFJ107"/>
      <c r="EFK107"/>
      <c r="EFL107"/>
      <c r="EFM107"/>
      <c r="EFN107"/>
      <c r="EFO107"/>
      <c r="EFP107"/>
      <c r="EFQ107"/>
      <c r="EFR107"/>
      <c r="EFS107"/>
      <c r="EFT107"/>
      <c r="EFU107"/>
      <c r="EFV107"/>
      <c r="EFW107"/>
      <c r="EFX107"/>
      <c r="EFY107"/>
      <c r="EFZ107"/>
      <c r="EGA107"/>
      <c r="EGB107"/>
      <c r="EGC107"/>
      <c r="EGD107"/>
      <c r="EGE107"/>
      <c r="EGF107"/>
      <c r="EGG107"/>
      <c r="EGH107"/>
      <c r="EGI107"/>
      <c r="EGJ107"/>
      <c r="EGK107"/>
      <c r="EGL107"/>
      <c r="EGM107"/>
      <c r="EGN107"/>
      <c r="EGO107"/>
      <c r="EGP107"/>
      <c r="EGQ107"/>
      <c r="EGR107"/>
      <c r="EGS107"/>
      <c r="EGT107"/>
      <c r="EGU107"/>
      <c r="EGV107"/>
      <c r="EGW107"/>
      <c r="EGX107"/>
      <c r="EGY107"/>
      <c r="EGZ107"/>
      <c r="EHA107"/>
      <c r="EHB107"/>
      <c r="EHC107"/>
      <c r="EHD107"/>
      <c r="EHE107"/>
      <c r="EHF107"/>
      <c r="EHG107"/>
      <c r="EHH107"/>
      <c r="EHI107"/>
      <c r="EHJ107"/>
      <c r="EHK107"/>
      <c r="EHL107"/>
      <c r="EHM107"/>
      <c r="EHN107"/>
      <c r="EHO107"/>
      <c r="EHP107"/>
      <c r="EHQ107"/>
      <c r="EHR107"/>
      <c r="EHS107"/>
      <c r="EHT107"/>
      <c r="EHU107"/>
      <c r="EHV107"/>
      <c r="EHW107"/>
      <c r="EHX107"/>
      <c r="EHY107"/>
      <c r="EHZ107"/>
      <c r="EIA107"/>
      <c r="EIB107"/>
      <c r="EIC107"/>
      <c r="EID107"/>
      <c r="EIE107"/>
      <c r="EIF107"/>
      <c r="EIG107"/>
      <c r="EIH107"/>
      <c r="EII107"/>
      <c r="EIJ107"/>
      <c r="EIK107"/>
      <c r="EIL107"/>
      <c r="EIM107"/>
      <c r="EIN107"/>
      <c r="EIO107"/>
      <c r="EIP107"/>
      <c r="EIQ107"/>
      <c r="EIR107"/>
      <c r="EIS107"/>
      <c r="EIT107"/>
      <c r="EIU107"/>
      <c r="EIV107"/>
      <c r="EIW107"/>
      <c r="EIX107"/>
      <c r="EIY107"/>
      <c r="EIZ107"/>
      <c r="EJA107"/>
      <c r="EJB107"/>
      <c r="EJC107"/>
      <c r="EJD107"/>
      <c r="EJE107"/>
      <c r="EJF107"/>
      <c r="EJG107"/>
      <c r="EJH107"/>
      <c r="EJI107"/>
      <c r="EJJ107"/>
      <c r="EJK107"/>
      <c r="EJL107"/>
      <c r="EJM107"/>
      <c r="EJN107"/>
      <c r="EJO107"/>
      <c r="EJP107"/>
      <c r="EJQ107"/>
      <c r="EJR107"/>
      <c r="EJS107"/>
      <c r="EJT107"/>
      <c r="EJU107"/>
      <c r="EJV107"/>
      <c r="EJW107"/>
      <c r="EJX107"/>
      <c r="EJY107"/>
      <c r="EJZ107"/>
      <c r="EKA107"/>
      <c r="EKB107"/>
      <c r="EKC107"/>
      <c r="EKD107"/>
      <c r="EKE107"/>
      <c r="EKF107"/>
      <c r="EKG107"/>
      <c r="EKH107"/>
      <c r="EKI107"/>
      <c r="EKJ107"/>
      <c r="EKK107"/>
      <c r="EKL107"/>
      <c r="EKM107"/>
      <c r="EKN107"/>
      <c r="EKO107"/>
      <c r="EKP107"/>
      <c r="EKQ107"/>
      <c r="EKR107"/>
      <c r="EKS107"/>
      <c r="EKT107"/>
      <c r="EKU107"/>
      <c r="EKV107"/>
      <c r="EKW107"/>
      <c r="EKX107"/>
      <c r="EKY107"/>
      <c r="EKZ107"/>
      <c r="ELA107"/>
      <c r="ELB107"/>
      <c r="ELC107"/>
      <c r="ELD107"/>
      <c r="ELE107"/>
      <c r="ELF107"/>
      <c r="ELG107"/>
      <c r="ELH107"/>
      <c r="ELI107"/>
      <c r="ELJ107"/>
      <c r="ELK107"/>
      <c r="ELL107"/>
      <c r="ELM107"/>
      <c r="ELN107"/>
      <c r="ELO107"/>
      <c r="ELP107"/>
      <c r="ELQ107"/>
      <c r="ELR107"/>
      <c r="ELS107"/>
      <c r="ELT107"/>
      <c r="ELU107"/>
      <c r="ELV107"/>
      <c r="ELW107"/>
      <c r="ELX107"/>
      <c r="ELY107"/>
      <c r="ELZ107"/>
      <c r="EMA107"/>
      <c r="EMB107"/>
      <c r="EMC107"/>
      <c r="EMD107"/>
      <c r="EME107"/>
      <c r="EMF107"/>
      <c r="EMG107"/>
      <c r="EMH107"/>
      <c r="EMI107"/>
      <c r="EMJ107"/>
      <c r="EMK107"/>
      <c r="EML107"/>
      <c r="EMM107"/>
      <c r="EMN107"/>
      <c r="EMO107"/>
      <c r="EMP107"/>
      <c r="EMQ107"/>
      <c r="EMR107"/>
      <c r="EMS107"/>
      <c r="EMT107"/>
      <c r="EMU107"/>
      <c r="EMV107"/>
      <c r="EMW107"/>
      <c r="EMX107"/>
      <c r="EMY107"/>
      <c r="EMZ107"/>
      <c r="ENA107"/>
      <c r="ENB107"/>
      <c r="ENC107"/>
      <c r="END107"/>
      <c r="ENE107"/>
      <c r="ENF107"/>
      <c r="ENG107"/>
      <c r="ENH107"/>
      <c r="ENI107"/>
      <c r="ENJ107"/>
      <c r="ENK107"/>
      <c r="ENL107"/>
      <c r="ENM107"/>
      <c r="ENN107"/>
      <c r="ENO107"/>
      <c r="ENP107"/>
      <c r="ENQ107"/>
      <c r="ENR107"/>
      <c r="ENS107"/>
      <c r="ENT107"/>
      <c r="ENU107"/>
      <c r="ENV107"/>
      <c r="ENW107"/>
      <c r="ENX107"/>
      <c r="ENY107"/>
      <c r="ENZ107"/>
      <c r="EOA107"/>
      <c r="EOB107"/>
      <c r="EOC107"/>
      <c r="EOD107"/>
      <c r="EOE107"/>
      <c r="EOF107"/>
      <c r="EOG107"/>
      <c r="EOH107"/>
      <c r="EOI107"/>
      <c r="EOJ107"/>
      <c r="EOK107"/>
      <c r="EOL107"/>
      <c r="EOM107"/>
      <c r="EON107"/>
      <c r="EOO107"/>
      <c r="EOP107"/>
      <c r="EOQ107"/>
      <c r="EOR107"/>
      <c r="EOS107"/>
      <c r="EOT107"/>
      <c r="EOU107"/>
      <c r="EOV107"/>
      <c r="EOW107"/>
      <c r="EOX107"/>
      <c r="EOY107"/>
      <c r="EOZ107"/>
      <c r="EPA107"/>
      <c r="EPB107"/>
      <c r="EPC107"/>
      <c r="EPD107"/>
      <c r="EPE107"/>
      <c r="EPF107"/>
      <c r="EPG107"/>
      <c r="EPH107"/>
      <c r="EPI107"/>
      <c r="EPJ107"/>
      <c r="EPK107"/>
      <c r="EPL107"/>
      <c r="EPM107"/>
      <c r="EPN107"/>
      <c r="EPO107"/>
      <c r="EPP107"/>
      <c r="EPQ107"/>
      <c r="EPR107"/>
      <c r="EPS107"/>
      <c r="EPT107"/>
      <c r="EPU107"/>
      <c r="EPV107"/>
      <c r="EPW107"/>
      <c r="EPX107"/>
      <c r="EPY107"/>
      <c r="EPZ107"/>
      <c r="EQA107"/>
      <c r="EQB107"/>
      <c r="EQC107"/>
      <c r="EQD107"/>
      <c r="EQE107"/>
      <c r="EQF107"/>
      <c r="EQG107"/>
      <c r="EQH107"/>
      <c r="EQI107"/>
      <c r="EQJ107"/>
      <c r="EQK107"/>
      <c r="EQL107"/>
      <c r="EQM107"/>
      <c r="EQN107"/>
      <c r="EQO107"/>
      <c r="EQP107"/>
      <c r="EQQ107"/>
      <c r="EQR107"/>
      <c r="EQS107"/>
      <c r="EQT107"/>
      <c r="EQU107"/>
      <c r="EQV107"/>
      <c r="EQW107"/>
      <c r="EQX107"/>
      <c r="EQY107"/>
      <c r="EQZ107"/>
      <c r="ERA107"/>
      <c r="ERB107"/>
      <c r="ERC107"/>
      <c r="ERD107"/>
      <c r="ERE107"/>
      <c r="ERF107"/>
      <c r="ERG107"/>
      <c r="ERH107"/>
      <c r="ERI107"/>
      <c r="ERJ107"/>
      <c r="ERK107"/>
      <c r="ERL107"/>
      <c r="ERM107"/>
      <c r="ERN107"/>
      <c r="ERO107"/>
      <c r="ERP107"/>
      <c r="ERQ107"/>
      <c r="ERR107"/>
      <c r="ERS107"/>
      <c r="ERT107"/>
      <c r="ERU107"/>
      <c r="ERV107"/>
      <c r="ERW107"/>
      <c r="ERX107"/>
      <c r="ERY107"/>
      <c r="ERZ107"/>
      <c r="ESA107"/>
      <c r="ESB107"/>
      <c r="ESC107"/>
      <c r="ESD107"/>
      <c r="ESE107"/>
      <c r="ESF107"/>
      <c r="ESG107"/>
      <c r="ESH107"/>
      <c r="ESI107"/>
      <c r="ESJ107"/>
      <c r="ESK107"/>
      <c r="ESL107"/>
      <c r="ESM107"/>
      <c r="ESN107"/>
      <c r="ESO107"/>
      <c r="ESP107"/>
      <c r="ESQ107"/>
      <c r="ESR107"/>
      <c r="ESS107"/>
      <c r="EST107"/>
      <c r="ESU107"/>
      <c r="ESV107"/>
      <c r="ESW107"/>
      <c r="ESX107"/>
      <c r="ESY107"/>
      <c r="ESZ107"/>
      <c r="ETA107"/>
      <c r="ETB107"/>
      <c r="ETC107"/>
      <c r="ETD107"/>
      <c r="ETE107"/>
      <c r="ETF107"/>
      <c r="ETG107"/>
      <c r="ETH107"/>
      <c r="ETI107"/>
      <c r="ETJ107"/>
      <c r="ETK107"/>
      <c r="ETL107"/>
      <c r="ETM107"/>
      <c r="ETN107"/>
      <c r="ETO107"/>
      <c r="ETP107"/>
      <c r="ETQ107"/>
      <c r="ETR107"/>
      <c r="ETS107"/>
      <c r="ETT107"/>
      <c r="ETU107"/>
      <c r="ETV107"/>
      <c r="ETW107"/>
      <c r="ETX107"/>
      <c r="ETY107"/>
      <c r="ETZ107"/>
      <c r="EUA107"/>
      <c r="EUB107"/>
      <c r="EUC107"/>
      <c r="EUD107"/>
      <c r="EUE107"/>
      <c r="EUF107"/>
      <c r="EUG107"/>
      <c r="EUH107"/>
      <c r="EUI107"/>
      <c r="EUJ107"/>
      <c r="EUK107"/>
      <c r="EUL107"/>
      <c r="EUM107"/>
      <c r="EUN107"/>
      <c r="EUO107"/>
      <c r="EUP107"/>
      <c r="EUQ107"/>
      <c r="EUR107"/>
      <c r="EUS107"/>
      <c r="EUT107"/>
      <c r="EUU107"/>
      <c r="EUV107"/>
      <c r="EUW107"/>
      <c r="EUX107"/>
      <c r="EUY107"/>
      <c r="EUZ107"/>
      <c r="EVA107"/>
      <c r="EVB107"/>
      <c r="EVC107"/>
      <c r="EVD107"/>
      <c r="EVE107"/>
      <c r="EVF107"/>
      <c r="EVG107"/>
      <c r="EVH107"/>
      <c r="EVI107"/>
      <c r="EVJ107"/>
      <c r="EVK107"/>
      <c r="EVL107"/>
      <c r="EVM107"/>
      <c r="EVN107"/>
      <c r="EVO107"/>
      <c r="EVP107"/>
      <c r="EVQ107"/>
      <c r="EVR107"/>
      <c r="EVS107"/>
      <c r="EVT107"/>
      <c r="EVU107"/>
      <c r="EVV107"/>
      <c r="EVW107"/>
      <c r="EVX107"/>
      <c r="EVY107"/>
      <c r="EVZ107"/>
      <c r="EWA107"/>
      <c r="EWB107"/>
      <c r="EWC107"/>
      <c r="EWD107"/>
      <c r="EWE107"/>
      <c r="EWF107"/>
      <c r="EWG107"/>
      <c r="EWH107"/>
      <c r="EWI107"/>
      <c r="EWJ107"/>
      <c r="EWK107"/>
      <c r="EWL107"/>
      <c r="EWM107"/>
      <c r="EWN107"/>
      <c r="EWO107"/>
      <c r="EWP107"/>
      <c r="EWQ107"/>
      <c r="EWR107"/>
      <c r="EWS107"/>
      <c r="EWT107"/>
      <c r="EWU107"/>
      <c r="EWV107"/>
      <c r="EWW107"/>
      <c r="EWX107"/>
      <c r="EWY107"/>
      <c r="EWZ107"/>
      <c r="EXA107"/>
      <c r="EXB107"/>
      <c r="EXC107"/>
      <c r="EXD107"/>
      <c r="EXE107"/>
      <c r="EXF107"/>
      <c r="EXG107"/>
      <c r="EXH107"/>
      <c r="EXI107"/>
      <c r="EXJ107"/>
      <c r="EXK107"/>
      <c r="EXL107"/>
      <c r="EXM107"/>
      <c r="EXN107"/>
      <c r="EXO107"/>
      <c r="EXP107"/>
      <c r="EXQ107"/>
      <c r="EXR107"/>
      <c r="EXS107"/>
      <c r="EXT107"/>
      <c r="EXU107"/>
      <c r="EXV107"/>
      <c r="EXW107"/>
      <c r="EXX107"/>
      <c r="EXY107"/>
      <c r="EXZ107"/>
      <c r="EYA107"/>
      <c r="EYB107"/>
      <c r="EYC107"/>
      <c r="EYD107"/>
      <c r="EYE107"/>
      <c r="EYF107"/>
      <c r="EYG107"/>
      <c r="EYH107"/>
      <c r="EYI107"/>
      <c r="EYJ107"/>
      <c r="EYK107"/>
      <c r="EYL107"/>
      <c r="EYM107"/>
      <c r="EYN107"/>
      <c r="EYO107"/>
      <c r="EYP107"/>
      <c r="EYQ107"/>
      <c r="EYR107"/>
      <c r="EYS107"/>
      <c r="EYT107"/>
      <c r="EYU107"/>
      <c r="EYV107"/>
      <c r="EYW107"/>
      <c r="EYX107"/>
      <c r="EYY107"/>
      <c r="EYZ107"/>
      <c r="EZA107"/>
      <c r="EZB107"/>
      <c r="EZC107"/>
      <c r="EZD107"/>
      <c r="EZE107"/>
      <c r="EZF107"/>
      <c r="EZG107"/>
      <c r="EZH107"/>
      <c r="EZI107"/>
      <c r="EZJ107"/>
      <c r="EZK107"/>
      <c r="EZL107"/>
      <c r="EZM107"/>
      <c r="EZN107"/>
      <c r="EZO107"/>
      <c r="EZP107"/>
      <c r="EZQ107"/>
      <c r="EZR107"/>
      <c r="EZS107"/>
      <c r="EZT107"/>
      <c r="EZU107"/>
      <c r="EZV107"/>
      <c r="EZW107"/>
      <c r="EZX107"/>
      <c r="EZY107"/>
      <c r="EZZ107"/>
      <c r="FAA107"/>
      <c r="FAB107"/>
      <c r="FAC107"/>
      <c r="FAD107"/>
      <c r="FAE107"/>
      <c r="FAF107"/>
      <c r="FAG107"/>
      <c r="FAH107"/>
      <c r="FAI107"/>
      <c r="FAJ107"/>
      <c r="FAK107"/>
      <c r="FAL107"/>
      <c r="FAM107"/>
      <c r="FAN107"/>
      <c r="FAO107"/>
      <c r="FAP107"/>
      <c r="FAQ107"/>
      <c r="FAR107"/>
      <c r="FAS107"/>
      <c r="FAT107"/>
      <c r="FAU107"/>
      <c r="FAV107"/>
      <c r="FAW107"/>
      <c r="FAX107"/>
      <c r="FAY107"/>
      <c r="FAZ107"/>
      <c r="FBA107"/>
      <c r="FBB107"/>
      <c r="FBC107"/>
      <c r="FBD107"/>
      <c r="FBE107"/>
      <c r="FBF107"/>
      <c r="FBG107"/>
      <c r="FBH107"/>
      <c r="FBI107"/>
      <c r="FBJ107"/>
      <c r="FBK107"/>
      <c r="FBL107"/>
      <c r="FBM107"/>
      <c r="FBN107"/>
      <c r="FBO107"/>
      <c r="FBP107"/>
      <c r="FBQ107"/>
      <c r="FBR107"/>
      <c r="FBS107"/>
      <c r="FBT107"/>
      <c r="FBU107"/>
      <c r="FBV107"/>
      <c r="FBW107"/>
      <c r="FBX107"/>
      <c r="FBY107"/>
      <c r="FBZ107"/>
      <c r="FCA107"/>
      <c r="FCB107"/>
      <c r="FCC107"/>
      <c r="FCD107"/>
      <c r="FCE107"/>
      <c r="FCF107"/>
      <c r="FCG107"/>
      <c r="FCH107"/>
      <c r="FCI107"/>
      <c r="FCJ107"/>
      <c r="FCK107"/>
      <c r="FCL107"/>
      <c r="FCM107"/>
      <c r="FCN107"/>
      <c r="FCO107"/>
      <c r="FCP107"/>
      <c r="FCQ107"/>
      <c r="FCR107"/>
      <c r="FCS107"/>
      <c r="FCT107"/>
      <c r="FCU107"/>
      <c r="FCV107"/>
      <c r="FCW107"/>
      <c r="FCX107"/>
      <c r="FCY107"/>
      <c r="FCZ107"/>
      <c r="FDA107"/>
      <c r="FDB107"/>
      <c r="FDC107"/>
      <c r="FDD107"/>
      <c r="FDE107"/>
      <c r="FDF107"/>
      <c r="FDG107"/>
      <c r="FDH107"/>
      <c r="FDI107"/>
      <c r="FDJ107"/>
      <c r="FDK107"/>
      <c r="FDL107"/>
      <c r="FDM107"/>
      <c r="FDN107"/>
      <c r="FDO107"/>
      <c r="FDP107"/>
      <c r="FDQ107"/>
      <c r="FDR107"/>
      <c r="FDS107"/>
      <c r="FDT107"/>
      <c r="FDU107"/>
      <c r="FDV107"/>
      <c r="FDW107"/>
      <c r="FDX107"/>
      <c r="FDY107"/>
      <c r="FDZ107"/>
      <c r="FEA107"/>
      <c r="FEB107"/>
      <c r="FEC107"/>
      <c r="FED107"/>
      <c r="FEE107"/>
      <c r="FEF107"/>
      <c r="FEG107"/>
      <c r="FEH107"/>
      <c r="FEI107"/>
      <c r="FEJ107"/>
      <c r="FEK107"/>
      <c r="FEL107"/>
      <c r="FEM107"/>
      <c r="FEN107"/>
      <c r="FEO107"/>
      <c r="FEP107"/>
      <c r="FEQ107"/>
      <c r="FER107"/>
      <c r="FES107"/>
      <c r="FET107"/>
      <c r="FEU107"/>
      <c r="FEV107"/>
      <c r="FEW107"/>
      <c r="FEX107"/>
      <c r="FEY107"/>
      <c r="FEZ107"/>
      <c r="FFA107"/>
      <c r="FFB107"/>
      <c r="FFC107"/>
      <c r="FFD107"/>
      <c r="FFE107"/>
      <c r="FFF107"/>
      <c r="FFG107"/>
      <c r="FFH107"/>
      <c r="FFI107"/>
      <c r="FFJ107"/>
      <c r="FFK107"/>
      <c r="FFL107"/>
      <c r="FFM107"/>
      <c r="FFN107"/>
      <c r="FFO107"/>
      <c r="FFP107"/>
      <c r="FFQ107"/>
      <c r="FFR107"/>
      <c r="FFS107"/>
      <c r="FFT107"/>
      <c r="FFU107"/>
      <c r="FFV107"/>
      <c r="FFW107"/>
      <c r="FFX107"/>
      <c r="FFY107"/>
      <c r="FFZ107"/>
      <c r="FGA107"/>
      <c r="FGB107"/>
      <c r="FGC107"/>
      <c r="FGD107"/>
      <c r="FGE107"/>
      <c r="FGF107"/>
      <c r="FGG107"/>
      <c r="FGH107"/>
      <c r="FGI107"/>
      <c r="FGJ107"/>
      <c r="FGK107"/>
      <c r="FGL107"/>
      <c r="FGM107"/>
      <c r="FGN107"/>
      <c r="FGO107"/>
      <c r="FGP107"/>
      <c r="FGQ107"/>
      <c r="FGR107"/>
      <c r="FGS107"/>
      <c r="FGT107"/>
      <c r="FGU107"/>
      <c r="FGV107"/>
      <c r="FGW107"/>
      <c r="FGX107"/>
      <c r="FGY107"/>
      <c r="FGZ107"/>
      <c r="FHA107"/>
      <c r="FHB107"/>
      <c r="FHC107"/>
      <c r="FHD107"/>
      <c r="FHE107"/>
      <c r="FHF107"/>
      <c r="FHG107"/>
      <c r="FHH107"/>
      <c r="FHI107"/>
      <c r="FHJ107"/>
      <c r="FHK107"/>
      <c r="FHL107"/>
      <c r="FHM107"/>
      <c r="FHN107"/>
      <c r="FHO107"/>
      <c r="FHP107"/>
      <c r="FHQ107"/>
      <c r="FHR107"/>
      <c r="FHS107"/>
      <c r="FHT107"/>
      <c r="FHU107"/>
      <c r="FHV107"/>
      <c r="FHW107"/>
      <c r="FHX107"/>
      <c r="FHY107"/>
      <c r="FHZ107"/>
      <c r="FIA107"/>
      <c r="FIB107"/>
      <c r="FIC107"/>
      <c r="FID107"/>
      <c r="FIE107"/>
      <c r="FIF107"/>
      <c r="FIG107"/>
      <c r="FIH107"/>
      <c r="FII107"/>
      <c r="FIJ107"/>
      <c r="FIK107"/>
      <c r="FIL107"/>
      <c r="FIM107"/>
      <c r="FIN107"/>
      <c r="FIO107"/>
      <c r="FIP107"/>
      <c r="FIQ107"/>
      <c r="FIR107"/>
      <c r="FIS107"/>
      <c r="FIT107"/>
      <c r="FIU107"/>
      <c r="FIV107"/>
      <c r="FIW107"/>
      <c r="FIX107"/>
      <c r="FIY107"/>
      <c r="FIZ107"/>
      <c r="FJA107"/>
      <c r="FJB107"/>
      <c r="FJC107"/>
      <c r="FJD107"/>
      <c r="FJE107"/>
      <c r="FJF107"/>
      <c r="FJG107"/>
      <c r="FJH107"/>
      <c r="FJI107"/>
      <c r="FJJ107"/>
      <c r="FJK107"/>
      <c r="FJL107"/>
      <c r="FJM107"/>
      <c r="FJN107"/>
      <c r="FJO107"/>
      <c r="FJP107"/>
      <c r="FJQ107"/>
      <c r="FJR107"/>
      <c r="FJS107"/>
      <c r="FJT107"/>
      <c r="FJU107"/>
      <c r="FJV107"/>
      <c r="FJW107"/>
      <c r="FJX107"/>
      <c r="FJY107"/>
      <c r="FJZ107"/>
      <c r="FKA107"/>
      <c r="FKB107"/>
      <c r="FKC107"/>
      <c r="FKD107"/>
      <c r="FKE107"/>
      <c r="FKF107"/>
      <c r="FKG107"/>
      <c r="FKH107"/>
      <c r="FKI107"/>
      <c r="FKJ107"/>
      <c r="FKK107"/>
      <c r="FKL107"/>
      <c r="FKM107"/>
      <c r="FKN107"/>
      <c r="FKO107"/>
      <c r="FKP107"/>
      <c r="FKQ107"/>
      <c r="FKR107"/>
      <c r="FKS107"/>
      <c r="FKT107"/>
      <c r="FKU107"/>
      <c r="FKV107"/>
      <c r="FKW107"/>
      <c r="FKX107"/>
      <c r="FKY107"/>
      <c r="FKZ107"/>
      <c r="FLA107"/>
      <c r="FLB107"/>
      <c r="FLC107"/>
      <c r="FLD107"/>
      <c r="FLE107"/>
      <c r="FLF107"/>
      <c r="FLG107"/>
      <c r="FLH107"/>
      <c r="FLI107"/>
      <c r="FLJ107"/>
      <c r="FLK107"/>
      <c r="FLL107"/>
      <c r="FLM107"/>
      <c r="FLN107"/>
      <c r="FLO107"/>
      <c r="FLP107"/>
      <c r="FLQ107"/>
      <c r="FLR107"/>
      <c r="FLS107"/>
      <c r="FLT107"/>
      <c r="FLU107"/>
      <c r="FLV107"/>
      <c r="FLW107"/>
      <c r="FLX107"/>
      <c r="FLY107"/>
      <c r="FLZ107"/>
      <c r="FMA107"/>
      <c r="FMB107"/>
      <c r="FMC107"/>
      <c r="FMD107"/>
      <c r="FME107"/>
      <c r="FMF107"/>
      <c r="FMG107"/>
      <c r="FMH107"/>
      <c r="FMI107"/>
      <c r="FMJ107"/>
      <c r="FMK107"/>
      <c r="FML107"/>
      <c r="FMM107"/>
      <c r="FMN107"/>
      <c r="FMO107"/>
      <c r="FMP107"/>
      <c r="FMQ107"/>
      <c r="FMR107"/>
      <c r="FMS107"/>
      <c r="FMT107"/>
      <c r="FMU107"/>
      <c r="FMV107"/>
      <c r="FMW107"/>
      <c r="FMX107"/>
      <c r="FMY107"/>
      <c r="FMZ107"/>
      <c r="FNA107"/>
      <c r="FNB107"/>
      <c r="FNC107"/>
      <c r="FND107"/>
      <c r="FNE107"/>
      <c r="FNF107"/>
      <c r="FNG107"/>
      <c r="FNH107"/>
      <c r="FNI107"/>
      <c r="FNJ107"/>
      <c r="FNK107"/>
      <c r="FNL107"/>
      <c r="FNM107"/>
      <c r="FNN107"/>
      <c r="FNO107"/>
      <c r="FNP107"/>
      <c r="FNQ107"/>
      <c r="FNR107"/>
      <c r="FNS107"/>
      <c r="FNT107"/>
      <c r="FNU107"/>
      <c r="FNV107"/>
      <c r="FNW107"/>
      <c r="FNX107"/>
      <c r="FNY107"/>
      <c r="FNZ107"/>
      <c r="FOA107"/>
      <c r="FOB107"/>
      <c r="FOC107"/>
      <c r="FOD107"/>
      <c r="FOE107"/>
      <c r="FOF107"/>
      <c r="FOG107"/>
      <c r="FOH107"/>
      <c r="FOI107"/>
      <c r="FOJ107"/>
      <c r="FOK107"/>
      <c r="FOL107"/>
      <c r="FOM107"/>
      <c r="FON107"/>
      <c r="FOO107"/>
      <c r="FOP107"/>
      <c r="FOQ107"/>
      <c r="FOR107"/>
      <c r="FOS107"/>
      <c r="FOT107"/>
      <c r="FOU107"/>
      <c r="FOV107"/>
      <c r="FOW107"/>
      <c r="FOX107"/>
      <c r="FOY107"/>
      <c r="FOZ107"/>
      <c r="FPA107"/>
      <c r="FPB107"/>
      <c r="FPC107"/>
      <c r="FPD107"/>
      <c r="FPE107"/>
      <c r="FPF107"/>
      <c r="FPG107"/>
      <c r="FPH107"/>
      <c r="FPI107"/>
      <c r="FPJ107"/>
      <c r="FPK107"/>
      <c r="FPL107"/>
      <c r="FPM107"/>
      <c r="FPN107"/>
      <c r="FPO107"/>
      <c r="FPP107"/>
      <c r="FPQ107"/>
      <c r="FPR107"/>
      <c r="FPS107"/>
      <c r="FPT107"/>
      <c r="FPU107"/>
      <c r="FPV107"/>
      <c r="FPW107"/>
      <c r="FPX107"/>
      <c r="FPY107"/>
      <c r="FPZ107"/>
      <c r="FQA107"/>
      <c r="FQB107"/>
      <c r="FQC107"/>
      <c r="FQD107"/>
      <c r="FQE107"/>
      <c r="FQF107"/>
      <c r="FQG107"/>
      <c r="FQH107"/>
      <c r="FQI107"/>
      <c r="FQJ107"/>
      <c r="FQK107"/>
      <c r="FQL107"/>
      <c r="FQM107"/>
      <c r="FQN107"/>
      <c r="FQO107"/>
      <c r="FQP107"/>
      <c r="FQQ107"/>
      <c r="FQR107"/>
      <c r="FQS107"/>
      <c r="FQT107"/>
      <c r="FQU107"/>
      <c r="FQV107"/>
      <c r="FQW107"/>
      <c r="FQX107"/>
      <c r="FQY107"/>
      <c r="FQZ107"/>
      <c r="FRA107"/>
      <c r="FRB107"/>
      <c r="FRC107"/>
      <c r="FRD107"/>
      <c r="FRE107"/>
      <c r="FRF107"/>
      <c r="FRG107"/>
      <c r="FRH107"/>
      <c r="FRI107"/>
      <c r="FRJ107"/>
      <c r="FRK107"/>
      <c r="FRL107"/>
      <c r="FRM107"/>
      <c r="FRN107"/>
      <c r="FRO107"/>
      <c r="FRP107"/>
      <c r="FRQ107"/>
      <c r="FRR107"/>
      <c r="FRS107"/>
      <c r="FRT107"/>
      <c r="FRU107"/>
      <c r="FRV107"/>
      <c r="FRW107"/>
      <c r="FRX107"/>
      <c r="FRY107"/>
      <c r="FRZ107"/>
      <c r="FSA107"/>
      <c r="FSB107"/>
      <c r="FSC107"/>
      <c r="FSD107"/>
      <c r="FSE107"/>
      <c r="FSF107"/>
      <c r="FSG107"/>
      <c r="FSH107"/>
      <c r="FSI107"/>
      <c r="FSJ107"/>
      <c r="FSK107"/>
      <c r="FSL107"/>
      <c r="FSM107"/>
      <c r="FSN107"/>
      <c r="FSO107"/>
      <c r="FSP107"/>
      <c r="FSQ107"/>
      <c r="FSR107"/>
      <c r="FSS107"/>
      <c r="FST107"/>
      <c r="FSU107"/>
      <c r="FSV107"/>
      <c r="FSW107"/>
      <c r="FSX107"/>
      <c r="FSY107"/>
      <c r="FSZ107"/>
      <c r="FTA107"/>
      <c r="FTB107"/>
      <c r="FTC107"/>
      <c r="FTD107"/>
      <c r="FTE107"/>
      <c r="FTF107"/>
      <c r="FTG107"/>
      <c r="FTH107"/>
      <c r="FTI107"/>
      <c r="FTJ107"/>
      <c r="FTK107"/>
      <c r="FTL107"/>
      <c r="FTM107"/>
      <c r="FTN107"/>
      <c r="FTO107"/>
      <c r="FTP107"/>
      <c r="FTQ107"/>
      <c r="FTR107"/>
      <c r="FTS107"/>
      <c r="FTT107"/>
      <c r="FTU107"/>
      <c r="FTV107"/>
      <c r="FTW107"/>
      <c r="FTX107"/>
      <c r="FTY107"/>
      <c r="FTZ107"/>
      <c r="FUA107"/>
      <c r="FUB107"/>
      <c r="FUC107"/>
      <c r="FUD107"/>
      <c r="FUE107"/>
      <c r="FUF107"/>
      <c r="FUG107"/>
      <c r="FUH107"/>
      <c r="FUI107"/>
      <c r="FUJ107"/>
      <c r="FUK107"/>
      <c r="FUL107"/>
      <c r="FUM107"/>
      <c r="FUN107"/>
      <c r="FUO107"/>
      <c r="FUP107"/>
      <c r="FUQ107"/>
      <c r="FUR107"/>
      <c r="FUS107"/>
      <c r="FUT107"/>
      <c r="FUU107"/>
      <c r="FUV107"/>
      <c r="FUW107"/>
      <c r="FUX107"/>
      <c r="FUY107"/>
      <c r="FUZ107"/>
      <c r="FVA107"/>
      <c r="FVB107"/>
      <c r="FVC107"/>
      <c r="FVD107"/>
      <c r="FVE107"/>
      <c r="FVF107"/>
      <c r="FVG107"/>
      <c r="FVH107"/>
      <c r="FVI107"/>
      <c r="FVJ107"/>
      <c r="FVK107"/>
      <c r="FVL107"/>
      <c r="FVM107"/>
      <c r="FVN107"/>
      <c r="FVO107"/>
      <c r="FVP107"/>
      <c r="FVQ107"/>
      <c r="FVR107"/>
      <c r="FVS107"/>
      <c r="FVT107"/>
      <c r="FVU107"/>
      <c r="FVV107"/>
      <c r="FVW107"/>
      <c r="FVX107"/>
      <c r="FVY107"/>
      <c r="FVZ107"/>
      <c r="FWA107"/>
      <c r="FWB107"/>
      <c r="FWC107"/>
      <c r="FWD107"/>
      <c r="FWE107"/>
      <c r="FWF107"/>
      <c r="FWG107"/>
      <c r="FWH107"/>
      <c r="FWI107"/>
      <c r="FWJ107"/>
      <c r="FWK107"/>
      <c r="FWL107"/>
      <c r="FWM107"/>
      <c r="FWN107"/>
      <c r="FWO107"/>
      <c r="FWP107"/>
      <c r="FWQ107"/>
      <c r="FWR107"/>
      <c r="FWS107"/>
      <c r="FWT107"/>
      <c r="FWU107"/>
      <c r="FWV107"/>
      <c r="FWW107"/>
      <c r="FWX107"/>
      <c r="FWY107"/>
      <c r="FWZ107"/>
      <c r="FXA107"/>
      <c r="FXB107"/>
      <c r="FXC107"/>
      <c r="FXD107"/>
      <c r="FXE107"/>
      <c r="FXF107"/>
      <c r="FXG107"/>
      <c r="FXH107"/>
      <c r="FXI107"/>
      <c r="FXJ107"/>
      <c r="FXK107"/>
      <c r="FXL107"/>
      <c r="FXM107"/>
      <c r="FXN107"/>
      <c r="FXO107"/>
      <c r="FXP107"/>
      <c r="FXQ107"/>
      <c r="FXR107"/>
      <c r="FXS107"/>
      <c r="FXT107"/>
      <c r="FXU107"/>
      <c r="FXV107"/>
      <c r="FXW107"/>
      <c r="FXX107"/>
      <c r="FXY107"/>
      <c r="FXZ107"/>
      <c r="FYA107"/>
      <c r="FYB107"/>
      <c r="FYC107"/>
      <c r="FYD107"/>
      <c r="FYE107"/>
      <c r="FYF107"/>
      <c r="FYG107"/>
      <c r="FYH107"/>
      <c r="FYI107"/>
      <c r="FYJ107"/>
      <c r="FYK107"/>
      <c r="FYL107"/>
      <c r="FYM107"/>
      <c r="FYN107"/>
      <c r="FYO107"/>
      <c r="FYP107"/>
      <c r="FYQ107"/>
      <c r="FYR107"/>
      <c r="FYS107"/>
      <c r="FYT107"/>
      <c r="FYU107"/>
      <c r="FYV107"/>
      <c r="FYW107"/>
      <c r="FYX107"/>
      <c r="FYY107"/>
      <c r="FYZ107"/>
      <c r="FZA107"/>
      <c r="FZB107"/>
      <c r="FZC107"/>
      <c r="FZD107"/>
      <c r="FZE107"/>
      <c r="FZF107"/>
      <c r="FZG107"/>
      <c r="FZH107"/>
      <c r="FZI107"/>
      <c r="FZJ107"/>
      <c r="FZK107"/>
      <c r="FZL107"/>
      <c r="FZM107"/>
      <c r="FZN107"/>
      <c r="FZO107"/>
      <c r="FZP107"/>
      <c r="FZQ107"/>
      <c r="FZR107"/>
      <c r="FZS107"/>
      <c r="FZT107"/>
      <c r="FZU107"/>
      <c r="FZV107"/>
      <c r="FZW107"/>
      <c r="FZX107"/>
      <c r="FZY107"/>
      <c r="FZZ107"/>
      <c r="GAA107"/>
      <c r="GAB107"/>
      <c r="GAC107"/>
      <c r="GAD107"/>
      <c r="GAE107"/>
      <c r="GAF107"/>
      <c r="GAG107"/>
      <c r="GAH107"/>
      <c r="GAI107"/>
      <c r="GAJ107"/>
      <c r="GAK107"/>
      <c r="GAL107"/>
      <c r="GAM107"/>
      <c r="GAN107"/>
      <c r="GAO107"/>
      <c r="GAP107"/>
      <c r="GAQ107"/>
      <c r="GAR107"/>
      <c r="GAS107"/>
      <c r="GAT107"/>
      <c r="GAU107"/>
      <c r="GAV107"/>
      <c r="GAW107"/>
      <c r="GAX107"/>
      <c r="GAY107"/>
      <c r="GAZ107"/>
      <c r="GBA107"/>
      <c r="GBB107"/>
      <c r="GBC107"/>
      <c r="GBD107"/>
      <c r="GBE107"/>
      <c r="GBF107"/>
      <c r="GBG107"/>
      <c r="GBH107"/>
      <c r="GBI107"/>
      <c r="GBJ107"/>
      <c r="GBK107"/>
      <c r="GBL107"/>
      <c r="GBM107"/>
      <c r="GBN107"/>
      <c r="GBO107"/>
      <c r="GBP107"/>
      <c r="GBQ107"/>
      <c r="GBR107"/>
      <c r="GBS107"/>
      <c r="GBT107"/>
      <c r="GBU107"/>
      <c r="GBV107"/>
      <c r="GBW107"/>
      <c r="GBX107"/>
      <c r="GBY107"/>
      <c r="GBZ107"/>
      <c r="GCA107"/>
      <c r="GCB107"/>
      <c r="GCC107"/>
      <c r="GCD107"/>
      <c r="GCE107"/>
      <c r="GCF107"/>
      <c r="GCG107"/>
      <c r="GCH107"/>
      <c r="GCI107"/>
      <c r="GCJ107"/>
      <c r="GCK107"/>
      <c r="GCL107"/>
      <c r="GCM107"/>
      <c r="GCN107"/>
      <c r="GCO107"/>
      <c r="GCP107"/>
      <c r="GCQ107"/>
      <c r="GCR107"/>
      <c r="GCS107"/>
      <c r="GCT107"/>
      <c r="GCU107"/>
      <c r="GCV107"/>
      <c r="GCW107"/>
      <c r="GCX107"/>
      <c r="GCY107"/>
      <c r="GCZ107"/>
      <c r="GDA107"/>
      <c r="GDB107"/>
      <c r="GDC107"/>
      <c r="GDD107"/>
      <c r="GDE107"/>
      <c r="GDF107"/>
      <c r="GDG107"/>
      <c r="GDH107"/>
      <c r="GDI107"/>
      <c r="GDJ107"/>
      <c r="GDK107"/>
      <c r="GDL107"/>
      <c r="GDM107"/>
      <c r="GDN107"/>
      <c r="GDO107"/>
      <c r="GDP107"/>
      <c r="GDQ107"/>
      <c r="GDR107"/>
      <c r="GDS107"/>
      <c r="GDT107"/>
      <c r="GDU107"/>
      <c r="GDV107"/>
      <c r="GDW107"/>
      <c r="GDX107"/>
      <c r="GDY107"/>
      <c r="GDZ107"/>
      <c r="GEA107"/>
      <c r="GEB107"/>
      <c r="GEC107"/>
      <c r="GED107"/>
      <c r="GEE107"/>
      <c r="GEF107"/>
      <c r="GEG107"/>
      <c r="GEH107"/>
      <c r="GEI107"/>
      <c r="GEJ107"/>
      <c r="GEK107"/>
      <c r="GEL107"/>
      <c r="GEM107"/>
      <c r="GEN107"/>
      <c r="GEO107"/>
      <c r="GEP107"/>
      <c r="GEQ107"/>
      <c r="GER107"/>
      <c r="GES107"/>
      <c r="GET107"/>
      <c r="GEU107"/>
      <c r="GEV107"/>
      <c r="GEW107"/>
      <c r="GEX107"/>
      <c r="GEY107"/>
      <c r="GEZ107"/>
      <c r="GFA107"/>
      <c r="GFB107"/>
      <c r="GFC107"/>
      <c r="GFD107"/>
      <c r="GFE107"/>
      <c r="GFF107"/>
      <c r="GFG107"/>
      <c r="GFH107"/>
      <c r="GFI107"/>
      <c r="GFJ107"/>
      <c r="GFK107"/>
      <c r="GFL107"/>
      <c r="GFM107"/>
      <c r="GFN107"/>
      <c r="GFO107"/>
      <c r="GFP107"/>
      <c r="GFQ107"/>
      <c r="GFR107"/>
      <c r="GFS107"/>
      <c r="GFT107"/>
      <c r="GFU107"/>
      <c r="GFV107"/>
      <c r="GFW107"/>
      <c r="GFX107"/>
      <c r="GFY107"/>
      <c r="GFZ107"/>
      <c r="GGA107"/>
      <c r="GGB107"/>
      <c r="GGC107"/>
      <c r="GGD107"/>
      <c r="GGE107"/>
      <c r="GGF107"/>
      <c r="GGG107"/>
      <c r="GGH107"/>
      <c r="GGI107"/>
      <c r="GGJ107"/>
      <c r="GGK107"/>
      <c r="GGL107"/>
      <c r="GGM107"/>
      <c r="GGN107"/>
      <c r="GGO107"/>
      <c r="GGP107"/>
      <c r="GGQ107"/>
      <c r="GGR107"/>
      <c r="GGS107"/>
      <c r="GGT107"/>
      <c r="GGU107"/>
      <c r="GGV107"/>
      <c r="GGW107"/>
      <c r="GGX107"/>
      <c r="GGY107"/>
      <c r="GGZ107"/>
      <c r="GHA107"/>
      <c r="GHB107"/>
      <c r="GHC107"/>
      <c r="GHD107"/>
      <c r="GHE107"/>
      <c r="GHF107"/>
      <c r="GHG107"/>
      <c r="GHH107"/>
      <c r="GHI107"/>
      <c r="GHJ107"/>
      <c r="GHK107"/>
      <c r="GHL107"/>
      <c r="GHM107"/>
      <c r="GHN107"/>
      <c r="GHO107"/>
      <c r="GHP107"/>
      <c r="GHQ107"/>
      <c r="GHR107"/>
      <c r="GHS107"/>
      <c r="GHT107"/>
      <c r="GHU107"/>
      <c r="GHV107"/>
      <c r="GHW107"/>
      <c r="GHX107"/>
      <c r="GHY107"/>
      <c r="GHZ107"/>
      <c r="GIA107"/>
      <c r="GIB107"/>
      <c r="GIC107"/>
      <c r="GID107"/>
      <c r="GIE107"/>
      <c r="GIF107"/>
      <c r="GIG107"/>
      <c r="GIH107"/>
      <c r="GII107"/>
      <c r="GIJ107"/>
      <c r="GIK107"/>
      <c r="GIL107"/>
      <c r="GIM107"/>
      <c r="GIN107"/>
      <c r="GIO107"/>
      <c r="GIP107"/>
      <c r="GIQ107"/>
      <c r="GIR107"/>
      <c r="GIS107"/>
      <c r="GIT107"/>
      <c r="GIU107"/>
      <c r="GIV107"/>
      <c r="GIW107"/>
      <c r="GIX107"/>
      <c r="GIY107"/>
      <c r="GIZ107"/>
      <c r="GJA107"/>
      <c r="GJB107"/>
      <c r="GJC107"/>
      <c r="GJD107"/>
      <c r="GJE107"/>
      <c r="GJF107"/>
      <c r="GJG107"/>
      <c r="GJH107"/>
      <c r="GJI107"/>
      <c r="GJJ107"/>
      <c r="GJK107"/>
      <c r="GJL107"/>
      <c r="GJM107"/>
      <c r="GJN107"/>
      <c r="GJO107"/>
      <c r="GJP107"/>
      <c r="GJQ107"/>
      <c r="GJR107"/>
      <c r="GJS107"/>
      <c r="GJT107"/>
      <c r="GJU107"/>
      <c r="GJV107"/>
      <c r="GJW107"/>
      <c r="GJX107"/>
      <c r="GJY107"/>
      <c r="GJZ107"/>
      <c r="GKA107"/>
      <c r="GKB107"/>
      <c r="GKC107"/>
      <c r="GKD107"/>
      <c r="GKE107"/>
      <c r="GKF107"/>
      <c r="GKG107"/>
      <c r="GKH107"/>
      <c r="GKI107"/>
      <c r="GKJ107"/>
      <c r="GKK107"/>
      <c r="GKL107"/>
      <c r="GKM107"/>
      <c r="GKN107"/>
      <c r="GKO107"/>
      <c r="GKP107"/>
      <c r="GKQ107"/>
      <c r="GKR107"/>
      <c r="GKS107"/>
      <c r="GKT107"/>
      <c r="GKU107"/>
      <c r="GKV107"/>
      <c r="GKW107"/>
      <c r="GKX107"/>
      <c r="GKY107"/>
      <c r="GKZ107"/>
      <c r="GLA107"/>
      <c r="GLB107"/>
      <c r="GLC107"/>
      <c r="GLD107"/>
      <c r="GLE107"/>
      <c r="GLF107"/>
      <c r="GLG107"/>
      <c r="GLH107"/>
      <c r="GLI107"/>
      <c r="GLJ107"/>
      <c r="GLK107"/>
      <c r="GLL107"/>
      <c r="GLM107"/>
      <c r="GLN107"/>
      <c r="GLO107"/>
      <c r="GLP107"/>
      <c r="GLQ107"/>
      <c r="GLR107"/>
      <c r="GLS107"/>
      <c r="GLT107"/>
      <c r="GLU107"/>
      <c r="GLV107"/>
      <c r="GLW107"/>
      <c r="GLX107"/>
      <c r="GLY107"/>
      <c r="GLZ107"/>
      <c r="GMA107"/>
      <c r="GMB107"/>
      <c r="GMC107"/>
      <c r="GMD107"/>
      <c r="GME107"/>
      <c r="GMF107"/>
      <c r="GMG107"/>
      <c r="GMH107"/>
      <c r="GMI107"/>
      <c r="GMJ107"/>
      <c r="GMK107"/>
      <c r="GML107"/>
      <c r="GMM107"/>
      <c r="GMN107"/>
      <c r="GMO107"/>
      <c r="GMP107"/>
      <c r="GMQ107"/>
      <c r="GMR107"/>
      <c r="GMS107"/>
      <c r="GMT107"/>
      <c r="GMU107"/>
      <c r="GMV107"/>
      <c r="GMW107"/>
      <c r="GMX107"/>
      <c r="GMY107"/>
      <c r="GMZ107"/>
      <c r="GNA107"/>
      <c r="GNB107"/>
      <c r="GNC107"/>
      <c r="GND107"/>
      <c r="GNE107"/>
      <c r="GNF107"/>
      <c r="GNG107"/>
      <c r="GNH107"/>
      <c r="GNI107"/>
      <c r="GNJ107"/>
      <c r="GNK107"/>
      <c r="GNL107"/>
      <c r="GNM107"/>
      <c r="GNN107"/>
      <c r="GNO107"/>
      <c r="GNP107"/>
      <c r="GNQ107"/>
      <c r="GNR107"/>
      <c r="GNS107"/>
      <c r="GNT107"/>
      <c r="GNU107"/>
      <c r="GNV107"/>
      <c r="GNW107"/>
      <c r="GNX107"/>
      <c r="GNY107"/>
      <c r="GNZ107"/>
      <c r="GOA107"/>
      <c r="GOB107"/>
      <c r="GOC107"/>
      <c r="GOD107"/>
      <c r="GOE107"/>
      <c r="GOF107"/>
      <c r="GOG107"/>
      <c r="GOH107"/>
      <c r="GOI107"/>
      <c r="GOJ107"/>
      <c r="GOK107"/>
      <c r="GOL107"/>
      <c r="GOM107"/>
      <c r="GON107"/>
      <c r="GOO107"/>
      <c r="GOP107"/>
      <c r="GOQ107"/>
      <c r="GOR107"/>
      <c r="GOS107"/>
      <c r="GOT107"/>
      <c r="GOU107"/>
      <c r="GOV107"/>
      <c r="GOW107"/>
      <c r="GOX107"/>
      <c r="GOY107"/>
      <c r="GOZ107"/>
      <c r="GPA107"/>
      <c r="GPB107"/>
      <c r="GPC107"/>
      <c r="GPD107"/>
      <c r="GPE107"/>
      <c r="GPF107"/>
      <c r="GPG107"/>
      <c r="GPH107"/>
      <c r="GPI107"/>
      <c r="GPJ107"/>
      <c r="GPK107"/>
      <c r="GPL107"/>
      <c r="GPM107"/>
      <c r="GPN107"/>
      <c r="GPO107"/>
      <c r="GPP107"/>
      <c r="GPQ107"/>
      <c r="GPR107"/>
      <c r="GPS107"/>
      <c r="GPT107"/>
      <c r="GPU107"/>
      <c r="GPV107"/>
      <c r="GPW107"/>
      <c r="GPX107"/>
      <c r="GPY107"/>
      <c r="GPZ107"/>
      <c r="GQA107"/>
      <c r="GQB107"/>
      <c r="GQC107"/>
      <c r="GQD107"/>
      <c r="GQE107"/>
      <c r="GQF107"/>
      <c r="GQG107"/>
      <c r="GQH107"/>
      <c r="GQI107"/>
      <c r="GQJ107"/>
      <c r="GQK107"/>
      <c r="GQL107"/>
      <c r="GQM107"/>
      <c r="GQN107"/>
      <c r="GQO107"/>
      <c r="GQP107"/>
      <c r="GQQ107"/>
      <c r="GQR107"/>
      <c r="GQS107"/>
      <c r="GQT107"/>
      <c r="GQU107"/>
      <c r="GQV107"/>
      <c r="GQW107"/>
      <c r="GQX107"/>
      <c r="GQY107"/>
      <c r="GQZ107"/>
      <c r="GRA107"/>
      <c r="GRB107"/>
      <c r="GRC107"/>
      <c r="GRD107"/>
      <c r="GRE107"/>
      <c r="GRF107"/>
      <c r="GRG107"/>
      <c r="GRH107"/>
      <c r="GRI107"/>
      <c r="GRJ107"/>
      <c r="GRK107"/>
      <c r="GRL107"/>
      <c r="GRM107"/>
      <c r="GRN107"/>
      <c r="GRO107"/>
      <c r="GRP107"/>
      <c r="GRQ107"/>
      <c r="GRR107"/>
      <c r="GRS107"/>
      <c r="GRT107"/>
      <c r="GRU107"/>
      <c r="GRV107"/>
      <c r="GRW107"/>
      <c r="GRX107"/>
      <c r="GRY107"/>
      <c r="GRZ107"/>
      <c r="GSA107"/>
      <c r="GSB107"/>
      <c r="GSC107"/>
      <c r="GSD107"/>
      <c r="GSE107"/>
      <c r="GSF107"/>
      <c r="GSG107"/>
      <c r="GSH107"/>
      <c r="GSI107"/>
      <c r="GSJ107"/>
      <c r="GSK107"/>
      <c r="GSL107"/>
      <c r="GSM107"/>
      <c r="GSN107"/>
      <c r="GSO107"/>
      <c r="GSP107"/>
      <c r="GSQ107"/>
      <c r="GSR107"/>
      <c r="GSS107"/>
      <c r="GST107"/>
      <c r="GSU107"/>
      <c r="GSV107"/>
      <c r="GSW107"/>
      <c r="GSX107"/>
      <c r="GSY107"/>
      <c r="GSZ107"/>
      <c r="GTA107"/>
      <c r="GTB107"/>
      <c r="GTC107"/>
      <c r="GTD107"/>
      <c r="GTE107"/>
      <c r="GTF107"/>
      <c r="GTG107"/>
      <c r="GTH107"/>
      <c r="GTI107"/>
      <c r="GTJ107"/>
      <c r="GTK107"/>
      <c r="GTL107"/>
      <c r="GTM107"/>
      <c r="GTN107"/>
      <c r="GTO107"/>
      <c r="GTP107"/>
      <c r="GTQ107"/>
      <c r="GTR107"/>
      <c r="GTS107"/>
      <c r="GTT107"/>
      <c r="GTU107"/>
      <c r="GTV107"/>
      <c r="GTW107"/>
      <c r="GTX107"/>
      <c r="GTY107"/>
      <c r="GTZ107"/>
      <c r="GUA107"/>
      <c r="GUB107"/>
      <c r="GUC107"/>
      <c r="GUD107"/>
      <c r="GUE107"/>
      <c r="GUF107"/>
      <c r="GUG107"/>
      <c r="GUH107"/>
      <c r="GUI107"/>
      <c r="GUJ107"/>
      <c r="GUK107"/>
      <c r="GUL107"/>
      <c r="GUM107"/>
      <c r="GUN107"/>
      <c r="GUO107"/>
      <c r="GUP107"/>
      <c r="GUQ107"/>
      <c r="GUR107"/>
      <c r="GUS107"/>
      <c r="GUT107"/>
      <c r="GUU107"/>
      <c r="GUV107"/>
      <c r="GUW107"/>
      <c r="GUX107"/>
      <c r="GUY107"/>
      <c r="GUZ107"/>
      <c r="GVA107"/>
      <c r="GVB107"/>
      <c r="GVC107"/>
      <c r="GVD107"/>
      <c r="GVE107"/>
      <c r="GVF107"/>
      <c r="GVG107"/>
      <c r="GVH107"/>
      <c r="GVI107"/>
      <c r="GVJ107"/>
      <c r="GVK107"/>
      <c r="GVL107"/>
      <c r="GVM107"/>
      <c r="GVN107"/>
      <c r="GVO107"/>
      <c r="GVP107"/>
      <c r="GVQ107"/>
      <c r="GVR107"/>
      <c r="GVS107"/>
      <c r="GVT107"/>
      <c r="GVU107"/>
      <c r="GVV107"/>
      <c r="GVW107"/>
      <c r="GVX107"/>
      <c r="GVY107"/>
      <c r="GVZ107"/>
      <c r="GWA107"/>
      <c r="GWB107"/>
      <c r="GWC107"/>
      <c r="GWD107"/>
      <c r="GWE107"/>
      <c r="GWF107"/>
      <c r="GWG107"/>
      <c r="GWH107"/>
      <c r="GWI107"/>
      <c r="GWJ107"/>
      <c r="GWK107"/>
      <c r="GWL107"/>
      <c r="GWM107"/>
      <c r="GWN107"/>
      <c r="GWO107"/>
      <c r="GWP107"/>
      <c r="GWQ107"/>
      <c r="GWR107"/>
      <c r="GWS107"/>
      <c r="GWT107"/>
      <c r="GWU107"/>
      <c r="GWV107"/>
      <c r="GWW107"/>
      <c r="GWX107"/>
      <c r="GWY107"/>
      <c r="GWZ107"/>
      <c r="GXA107"/>
      <c r="GXB107"/>
      <c r="GXC107"/>
      <c r="GXD107"/>
      <c r="GXE107"/>
      <c r="GXF107"/>
      <c r="GXG107"/>
      <c r="GXH107"/>
      <c r="GXI107"/>
      <c r="GXJ107"/>
      <c r="GXK107"/>
      <c r="GXL107"/>
      <c r="GXM107"/>
      <c r="GXN107"/>
      <c r="GXO107"/>
      <c r="GXP107"/>
      <c r="GXQ107"/>
      <c r="GXR107"/>
      <c r="GXS107"/>
      <c r="GXT107"/>
      <c r="GXU107"/>
      <c r="GXV107"/>
      <c r="GXW107"/>
      <c r="GXX107"/>
      <c r="GXY107"/>
      <c r="GXZ107"/>
      <c r="GYA107"/>
      <c r="GYB107"/>
      <c r="GYC107"/>
      <c r="GYD107"/>
      <c r="GYE107"/>
      <c r="GYF107"/>
      <c r="GYG107"/>
      <c r="GYH107"/>
      <c r="GYI107"/>
      <c r="GYJ107"/>
      <c r="GYK107"/>
      <c r="GYL107"/>
      <c r="GYM107"/>
      <c r="GYN107"/>
      <c r="GYO107"/>
      <c r="GYP107"/>
      <c r="GYQ107"/>
      <c r="GYR107"/>
      <c r="GYS107"/>
      <c r="GYT107"/>
      <c r="GYU107"/>
      <c r="GYV107"/>
      <c r="GYW107"/>
      <c r="GYX107"/>
      <c r="GYY107"/>
      <c r="GYZ107"/>
      <c r="GZA107"/>
      <c r="GZB107"/>
      <c r="GZC107"/>
      <c r="GZD107"/>
      <c r="GZE107"/>
      <c r="GZF107"/>
      <c r="GZG107"/>
      <c r="GZH107"/>
      <c r="GZI107"/>
      <c r="GZJ107"/>
      <c r="GZK107"/>
      <c r="GZL107"/>
      <c r="GZM107"/>
      <c r="GZN107"/>
      <c r="GZO107"/>
      <c r="GZP107"/>
      <c r="GZQ107"/>
      <c r="GZR107"/>
      <c r="GZS107"/>
      <c r="GZT107"/>
      <c r="GZU107"/>
      <c r="GZV107"/>
      <c r="GZW107"/>
      <c r="GZX107"/>
      <c r="GZY107"/>
      <c r="GZZ107"/>
      <c r="HAA107"/>
      <c r="HAB107"/>
      <c r="HAC107"/>
      <c r="HAD107"/>
      <c r="HAE107"/>
      <c r="HAF107"/>
      <c r="HAG107"/>
      <c r="HAH107"/>
      <c r="HAI107"/>
      <c r="HAJ107"/>
      <c r="HAK107"/>
      <c r="HAL107"/>
      <c r="HAM107"/>
      <c r="HAN107"/>
      <c r="HAO107"/>
      <c r="HAP107"/>
      <c r="HAQ107"/>
      <c r="HAR107"/>
      <c r="HAS107"/>
      <c r="HAT107"/>
      <c r="HAU107"/>
      <c r="HAV107"/>
      <c r="HAW107"/>
      <c r="HAX107"/>
      <c r="HAY107"/>
      <c r="HAZ107"/>
      <c r="HBA107"/>
      <c r="HBB107"/>
      <c r="HBC107"/>
      <c r="HBD107"/>
      <c r="HBE107"/>
      <c r="HBF107"/>
      <c r="HBG107"/>
      <c r="HBH107"/>
      <c r="HBI107"/>
      <c r="HBJ107"/>
      <c r="HBK107"/>
      <c r="HBL107"/>
      <c r="HBM107"/>
      <c r="HBN107"/>
      <c r="HBO107"/>
      <c r="HBP107"/>
      <c r="HBQ107"/>
      <c r="HBR107"/>
      <c r="HBS107"/>
      <c r="HBT107"/>
      <c r="HBU107"/>
      <c r="HBV107"/>
      <c r="HBW107"/>
      <c r="HBX107"/>
      <c r="HBY107"/>
      <c r="HBZ107"/>
      <c r="HCA107"/>
      <c r="HCB107"/>
      <c r="HCC107"/>
      <c r="HCD107"/>
      <c r="HCE107"/>
      <c r="HCF107"/>
      <c r="HCG107"/>
      <c r="HCH107"/>
      <c r="HCI107"/>
      <c r="HCJ107"/>
      <c r="HCK107"/>
      <c r="HCL107"/>
      <c r="HCM107"/>
      <c r="HCN107"/>
      <c r="HCO107"/>
      <c r="HCP107"/>
      <c r="HCQ107"/>
      <c r="HCR107"/>
      <c r="HCS107"/>
      <c r="HCT107"/>
      <c r="HCU107"/>
      <c r="HCV107"/>
      <c r="HCW107"/>
      <c r="HCX107"/>
      <c r="HCY107"/>
      <c r="HCZ107"/>
      <c r="HDA107"/>
      <c r="HDB107"/>
      <c r="HDC107"/>
      <c r="HDD107"/>
      <c r="HDE107"/>
      <c r="HDF107"/>
      <c r="HDG107"/>
      <c r="HDH107"/>
      <c r="HDI107"/>
      <c r="HDJ107"/>
      <c r="HDK107"/>
      <c r="HDL107"/>
      <c r="HDM107"/>
      <c r="HDN107"/>
      <c r="HDO107"/>
      <c r="HDP107"/>
      <c r="HDQ107"/>
      <c r="HDR107"/>
      <c r="HDS107"/>
      <c r="HDT107"/>
      <c r="HDU107"/>
      <c r="HDV107"/>
      <c r="HDW107"/>
      <c r="HDX107"/>
      <c r="HDY107"/>
      <c r="HDZ107"/>
      <c r="HEA107"/>
      <c r="HEB107"/>
      <c r="HEC107"/>
      <c r="HED107"/>
      <c r="HEE107"/>
      <c r="HEF107"/>
      <c r="HEG107"/>
      <c r="HEH107"/>
      <c r="HEI107"/>
      <c r="HEJ107"/>
      <c r="HEK107"/>
      <c r="HEL107"/>
      <c r="HEM107"/>
      <c r="HEN107"/>
      <c r="HEO107"/>
      <c r="HEP107"/>
      <c r="HEQ107"/>
      <c r="HER107"/>
      <c r="HES107"/>
      <c r="HET107"/>
      <c r="HEU107"/>
      <c r="HEV107"/>
      <c r="HEW107"/>
      <c r="HEX107"/>
      <c r="HEY107"/>
      <c r="HEZ107"/>
      <c r="HFA107"/>
      <c r="HFB107"/>
      <c r="HFC107"/>
      <c r="HFD107"/>
      <c r="HFE107"/>
      <c r="HFF107"/>
      <c r="HFG107"/>
      <c r="HFH107"/>
      <c r="HFI107"/>
      <c r="HFJ107"/>
      <c r="HFK107"/>
      <c r="HFL107"/>
      <c r="HFM107"/>
      <c r="HFN107"/>
      <c r="HFO107"/>
      <c r="HFP107"/>
      <c r="HFQ107"/>
      <c r="HFR107"/>
      <c r="HFS107"/>
      <c r="HFT107"/>
      <c r="HFU107"/>
      <c r="HFV107"/>
      <c r="HFW107"/>
      <c r="HFX107"/>
      <c r="HFY107"/>
      <c r="HFZ107"/>
      <c r="HGA107"/>
      <c r="HGB107"/>
      <c r="HGC107"/>
      <c r="HGD107"/>
      <c r="HGE107"/>
      <c r="HGF107"/>
      <c r="HGG107"/>
      <c r="HGH107"/>
      <c r="HGI107"/>
      <c r="HGJ107"/>
      <c r="HGK107"/>
      <c r="HGL107"/>
      <c r="HGM107"/>
      <c r="HGN107"/>
      <c r="HGO107"/>
      <c r="HGP107"/>
      <c r="HGQ107"/>
      <c r="HGR107"/>
      <c r="HGS107"/>
      <c r="HGT107"/>
      <c r="HGU107"/>
      <c r="HGV107"/>
      <c r="HGW107"/>
      <c r="HGX107"/>
      <c r="HGY107"/>
      <c r="HGZ107"/>
      <c r="HHA107"/>
      <c r="HHB107"/>
      <c r="HHC107"/>
      <c r="HHD107"/>
      <c r="HHE107"/>
      <c r="HHF107"/>
      <c r="HHG107"/>
      <c r="HHH107"/>
      <c r="HHI107"/>
      <c r="HHJ107"/>
      <c r="HHK107"/>
      <c r="HHL107"/>
      <c r="HHM107"/>
      <c r="HHN107"/>
      <c r="HHO107"/>
      <c r="HHP107"/>
      <c r="HHQ107"/>
      <c r="HHR107"/>
      <c r="HHS107"/>
      <c r="HHT107"/>
      <c r="HHU107"/>
      <c r="HHV107"/>
      <c r="HHW107"/>
      <c r="HHX107"/>
      <c r="HHY107"/>
      <c r="HHZ107"/>
      <c r="HIA107"/>
      <c r="HIB107"/>
      <c r="HIC107"/>
      <c r="HID107"/>
      <c r="HIE107"/>
      <c r="HIF107"/>
      <c r="HIG107"/>
      <c r="HIH107"/>
      <c r="HII107"/>
      <c r="HIJ107"/>
      <c r="HIK107"/>
      <c r="HIL107"/>
      <c r="HIM107"/>
      <c r="HIN107"/>
      <c r="HIO107"/>
      <c r="HIP107"/>
      <c r="HIQ107"/>
      <c r="HIR107"/>
      <c r="HIS107"/>
      <c r="HIT107"/>
      <c r="HIU107"/>
      <c r="HIV107"/>
      <c r="HIW107"/>
      <c r="HIX107"/>
      <c r="HIY107"/>
      <c r="HIZ107"/>
      <c r="HJA107"/>
      <c r="HJB107"/>
      <c r="HJC107"/>
      <c r="HJD107"/>
      <c r="HJE107"/>
      <c r="HJF107"/>
      <c r="HJG107"/>
      <c r="HJH107"/>
      <c r="HJI107"/>
      <c r="HJJ107"/>
      <c r="HJK107"/>
      <c r="HJL107"/>
      <c r="HJM107"/>
      <c r="HJN107"/>
      <c r="HJO107"/>
      <c r="HJP107"/>
      <c r="HJQ107"/>
      <c r="HJR107"/>
      <c r="HJS107"/>
      <c r="HJT107"/>
      <c r="HJU107"/>
      <c r="HJV107"/>
      <c r="HJW107"/>
      <c r="HJX107"/>
      <c r="HJY107"/>
      <c r="HJZ107"/>
      <c r="HKA107"/>
      <c r="HKB107"/>
      <c r="HKC107"/>
      <c r="HKD107"/>
      <c r="HKE107"/>
      <c r="HKF107"/>
      <c r="HKG107"/>
      <c r="HKH107"/>
      <c r="HKI107"/>
      <c r="HKJ107"/>
      <c r="HKK107"/>
      <c r="HKL107"/>
      <c r="HKM107"/>
      <c r="HKN107"/>
      <c r="HKO107"/>
      <c r="HKP107"/>
      <c r="HKQ107"/>
      <c r="HKR107"/>
      <c r="HKS107"/>
      <c r="HKT107"/>
      <c r="HKU107"/>
      <c r="HKV107"/>
      <c r="HKW107"/>
      <c r="HKX107"/>
      <c r="HKY107"/>
      <c r="HKZ107"/>
      <c r="HLA107"/>
      <c r="HLB107"/>
      <c r="HLC107"/>
      <c r="HLD107"/>
      <c r="HLE107"/>
      <c r="HLF107"/>
      <c r="HLG107"/>
      <c r="HLH107"/>
      <c r="HLI107"/>
      <c r="HLJ107"/>
      <c r="HLK107"/>
      <c r="HLL107"/>
      <c r="HLM107"/>
      <c r="HLN107"/>
      <c r="HLO107"/>
      <c r="HLP107"/>
      <c r="HLQ107"/>
      <c r="HLR107"/>
      <c r="HLS107"/>
      <c r="HLT107"/>
      <c r="HLU107"/>
      <c r="HLV107"/>
      <c r="HLW107"/>
      <c r="HLX107"/>
      <c r="HLY107"/>
      <c r="HLZ107"/>
      <c r="HMA107"/>
      <c r="HMB107"/>
      <c r="HMC107"/>
      <c r="HMD107"/>
      <c r="HME107"/>
      <c r="HMF107"/>
      <c r="HMG107"/>
      <c r="HMH107"/>
      <c r="HMI107"/>
      <c r="HMJ107"/>
      <c r="HMK107"/>
      <c r="HML107"/>
      <c r="HMM107"/>
      <c r="HMN107"/>
      <c r="HMO107"/>
      <c r="HMP107"/>
      <c r="HMQ107"/>
      <c r="HMR107"/>
      <c r="HMS107"/>
      <c r="HMT107"/>
      <c r="HMU107"/>
      <c r="HMV107"/>
      <c r="HMW107"/>
      <c r="HMX107"/>
      <c r="HMY107"/>
      <c r="HMZ107"/>
      <c r="HNA107"/>
      <c r="HNB107"/>
      <c r="HNC107"/>
      <c r="HND107"/>
      <c r="HNE107"/>
      <c r="HNF107"/>
      <c r="HNG107"/>
      <c r="HNH107"/>
      <c r="HNI107"/>
      <c r="HNJ107"/>
      <c r="HNK107"/>
      <c r="HNL107"/>
      <c r="HNM107"/>
      <c r="HNN107"/>
      <c r="HNO107"/>
      <c r="HNP107"/>
      <c r="HNQ107"/>
      <c r="HNR107"/>
      <c r="HNS107"/>
      <c r="HNT107"/>
      <c r="HNU107"/>
      <c r="HNV107"/>
      <c r="HNW107"/>
      <c r="HNX107"/>
      <c r="HNY107"/>
      <c r="HNZ107"/>
      <c r="HOA107"/>
      <c r="HOB107"/>
      <c r="HOC107"/>
      <c r="HOD107"/>
      <c r="HOE107"/>
      <c r="HOF107"/>
      <c r="HOG107"/>
      <c r="HOH107"/>
      <c r="HOI107"/>
      <c r="HOJ107"/>
      <c r="HOK107"/>
      <c r="HOL107"/>
      <c r="HOM107"/>
      <c r="HON107"/>
      <c r="HOO107"/>
      <c r="HOP107"/>
      <c r="HOQ107"/>
      <c r="HOR107"/>
      <c r="HOS107"/>
      <c r="HOT107"/>
      <c r="HOU107"/>
      <c r="HOV107"/>
      <c r="HOW107"/>
      <c r="HOX107"/>
      <c r="HOY107"/>
      <c r="HOZ107"/>
      <c r="HPA107"/>
      <c r="HPB107"/>
      <c r="HPC107"/>
      <c r="HPD107"/>
      <c r="HPE107"/>
      <c r="HPF107"/>
      <c r="HPG107"/>
      <c r="HPH107"/>
      <c r="HPI107"/>
      <c r="HPJ107"/>
      <c r="HPK107"/>
      <c r="HPL107"/>
      <c r="HPM107"/>
      <c r="HPN107"/>
      <c r="HPO107"/>
      <c r="HPP107"/>
      <c r="HPQ107"/>
      <c r="HPR107"/>
      <c r="HPS107"/>
      <c r="HPT107"/>
      <c r="HPU107"/>
      <c r="HPV107"/>
      <c r="HPW107"/>
      <c r="HPX107"/>
      <c r="HPY107"/>
      <c r="HPZ107"/>
      <c r="HQA107"/>
      <c r="HQB107"/>
      <c r="HQC107"/>
      <c r="HQD107"/>
      <c r="HQE107"/>
      <c r="HQF107"/>
      <c r="HQG107"/>
      <c r="HQH107"/>
      <c r="HQI107"/>
      <c r="HQJ107"/>
      <c r="HQK107"/>
      <c r="HQL107"/>
      <c r="HQM107"/>
      <c r="HQN107"/>
      <c r="HQO107"/>
      <c r="HQP107"/>
      <c r="HQQ107"/>
      <c r="HQR107"/>
      <c r="HQS107"/>
      <c r="HQT107"/>
      <c r="HQU107"/>
      <c r="HQV107"/>
      <c r="HQW107"/>
      <c r="HQX107"/>
      <c r="HQY107"/>
      <c r="HQZ107"/>
      <c r="HRA107"/>
      <c r="HRB107"/>
      <c r="HRC107"/>
      <c r="HRD107"/>
      <c r="HRE107"/>
      <c r="HRF107"/>
      <c r="HRG107"/>
      <c r="HRH107"/>
      <c r="HRI107"/>
      <c r="HRJ107"/>
      <c r="HRK107"/>
      <c r="HRL107"/>
      <c r="HRM107"/>
      <c r="HRN107"/>
      <c r="HRO107"/>
      <c r="HRP107"/>
      <c r="HRQ107"/>
      <c r="HRR107"/>
      <c r="HRS107"/>
      <c r="HRT107"/>
      <c r="HRU107"/>
      <c r="HRV107"/>
      <c r="HRW107"/>
      <c r="HRX107"/>
      <c r="HRY107"/>
      <c r="HRZ107"/>
      <c r="HSA107"/>
      <c r="HSB107"/>
      <c r="HSC107"/>
      <c r="HSD107"/>
      <c r="HSE107"/>
      <c r="HSF107"/>
      <c r="HSG107"/>
      <c r="HSH107"/>
      <c r="HSI107"/>
      <c r="HSJ107"/>
      <c r="HSK107"/>
      <c r="HSL107"/>
      <c r="HSM107"/>
      <c r="HSN107"/>
      <c r="HSO107"/>
      <c r="HSP107"/>
      <c r="HSQ107"/>
      <c r="HSR107"/>
      <c r="HSS107"/>
      <c r="HST107"/>
      <c r="HSU107"/>
      <c r="HSV107"/>
      <c r="HSW107"/>
      <c r="HSX107"/>
      <c r="HSY107"/>
      <c r="HSZ107"/>
      <c r="HTA107"/>
      <c r="HTB107"/>
      <c r="HTC107"/>
      <c r="HTD107"/>
      <c r="HTE107"/>
      <c r="HTF107"/>
      <c r="HTG107"/>
      <c r="HTH107"/>
      <c r="HTI107"/>
      <c r="HTJ107"/>
      <c r="HTK107"/>
      <c r="HTL107"/>
      <c r="HTM107"/>
      <c r="HTN107"/>
      <c r="HTO107"/>
      <c r="HTP107"/>
      <c r="HTQ107"/>
      <c r="HTR107"/>
      <c r="HTS107"/>
      <c r="HTT107"/>
      <c r="HTU107"/>
      <c r="HTV107"/>
      <c r="HTW107"/>
      <c r="HTX107"/>
      <c r="HTY107"/>
      <c r="HTZ107"/>
      <c r="HUA107"/>
      <c r="HUB107"/>
      <c r="HUC107"/>
      <c r="HUD107"/>
      <c r="HUE107"/>
      <c r="HUF107"/>
      <c r="HUG107"/>
      <c r="HUH107"/>
      <c r="HUI107"/>
      <c r="HUJ107"/>
      <c r="HUK107"/>
      <c r="HUL107"/>
      <c r="HUM107"/>
      <c r="HUN107"/>
      <c r="HUO107"/>
      <c r="HUP107"/>
      <c r="HUQ107"/>
      <c r="HUR107"/>
      <c r="HUS107"/>
      <c r="HUT107"/>
      <c r="HUU107"/>
      <c r="HUV107"/>
      <c r="HUW107"/>
      <c r="HUX107"/>
      <c r="HUY107"/>
      <c r="HUZ107"/>
      <c r="HVA107"/>
      <c r="HVB107"/>
      <c r="HVC107"/>
      <c r="HVD107"/>
      <c r="HVE107"/>
      <c r="HVF107"/>
      <c r="HVG107"/>
      <c r="HVH107"/>
      <c r="HVI107"/>
      <c r="HVJ107"/>
      <c r="HVK107"/>
      <c r="HVL107"/>
      <c r="HVM107"/>
      <c r="HVN107"/>
      <c r="HVO107"/>
      <c r="HVP107"/>
      <c r="HVQ107"/>
      <c r="HVR107"/>
      <c r="HVS107"/>
      <c r="HVT107"/>
      <c r="HVU107"/>
      <c r="HVV107"/>
      <c r="HVW107"/>
      <c r="HVX107"/>
      <c r="HVY107"/>
      <c r="HVZ107"/>
      <c r="HWA107"/>
      <c r="HWB107"/>
      <c r="HWC107"/>
      <c r="HWD107"/>
      <c r="HWE107"/>
      <c r="HWF107"/>
      <c r="HWG107"/>
      <c r="HWH107"/>
      <c r="HWI107"/>
      <c r="HWJ107"/>
      <c r="HWK107"/>
      <c r="HWL107"/>
      <c r="HWM107"/>
      <c r="HWN107"/>
      <c r="HWO107"/>
      <c r="HWP107"/>
      <c r="HWQ107"/>
      <c r="HWR107"/>
      <c r="HWS107"/>
      <c r="HWT107"/>
      <c r="HWU107"/>
      <c r="HWV107"/>
      <c r="HWW107"/>
      <c r="HWX107"/>
      <c r="HWY107"/>
      <c r="HWZ107"/>
      <c r="HXA107"/>
      <c r="HXB107"/>
      <c r="HXC107"/>
      <c r="HXD107"/>
      <c r="HXE107"/>
      <c r="HXF107"/>
      <c r="HXG107"/>
      <c r="HXH107"/>
      <c r="HXI107"/>
      <c r="HXJ107"/>
      <c r="HXK107"/>
      <c r="HXL107"/>
      <c r="HXM107"/>
      <c r="HXN107"/>
      <c r="HXO107"/>
      <c r="HXP107"/>
      <c r="HXQ107"/>
      <c r="HXR107"/>
      <c r="HXS107"/>
      <c r="HXT107"/>
      <c r="HXU107"/>
      <c r="HXV107"/>
      <c r="HXW107"/>
      <c r="HXX107"/>
      <c r="HXY107"/>
      <c r="HXZ107"/>
      <c r="HYA107"/>
      <c r="HYB107"/>
      <c r="HYC107"/>
      <c r="HYD107"/>
      <c r="HYE107"/>
      <c r="HYF107"/>
      <c r="HYG107"/>
      <c r="HYH107"/>
      <c r="HYI107"/>
      <c r="HYJ107"/>
      <c r="HYK107"/>
      <c r="HYL107"/>
      <c r="HYM107"/>
      <c r="HYN107"/>
      <c r="HYO107"/>
      <c r="HYP107"/>
      <c r="HYQ107"/>
      <c r="HYR107"/>
      <c r="HYS107"/>
      <c r="HYT107"/>
      <c r="HYU107"/>
      <c r="HYV107"/>
      <c r="HYW107"/>
      <c r="HYX107"/>
      <c r="HYY107"/>
      <c r="HYZ107"/>
      <c r="HZA107"/>
      <c r="HZB107"/>
      <c r="HZC107"/>
      <c r="HZD107"/>
      <c r="HZE107"/>
      <c r="HZF107"/>
      <c r="HZG107"/>
      <c r="HZH107"/>
      <c r="HZI107"/>
      <c r="HZJ107"/>
      <c r="HZK107"/>
      <c r="HZL107"/>
      <c r="HZM107"/>
      <c r="HZN107"/>
      <c r="HZO107"/>
      <c r="HZP107"/>
      <c r="HZQ107"/>
      <c r="HZR107"/>
      <c r="HZS107"/>
      <c r="HZT107"/>
      <c r="HZU107"/>
      <c r="HZV107"/>
      <c r="HZW107"/>
      <c r="HZX107"/>
      <c r="HZY107"/>
      <c r="HZZ107"/>
      <c r="IAA107"/>
      <c r="IAB107"/>
      <c r="IAC107"/>
      <c r="IAD107"/>
      <c r="IAE107"/>
      <c r="IAF107"/>
      <c r="IAG107"/>
      <c r="IAH107"/>
      <c r="IAI107"/>
      <c r="IAJ107"/>
      <c r="IAK107"/>
      <c r="IAL107"/>
      <c r="IAM107"/>
      <c r="IAN107"/>
      <c r="IAO107"/>
      <c r="IAP107"/>
      <c r="IAQ107"/>
      <c r="IAR107"/>
      <c r="IAS107"/>
      <c r="IAT107"/>
      <c r="IAU107"/>
      <c r="IAV107"/>
      <c r="IAW107"/>
      <c r="IAX107"/>
      <c r="IAY107"/>
      <c r="IAZ107"/>
      <c r="IBA107"/>
      <c r="IBB107"/>
      <c r="IBC107"/>
      <c r="IBD107"/>
      <c r="IBE107"/>
      <c r="IBF107"/>
      <c r="IBG107"/>
      <c r="IBH107"/>
      <c r="IBI107"/>
      <c r="IBJ107"/>
      <c r="IBK107"/>
      <c r="IBL107"/>
      <c r="IBM107"/>
      <c r="IBN107"/>
      <c r="IBO107"/>
      <c r="IBP107"/>
      <c r="IBQ107"/>
      <c r="IBR107"/>
      <c r="IBS107"/>
      <c r="IBT107"/>
      <c r="IBU107"/>
      <c r="IBV107"/>
      <c r="IBW107"/>
      <c r="IBX107"/>
      <c r="IBY107"/>
      <c r="IBZ107"/>
      <c r="ICA107"/>
      <c r="ICB107"/>
      <c r="ICC107"/>
      <c r="ICD107"/>
      <c r="ICE107"/>
      <c r="ICF107"/>
      <c r="ICG107"/>
      <c r="ICH107"/>
      <c r="ICI107"/>
      <c r="ICJ107"/>
      <c r="ICK107"/>
      <c r="ICL107"/>
      <c r="ICM107"/>
      <c r="ICN107"/>
      <c r="ICO107"/>
      <c r="ICP107"/>
      <c r="ICQ107"/>
      <c r="ICR107"/>
      <c r="ICS107"/>
      <c r="ICT107"/>
      <c r="ICU107"/>
      <c r="ICV107"/>
      <c r="ICW107"/>
      <c r="ICX107"/>
      <c r="ICY107"/>
      <c r="ICZ107"/>
      <c r="IDA107"/>
      <c r="IDB107"/>
      <c r="IDC107"/>
      <c r="IDD107"/>
      <c r="IDE107"/>
      <c r="IDF107"/>
      <c r="IDG107"/>
      <c r="IDH107"/>
      <c r="IDI107"/>
      <c r="IDJ107"/>
      <c r="IDK107"/>
      <c r="IDL107"/>
      <c r="IDM107"/>
      <c r="IDN107"/>
      <c r="IDO107"/>
      <c r="IDP107"/>
      <c r="IDQ107"/>
      <c r="IDR107"/>
      <c r="IDS107"/>
      <c r="IDT107"/>
      <c r="IDU107"/>
      <c r="IDV107"/>
      <c r="IDW107"/>
      <c r="IDX107"/>
      <c r="IDY107"/>
      <c r="IDZ107"/>
      <c r="IEA107"/>
      <c r="IEB107"/>
      <c r="IEC107"/>
      <c r="IED107"/>
      <c r="IEE107"/>
      <c r="IEF107"/>
      <c r="IEG107"/>
      <c r="IEH107"/>
      <c r="IEI107"/>
      <c r="IEJ107"/>
      <c r="IEK107"/>
      <c r="IEL107"/>
      <c r="IEM107"/>
      <c r="IEN107"/>
      <c r="IEO107"/>
      <c r="IEP107"/>
      <c r="IEQ107"/>
      <c r="IER107"/>
      <c r="IES107"/>
      <c r="IET107"/>
      <c r="IEU107"/>
      <c r="IEV107"/>
      <c r="IEW107"/>
      <c r="IEX107"/>
      <c r="IEY107"/>
      <c r="IEZ107"/>
      <c r="IFA107"/>
      <c r="IFB107"/>
      <c r="IFC107"/>
      <c r="IFD107"/>
      <c r="IFE107"/>
      <c r="IFF107"/>
      <c r="IFG107"/>
      <c r="IFH107"/>
      <c r="IFI107"/>
      <c r="IFJ107"/>
      <c r="IFK107"/>
      <c r="IFL107"/>
      <c r="IFM107"/>
      <c r="IFN107"/>
      <c r="IFO107"/>
      <c r="IFP107"/>
      <c r="IFQ107"/>
      <c r="IFR107"/>
      <c r="IFS107"/>
      <c r="IFT107"/>
      <c r="IFU107"/>
      <c r="IFV107"/>
      <c r="IFW107"/>
      <c r="IFX107"/>
      <c r="IFY107"/>
      <c r="IFZ107"/>
      <c r="IGA107"/>
      <c r="IGB107"/>
      <c r="IGC107"/>
      <c r="IGD107"/>
      <c r="IGE107"/>
      <c r="IGF107"/>
      <c r="IGG107"/>
      <c r="IGH107"/>
      <c r="IGI107"/>
      <c r="IGJ107"/>
      <c r="IGK107"/>
      <c r="IGL107"/>
      <c r="IGM107"/>
      <c r="IGN107"/>
      <c r="IGO107"/>
      <c r="IGP107"/>
      <c r="IGQ107"/>
      <c r="IGR107"/>
      <c r="IGS107"/>
      <c r="IGT107"/>
      <c r="IGU107"/>
      <c r="IGV107"/>
      <c r="IGW107"/>
      <c r="IGX107"/>
      <c r="IGY107"/>
      <c r="IGZ107"/>
      <c r="IHA107"/>
      <c r="IHB107"/>
      <c r="IHC107"/>
      <c r="IHD107"/>
      <c r="IHE107"/>
      <c r="IHF107"/>
      <c r="IHG107"/>
      <c r="IHH107"/>
      <c r="IHI107"/>
      <c r="IHJ107"/>
      <c r="IHK107"/>
      <c r="IHL107"/>
      <c r="IHM107"/>
      <c r="IHN107"/>
      <c r="IHO107"/>
      <c r="IHP107"/>
      <c r="IHQ107"/>
      <c r="IHR107"/>
      <c r="IHS107"/>
      <c r="IHT107"/>
      <c r="IHU107"/>
      <c r="IHV107"/>
      <c r="IHW107"/>
      <c r="IHX107"/>
      <c r="IHY107"/>
      <c r="IHZ107"/>
      <c r="IIA107"/>
      <c r="IIB107"/>
      <c r="IIC107"/>
      <c r="IID107"/>
      <c r="IIE107"/>
      <c r="IIF107"/>
      <c r="IIG107"/>
      <c r="IIH107"/>
      <c r="III107"/>
      <c r="IIJ107"/>
      <c r="IIK107"/>
      <c r="IIL107"/>
      <c r="IIM107"/>
      <c r="IIN107"/>
      <c r="IIO107"/>
      <c r="IIP107"/>
      <c r="IIQ107"/>
      <c r="IIR107"/>
      <c r="IIS107"/>
      <c r="IIT107"/>
      <c r="IIU107"/>
      <c r="IIV107"/>
      <c r="IIW107"/>
      <c r="IIX107"/>
      <c r="IIY107"/>
      <c r="IIZ107"/>
      <c r="IJA107"/>
      <c r="IJB107"/>
      <c r="IJC107"/>
      <c r="IJD107"/>
      <c r="IJE107"/>
      <c r="IJF107"/>
      <c r="IJG107"/>
      <c r="IJH107"/>
      <c r="IJI107"/>
      <c r="IJJ107"/>
      <c r="IJK107"/>
      <c r="IJL107"/>
      <c r="IJM107"/>
      <c r="IJN107"/>
      <c r="IJO107"/>
      <c r="IJP107"/>
      <c r="IJQ107"/>
      <c r="IJR107"/>
      <c r="IJS107"/>
      <c r="IJT107"/>
      <c r="IJU107"/>
      <c r="IJV107"/>
      <c r="IJW107"/>
      <c r="IJX107"/>
      <c r="IJY107"/>
      <c r="IJZ107"/>
      <c r="IKA107"/>
      <c r="IKB107"/>
      <c r="IKC107"/>
      <c r="IKD107"/>
      <c r="IKE107"/>
      <c r="IKF107"/>
      <c r="IKG107"/>
      <c r="IKH107"/>
      <c r="IKI107"/>
      <c r="IKJ107"/>
      <c r="IKK107"/>
      <c r="IKL107"/>
      <c r="IKM107"/>
      <c r="IKN107"/>
      <c r="IKO107"/>
      <c r="IKP107"/>
      <c r="IKQ107"/>
      <c r="IKR107"/>
      <c r="IKS107"/>
      <c r="IKT107"/>
      <c r="IKU107"/>
      <c r="IKV107"/>
      <c r="IKW107"/>
      <c r="IKX107"/>
      <c r="IKY107"/>
      <c r="IKZ107"/>
      <c r="ILA107"/>
      <c r="ILB107"/>
      <c r="ILC107"/>
      <c r="ILD107"/>
      <c r="ILE107"/>
      <c r="ILF107"/>
      <c r="ILG107"/>
      <c r="ILH107"/>
      <c r="ILI107"/>
      <c r="ILJ107"/>
      <c r="ILK107"/>
      <c r="ILL107"/>
      <c r="ILM107"/>
      <c r="ILN107"/>
      <c r="ILO107"/>
      <c r="ILP107"/>
      <c r="ILQ107"/>
      <c r="ILR107"/>
      <c r="ILS107"/>
      <c r="ILT107"/>
      <c r="ILU107"/>
      <c r="ILV107"/>
      <c r="ILW107"/>
      <c r="ILX107"/>
      <c r="ILY107"/>
      <c r="ILZ107"/>
      <c r="IMA107"/>
      <c r="IMB107"/>
      <c r="IMC107"/>
      <c r="IMD107"/>
      <c r="IME107"/>
      <c r="IMF107"/>
      <c r="IMG107"/>
      <c r="IMH107"/>
      <c r="IMI107"/>
      <c r="IMJ107"/>
      <c r="IMK107"/>
      <c r="IML107"/>
      <c r="IMM107"/>
      <c r="IMN107"/>
      <c r="IMO107"/>
      <c r="IMP107"/>
      <c r="IMQ107"/>
      <c r="IMR107"/>
      <c r="IMS107"/>
      <c r="IMT107"/>
      <c r="IMU107"/>
      <c r="IMV107"/>
      <c r="IMW107"/>
      <c r="IMX107"/>
      <c r="IMY107"/>
      <c r="IMZ107"/>
      <c r="INA107"/>
      <c r="INB107"/>
      <c r="INC107"/>
      <c r="IND107"/>
      <c r="INE107"/>
      <c r="INF107"/>
      <c r="ING107"/>
      <c r="INH107"/>
      <c r="INI107"/>
      <c r="INJ107"/>
      <c r="INK107"/>
      <c r="INL107"/>
      <c r="INM107"/>
      <c r="INN107"/>
      <c r="INO107"/>
      <c r="INP107"/>
      <c r="INQ107"/>
      <c r="INR107"/>
      <c r="INS107"/>
      <c r="INT107"/>
      <c r="INU107"/>
      <c r="INV107"/>
      <c r="INW107"/>
      <c r="INX107"/>
      <c r="INY107"/>
      <c r="INZ107"/>
      <c r="IOA107"/>
      <c r="IOB107"/>
      <c r="IOC107"/>
      <c r="IOD107"/>
      <c r="IOE107"/>
      <c r="IOF107"/>
      <c r="IOG107"/>
      <c r="IOH107"/>
      <c r="IOI107"/>
      <c r="IOJ107"/>
      <c r="IOK107"/>
      <c r="IOL107"/>
      <c r="IOM107"/>
      <c r="ION107"/>
      <c r="IOO107"/>
      <c r="IOP107"/>
      <c r="IOQ107"/>
      <c r="IOR107"/>
      <c r="IOS107"/>
      <c r="IOT107"/>
      <c r="IOU107"/>
      <c r="IOV107"/>
      <c r="IOW107"/>
      <c r="IOX107"/>
      <c r="IOY107"/>
      <c r="IOZ107"/>
      <c r="IPA107"/>
      <c r="IPB107"/>
      <c r="IPC107"/>
      <c r="IPD107"/>
      <c r="IPE107"/>
      <c r="IPF107"/>
      <c r="IPG107"/>
      <c r="IPH107"/>
      <c r="IPI107"/>
      <c r="IPJ107"/>
      <c r="IPK107"/>
      <c r="IPL107"/>
      <c r="IPM107"/>
      <c r="IPN107"/>
      <c r="IPO107"/>
      <c r="IPP107"/>
      <c r="IPQ107"/>
      <c r="IPR107"/>
      <c r="IPS107"/>
      <c r="IPT107"/>
      <c r="IPU107"/>
      <c r="IPV107"/>
      <c r="IPW107"/>
      <c r="IPX107"/>
      <c r="IPY107"/>
      <c r="IPZ107"/>
      <c r="IQA107"/>
      <c r="IQB107"/>
      <c r="IQC107"/>
      <c r="IQD107"/>
      <c r="IQE107"/>
      <c r="IQF107"/>
      <c r="IQG107"/>
      <c r="IQH107"/>
      <c r="IQI107"/>
      <c r="IQJ107"/>
      <c r="IQK107"/>
      <c r="IQL107"/>
      <c r="IQM107"/>
      <c r="IQN107"/>
      <c r="IQO107"/>
      <c r="IQP107"/>
      <c r="IQQ107"/>
      <c r="IQR107"/>
      <c r="IQS107"/>
      <c r="IQT107"/>
      <c r="IQU107"/>
      <c r="IQV107"/>
      <c r="IQW107"/>
      <c r="IQX107"/>
      <c r="IQY107"/>
      <c r="IQZ107"/>
      <c r="IRA107"/>
      <c r="IRB107"/>
      <c r="IRC107"/>
      <c r="IRD107"/>
      <c r="IRE107"/>
      <c r="IRF107"/>
      <c r="IRG107"/>
      <c r="IRH107"/>
      <c r="IRI107"/>
      <c r="IRJ107"/>
      <c r="IRK107"/>
      <c r="IRL107"/>
      <c r="IRM107"/>
      <c r="IRN107"/>
      <c r="IRO107"/>
      <c r="IRP107"/>
      <c r="IRQ107"/>
      <c r="IRR107"/>
      <c r="IRS107"/>
      <c r="IRT107"/>
      <c r="IRU107"/>
      <c r="IRV107"/>
      <c r="IRW107"/>
      <c r="IRX107"/>
      <c r="IRY107"/>
      <c r="IRZ107"/>
      <c r="ISA107"/>
      <c r="ISB107"/>
      <c r="ISC107"/>
      <c r="ISD107"/>
      <c r="ISE107"/>
      <c r="ISF107"/>
      <c r="ISG107"/>
      <c r="ISH107"/>
      <c r="ISI107"/>
      <c r="ISJ107"/>
      <c r="ISK107"/>
      <c r="ISL107"/>
      <c r="ISM107"/>
      <c r="ISN107"/>
      <c r="ISO107"/>
      <c r="ISP107"/>
      <c r="ISQ107"/>
      <c r="ISR107"/>
      <c r="ISS107"/>
      <c r="IST107"/>
      <c r="ISU107"/>
      <c r="ISV107"/>
      <c r="ISW107"/>
      <c r="ISX107"/>
      <c r="ISY107"/>
      <c r="ISZ107"/>
      <c r="ITA107"/>
      <c r="ITB107"/>
      <c r="ITC107"/>
      <c r="ITD107"/>
      <c r="ITE107"/>
      <c r="ITF107"/>
      <c r="ITG107"/>
      <c r="ITH107"/>
      <c r="ITI107"/>
      <c r="ITJ107"/>
      <c r="ITK107"/>
      <c r="ITL107"/>
      <c r="ITM107"/>
      <c r="ITN107"/>
      <c r="ITO107"/>
      <c r="ITP107"/>
      <c r="ITQ107"/>
      <c r="ITR107"/>
      <c r="ITS107"/>
      <c r="ITT107"/>
      <c r="ITU107"/>
      <c r="ITV107"/>
      <c r="ITW107"/>
      <c r="ITX107"/>
      <c r="ITY107"/>
      <c r="ITZ107"/>
      <c r="IUA107"/>
      <c r="IUB107"/>
      <c r="IUC107"/>
      <c r="IUD107"/>
      <c r="IUE107"/>
      <c r="IUF107"/>
      <c r="IUG107"/>
      <c r="IUH107"/>
      <c r="IUI107"/>
      <c r="IUJ107"/>
      <c r="IUK107"/>
      <c r="IUL107"/>
      <c r="IUM107"/>
      <c r="IUN107"/>
      <c r="IUO107"/>
      <c r="IUP107"/>
      <c r="IUQ107"/>
      <c r="IUR107"/>
      <c r="IUS107"/>
      <c r="IUT107"/>
      <c r="IUU107"/>
      <c r="IUV107"/>
      <c r="IUW107"/>
      <c r="IUX107"/>
      <c r="IUY107"/>
      <c r="IUZ107"/>
      <c r="IVA107"/>
      <c r="IVB107"/>
      <c r="IVC107"/>
      <c r="IVD107"/>
      <c r="IVE107"/>
      <c r="IVF107"/>
      <c r="IVG107"/>
      <c r="IVH107"/>
      <c r="IVI107"/>
      <c r="IVJ107"/>
      <c r="IVK107"/>
      <c r="IVL107"/>
      <c r="IVM107"/>
      <c r="IVN107"/>
      <c r="IVO107"/>
      <c r="IVP107"/>
      <c r="IVQ107"/>
      <c r="IVR107"/>
      <c r="IVS107"/>
      <c r="IVT107"/>
      <c r="IVU107"/>
      <c r="IVV107"/>
      <c r="IVW107"/>
      <c r="IVX107"/>
      <c r="IVY107"/>
      <c r="IVZ107"/>
      <c r="IWA107"/>
      <c r="IWB107"/>
      <c r="IWC107"/>
      <c r="IWD107"/>
      <c r="IWE107"/>
      <c r="IWF107"/>
      <c r="IWG107"/>
      <c r="IWH107"/>
      <c r="IWI107"/>
      <c r="IWJ107"/>
      <c r="IWK107"/>
      <c r="IWL107"/>
      <c r="IWM107"/>
      <c r="IWN107"/>
      <c r="IWO107"/>
      <c r="IWP107"/>
      <c r="IWQ107"/>
      <c r="IWR107"/>
      <c r="IWS107"/>
      <c r="IWT107"/>
      <c r="IWU107"/>
      <c r="IWV107"/>
      <c r="IWW107"/>
      <c r="IWX107"/>
      <c r="IWY107"/>
      <c r="IWZ107"/>
      <c r="IXA107"/>
      <c r="IXB107"/>
      <c r="IXC107"/>
      <c r="IXD107"/>
      <c r="IXE107"/>
      <c r="IXF107"/>
      <c r="IXG107"/>
      <c r="IXH107"/>
      <c r="IXI107"/>
      <c r="IXJ107"/>
      <c r="IXK107"/>
      <c r="IXL107"/>
      <c r="IXM107"/>
      <c r="IXN107"/>
      <c r="IXO107"/>
      <c r="IXP107"/>
      <c r="IXQ107"/>
      <c r="IXR107"/>
      <c r="IXS107"/>
      <c r="IXT107"/>
      <c r="IXU107"/>
      <c r="IXV107"/>
      <c r="IXW107"/>
      <c r="IXX107"/>
      <c r="IXY107"/>
      <c r="IXZ107"/>
      <c r="IYA107"/>
      <c r="IYB107"/>
      <c r="IYC107"/>
      <c r="IYD107"/>
      <c r="IYE107"/>
      <c r="IYF107"/>
      <c r="IYG107"/>
      <c r="IYH107"/>
      <c r="IYI107"/>
      <c r="IYJ107"/>
      <c r="IYK107"/>
      <c r="IYL107"/>
      <c r="IYM107"/>
      <c r="IYN107"/>
      <c r="IYO107"/>
      <c r="IYP107"/>
      <c r="IYQ107"/>
      <c r="IYR107"/>
      <c r="IYS107"/>
      <c r="IYT107"/>
      <c r="IYU107"/>
      <c r="IYV107"/>
      <c r="IYW107"/>
      <c r="IYX107"/>
      <c r="IYY107"/>
      <c r="IYZ107"/>
      <c r="IZA107"/>
      <c r="IZB107"/>
      <c r="IZC107"/>
      <c r="IZD107"/>
      <c r="IZE107"/>
      <c r="IZF107"/>
      <c r="IZG107"/>
      <c r="IZH107"/>
      <c r="IZI107"/>
      <c r="IZJ107"/>
      <c r="IZK107"/>
      <c r="IZL107"/>
      <c r="IZM107"/>
      <c r="IZN107"/>
      <c r="IZO107"/>
      <c r="IZP107"/>
      <c r="IZQ107"/>
      <c r="IZR107"/>
      <c r="IZS107"/>
      <c r="IZT107"/>
      <c r="IZU107"/>
      <c r="IZV107"/>
      <c r="IZW107"/>
      <c r="IZX107"/>
      <c r="IZY107"/>
      <c r="IZZ107"/>
      <c r="JAA107"/>
      <c r="JAB107"/>
      <c r="JAC107"/>
      <c r="JAD107"/>
      <c r="JAE107"/>
      <c r="JAF107"/>
      <c r="JAG107"/>
      <c r="JAH107"/>
      <c r="JAI107"/>
      <c r="JAJ107"/>
      <c r="JAK107"/>
      <c r="JAL107"/>
      <c r="JAM107"/>
      <c r="JAN107"/>
      <c r="JAO107"/>
      <c r="JAP107"/>
      <c r="JAQ107"/>
      <c r="JAR107"/>
      <c r="JAS107"/>
      <c r="JAT107"/>
      <c r="JAU107"/>
      <c r="JAV107"/>
      <c r="JAW107"/>
      <c r="JAX107"/>
      <c r="JAY107"/>
      <c r="JAZ107"/>
      <c r="JBA107"/>
      <c r="JBB107"/>
      <c r="JBC107"/>
      <c r="JBD107"/>
      <c r="JBE107"/>
      <c r="JBF107"/>
      <c r="JBG107"/>
      <c r="JBH107"/>
      <c r="JBI107"/>
      <c r="JBJ107"/>
      <c r="JBK107"/>
      <c r="JBL107"/>
      <c r="JBM107"/>
      <c r="JBN107"/>
      <c r="JBO107"/>
      <c r="JBP107"/>
      <c r="JBQ107"/>
      <c r="JBR107"/>
      <c r="JBS107"/>
      <c r="JBT107"/>
      <c r="JBU107"/>
      <c r="JBV107"/>
      <c r="JBW107"/>
      <c r="JBX107"/>
      <c r="JBY107"/>
      <c r="JBZ107"/>
      <c r="JCA107"/>
      <c r="JCB107"/>
      <c r="JCC107"/>
      <c r="JCD107"/>
      <c r="JCE107"/>
      <c r="JCF107"/>
      <c r="JCG107"/>
      <c r="JCH107"/>
      <c r="JCI107"/>
      <c r="JCJ107"/>
      <c r="JCK107"/>
      <c r="JCL107"/>
      <c r="JCM107"/>
      <c r="JCN107"/>
      <c r="JCO107"/>
      <c r="JCP107"/>
      <c r="JCQ107"/>
      <c r="JCR107"/>
      <c r="JCS107"/>
      <c r="JCT107"/>
      <c r="JCU107"/>
      <c r="JCV107"/>
      <c r="JCW107"/>
      <c r="JCX107"/>
      <c r="JCY107"/>
      <c r="JCZ107"/>
      <c r="JDA107"/>
      <c r="JDB107"/>
      <c r="JDC107"/>
      <c r="JDD107"/>
      <c r="JDE107"/>
      <c r="JDF107"/>
      <c r="JDG107"/>
      <c r="JDH107"/>
      <c r="JDI107"/>
      <c r="JDJ107"/>
      <c r="JDK107"/>
      <c r="JDL107"/>
      <c r="JDM107"/>
      <c r="JDN107"/>
      <c r="JDO107"/>
      <c r="JDP107"/>
      <c r="JDQ107"/>
      <c r="JDR107"/>
      <c r="JDS107"/>
      <c r="JDT107"/>
      <c r="JDU107"/>
      <c r="JDV107"/>
      <c r="JDW107"/>
      <c r="JDX107"/>
      <c r="JDY107"/>
      <c r="JDZ107"/>
      <c r="JEA107"/>
      <c r="JEB107"/>
      <c r="JEC107"/>
      <c r="JED107"/>
      <c r="JEE107"/>
      <c r="JEF107"/>
      <c r="JEG107"/>
      <c r="JEH107"/>
      <c r="JEI107"/>
      <c r="JEJ107"/>
      <c r="JEK107"/>
      <c r="JEL107"/>
      <c r="JEM107"/>
      <c r="JEN107"/>
      <c r="JEO107"/>
      <c r="JEP107"/>
      <c r="JEQ107"/>
      <c r="JER107"/>
      <c r="JES107"/>
      <c r="JET107"/>
      <c r="JEU107"/>
      <c r="JEV107"/>
      <c r="JEW107"/>
      <c r="JEX107"/>
      <c r="JEY107"/>
      <c r="JEZ107"/>
      <c r="JFA107"/>
      <c r="JFB107"/>
      <c r="JFC107"/>
      <c r="JFD107"/>
      <c r="JFE107"/>
      <c r="JFF107"/>
      <c r="JFG107"/>
      <c r="JFH107"/>
      <c r="JFI107"/>
      <c r="JFJ107"/>
      <c r="JFK107"/>
      <c r="JFL107"/>
      <c r="JFM107"/>
      <c r="JFN107"/>
      <c r="JFO107"/>
      <c r="JFP107"/>
      <c r="JFQ107"/>
      <c r="JFR107"/>
      <c r="JFS107"/>
      <c r="JFT107"/>
      <c r="JFU107"/>
      <c r="JFV107"/>
      <c r="JFW107"/>
      <c r="JFX107"/>
      <c r="JFY107"/>
      <c r="JFZ107"/>
      <c r="JGA107"/>
      <c r="JGB107"/>
      <c r="JGC107"/>
      <c r="JGD107"/>
      <c r="JGE107"/>
      <c r="JGF107"/>
      <c r="JGG107"/>
      <c r="JGH107"/>
      <c r="JGI107"/>
      <c r="JGJ107"/>
      <c r="JGK107"/>
      <c r="JGL107"/>
      <c r="JGM107"/>
      <c r="JGN107"/>
      <c r="JGO107"/>
      <c r="JGP107"/>
      <c r="JGQ107"/>
      <c r="JGR107"/>
      <c r="JGS107"/>
      <c r="JGT107"/>
      <c r="JGU107"/>
      <c r="JGV107"/>
      <c r="JGW107"/>
      <c r="JGX107"/>
      <c r="JGY107"/>
      <c r="JGZ107"/>
      <c r="JHA107"/>
      <c r="JHB107"/>
      <c r="JHC107"/>
      <c r="JHD107"/>
      <c r="JHE107"/>
      <c r="JHF107"/>
      <c r="JHG107"/>
      <c r="JHH107"/>
      <c r="JHI107"/>
      <c r="JHJ107"/>
      <c r="JHK107"/>
      <c r="JHL107"/>
      <c r="JHM107"/>
      <c r="JHN107"/>
      <c r="JHO107"/>
      <c r="JHP107"/>
      <c r="JHQ107"/>
      <c r="JHR107"/>
      <c r="JHS107"/>
      <c r="JHT107"/>
      <c r="JHU107"/>
      <c r="JHV107"/>
      <c r="JHW107"/>
      <c r="JHX107"/>
      <c r="JHY107"/>
      <c r="JHZ107"/>
      <c r="JIA107"/>
      <c r="JIB107"/>
      <c r="JIC107"/>
      <c r="JID107"/>
      <c r="JIE107"/>
      <c r="JIF107"/>
      <c r="JIG107"/>
      <c r="JIH107"/>
      <c r="JII107"/>
      <c r="JIJ107"/>
      <c r="JIK107"/>
      <c r="JIL107"/>
      <c r="JIM107"/>
      <c r="JIN107"/>
      <c r="JIO107"/>
      <c r="JIP107"/>
      <c r="JIQ107"/>
      <c r="JIR107"/>
      <c r="JIS107"/>
      <c r="JIT107"/>
      <c r="JIU107"/>
      <c r="JIV107"/>
      <c r="JIW107"/>
      <c r="JIX107"/>
      <c r="JIY107"/>
      <c r="JIZ107"/>
      <c r="JJA107"/>
      <c r="JJB107"/>
      <c r="JJC107"/>
      <c r="JJD107"/>
      <c r="JJE107"/>
      <c r="JJF107"/>
      <c r="JJG107"/>
      <c r="JJH107"/>
      <c r="JJI107"/>
      <c r="JJJ107"/>
      <c r="JJK107"/>
      <c r="JJL107"/>
      <c r="JJM107"/>
      <c r="JJN107"/>
      <c r="JJO107"/>
      <c r="JJP107"/>
      <c r="JJQ107"/>
      <c r="JJR107"/>
      <c r="JJS107"/>
      <c r="JJT107"/>
      <c r="JJU107"/>
      <c r="JJV107"/>
      <c r="JJW107"/>
      <c r="JJX107"/>
      <c r="JJY107"/>
      <c r="JJZ107"/>
      <c r="JKA107"/>
      <c r="JKB107"/>
      <c r="JKC107"/>
      <c r="JKD107"/>
      <c r="JKE107"/>
      <c r="JKF107"/>
      <c r="JKG107"/>
      <c r="JKH107"/>
      <c r="JKI107"/>
      <c r="JKJ107"/>
      <c r="JKK107"/>
      <c r="JKL107"/>
      <c r="JKM107"/>
      <c r="JKN107"/>
      <c r="JKO107"/>
      <c r="JKP107"/>
      <c r="JKQ107"/>
      <c r="JKR107"/>
      <c r="JKS107"/>
      <c r="JKT107"/>
      <c r="JKU107"/>
      <c r="JKV107"/>
      <c r="JKW107"/>
      <c r="JKX107"/>
      <c r="JKY107"/>
      <c r="JKZ107"/>
      <c r="JLA107"/>
      <c r="JLB107"/>
      <c r="JLC107"/>
      <c r="JLD107"/>
      <c r="JLE107"/>
      <c r="JLF107"/>
      <c r="JLG107"/>
      <c r="JLH107"/>
      <c r="JLI107"/>
      <c r="JLJ107"/>
      <c r="JLK107"/>
      <c r="JLL107"/>
      <c r="JLM107"/>
      <c r="JLN107"/>
      <c r="JLO107"/>
      <c r="JLP107"/>
      <c r="JLQ107"/>
      <c r="JLR107"/>
      <c r="JLS107"/>
      <c r="JLT107"/>
      <c r="JLU107"/>
      <c r="JLV107"/>
      <c r="JLW107"/>
      <c r="JLX107"/>
      <c r="JLY107"/>
      <c r="JLZ107"/>
      <c r="JMA107"/>
      <c r="JMB107"/>
      <c r="JMC107"/>
      <c r="JMD107"/>
      <c r="JME107"/>
      <c r="JMF107"/>
      <c r="JMG107"/>
      <c r="JMH107"/>
      <c r="JMI107"/>
      <c r="JMJ107"/>
      <c r="JMK107"/>
      <c r="JML107"/>
      <c r="JMM107"/>
      <c r="JMN107"/>
      <c r="JMO107"/>
      <c r="JMP107"/>
      <c r="JMQ107"/>
      <c r="JMR107"/>
      <c r="JMS107"/>
      <c r="JMT107"/>
      <c r="JMU107"/>
      <c r="JMV107"/>
      <c r="JMW107"/>
      <c r="JMX107"/>
      <c r="JMY107"/>
      <c r="JMZ107"/>
      <c r="JNA107"/>
      <c r="JNB107"/>
      <c r="JNC107"/>
      <c r="JND107"/>
      <c r="JNE107"/>
      <c r="JNF107"/>
      <c r="JNG107"/>
      <c r="JNH107"/>
      <c r="JNI107"/>
      <c r="JNJ107"/>
      <c r="JNK107"/>
      <c r="JNL107"/>
      <c r="JNM107"/>
      <c r="JNN107"/>
      <c r="JNO107"/>
      <c r="JNP107"/>
      <c r="JNQ107"/>
      <c r="JNR107"/>
      <c r="JNS107"/>
      <c r="JNT107"/>
      <c r="JNU107"/>
      <c r="JNV107"/>
      <c r="JNW107"/>
      <c r="JNX107"/>
      <c r="JNY107"/>
      <c r="JNZ107"/>
      <c r="JOA107"/>
      <c r="JOB107"/>
      <c r="JOC107"/>
      <c r="JOD107"/>
      <c r="JOE107"/>
      <c r="JOF107"/>
      <c r="JOG107"/>
      <c r="JOH107"/>
      <c r="JOI107"/>
      <c r="JOJ107"/>
      <c r="JOK107"/>
      <c r="JOL107"/>
      <c r="JOM107"/>
      <c r="JON107"/>
      <c r="JOO107"/>
      <c r="JOP107"/>
      <c r="JOQ107"/>
      <c r="JOR107"/>
      <c r="JOS107"/>
      <c r="JOT107"/>
      <c r="JOU107"/>
      <c r="JOV107"/>
      <c r="JOW107"/>
      <c r="JOX107"/>
      <c r="JOY107"/>
      <c r="JOZ107"/>
      <c r="JPA107"/>
      <c r="JPB107"/>
      <c r="JPC107"/>
      <c r="JPD107"/>
      <c r="JPE107"/>
      <c r="JPF107"/>
      <c r="JPG107"/>
      <c r="JPH107"/>
      <c r="JPI107"/>
      <c r="JPJ107"/>
      <c r="JPK107"/>
      <c r="JPL107"/>
      <c r="JPM107"/>
      <c r="JPN107"/>
      <c r="JPO107"/>
      <c r="JPP107"/>
      <c r="JPQ107"/>
      <c r="JPR107"/>
      <c r="JPS107"/>
      <c r="JPT107"/>
      <c r="JPU107"/>
      <c r="JPV107"/>
      <c r="JPW107"/>
      <c r="JPX107"/>
      <c r="JPY107"/>
      <c r="JPZ107"/>
      <c r="JQA107"/>
      <c r="JQB107"/>
      <c r="JQC107"/>
      <c r="JQD107"/>
      <c r="JQE107"/>
      <c r="JQF107"/>
      <c r="JQG107"/>
      <c r="JQH107"/>
      <c r="JQI107"/>
      <c r="JQJ107"/>
      <c r="JQK107"/>
      <c r="JQL107"/>
      <c r="JQM107"/>
      <c r="JQN107"/>
      <c r="JQO107"/>
      <c r="JQP107"/>
      <c r="JQQ107"/>
      <c r="JQR107"/>
      <c r="JQS107"/>
      <c r="JQT107"/>
      <c r="JQU107"/>
      <c r="JQV107"/>
      <c r="JQW107"/>
      <c r="JQX107"/>
      <c r="JQY107"/>
      <c r="JQZ107"/>
      <c r="JRA107"/>
      <c r="JRB107"/>
      <c r="JRC107"/>
      <c r="JRD107"/>
      <c r="JRE107"/>
      <c r="JRF107"/>
      <c r="JRG107"/>
      <c r="JRH107"/>
      <c r="JRI107"/>
      <c r="JRJ107"/>
      <c r="JRK107"/>
      <c r="JRL107"/>
      <c r="JRM107"/>
      <c r="JRN107"/>
      <c r="JRO107"/>
      <c r="JRP107"/>
      <c r="JRQ107"/>
      <c r="JRR107"/>
      <c r="JRS107"/>
      <c r="JRT107"/>
      <c r="JRU107"/>
      <c r="JRV107"/>
      <c r="JRW107"/>
      <c r="JRX107"/>
      <c r="JRY107"/>
      <c r="JRZ107"/>
      <c r="JSA107"/>
      <c r="JSB107"/>
      <c r="JSC107"/>
      <c r="JSD107"/>
      <c r="JSE107"/>
      <c r="JSF107"/>
      <c r="JSG107"/>
      <c r="JSH107"/>
      <c r="JSI107"/>
      <c r="JSJ107"/>
      <c r="JSK107"/>
      <c r="JSL107"/>
      <c r="JSM107"/>
      <c r="JSN107"/>
      <c r="JSO107"/>
      <c r="JSP107"/>
      <c r="JSQ107"/>
      <c r="JSR107"/>
      <c r="JSS107"/>
      <c r="JST107"/>
      <c r="JSU107"/>
      <c r="JSV107"/>
      <c r="JSW107"/>
      <c r="JSX107"/>
      <c r="JSY107"/>
      <c r="JSZ107"/>
      <c r="JTA107"/>
      <c r="JTB107"/>
      <c r="JTC107"/>
      <c r="JTD107"/>
      <c r="JTE107"/>
      <c r="JTF107"/>
      <c r="JTG107"/>
      <c r="JTH107"/>
      <c r="JTI107"/>
      <c r="JTJ107"/>
      <c r="JTK107"/>
      <c r="JTL107"/>
      <c r="JTM107"/>
      <c r="JTN107"/>
      <c r="JTO107"/>
      <c r="JTP107"/>
      <c r="JTQ107"/>
      <c r="JTR107"/>
      <c r="JTS107"/>
      <c r="JTT107"/>
      <c r="JTU107"/>
      <c r="JTV107"/>
      <c r="JTW107"/>
      <c r="JTX107"/>
      <c r="JTY107"/>
      <c r="JTZ107"/>
      <c r="JUA107"/>
      <c r="JUB107"/>
      <c r="JUC107"/>
      <c r="JUD107"/>
      <c r="JUE107"/>
      <c r="JUF107"/>
      <c r="JUG107"/>
      <c r="JUH107"/>
      <c r="JUI107"/>
      <c r="JUJ107"/>
      <c r="JUK107"/>
      <c r="JUL107"/>
      <c r="JUM107"/>
      <c r="JUN107"/>
      <c r="JUO107"/>
      <c r="JUP107"/>
      <c r="JUQ107"/>
      <c r="JUR107"/>
      <c r="JUS107"/>
      <c r="JUT107"/>
      <c r="JUU107"/>
      <c r="JUV107"/>
      <c r="JUW107"/>
      <c r="JUX107"/>
      <c r="JUY107"/>
      <c r="JUZ107"/>
      <c r="JVA107"/>
      <c r="JVB107"/>
      <c r="JVC107"/>
      <c r="JVD107"/>
      <c r="JVE107"/>
      <c r="JVF107"/>
      <c r="JVG107"/>
      <c r="JVH107"/>
      <c r="JVI107"/>
      <c r="JVJ107"/>
      <c r="JVK107"/>
      <c r="JVL107"/>
      <c r="JVM107"/>
      <c r="JVN107"/>
      <c r="JVO107"/>
      <c r="JVP107"/>
      <c r="JVQ107"/>
      <c r="JVR107"/>
      <c r="JVS107"/>
      <c r="JVT107"/>
      <c r="JVU107"/>
      <c r="JVV107"/>
      <c r="JVW107"/>
      <c r="JVX107"/>
      <c r="JVY107"/>
      <c r="JVZ107"/>
      <c r="JWA107"/>
      <c r="JWB107"/>
      <c r="JWC107"/>
      <c r="JWD107"/>
      <c r="JWE107"/>
      <c r="JWF107"/>
      <c r="JWG107"/>
      <c r="JWH107"/>
      <c r="JWI107"/>
      <c r="JWJ107"/>
      <c r="JWK107"/>
      <c r="JWL107"/>
      <c r="JWM107"/>
      <c r="JWN107"/>
      <c r="JWO107"/>
      <c r="JWP107"/>
      <c r="JWQ107"/>
      <c r="JWR107"/>
      <c r="JWS107"/>
      <c r="JWT107"/>
      <c r="JWU107"/>
      <c r="JWV107"/>
      <c r="JWW107"/>
      <c r="JWX107"/>
      <c r="JWY107"/>
      <c r="JWZ107"/>
      <c r="JXA107"/>
      <c r="JXB107"/>
      <c r="JXC107"/>
      <c r="JXD107"/>
      <c r="JXE107"/>
      <c r="JXF107"/>
      <c r="JXG107"/>
      <c r="JXH107"/>
      <c r="JXI107"/>
      <c r="JXJ107"/>
      <c r="JXK107"/>
      <c r="JXL107"/>
      <c r="JXM107"/>
      <c r="JXN107"/>
      <c r="JXO107"/>
      <c r="JXP107"/>
      <c r="JXQ107"/>
      <c r="JXR107"/>
      <c r="JXS107"/>
      <c r="JXT107"/>
      <c r="JXU107"/>
      <c r="JXV107"/>
      <c r="JXW107"/>
      <c r="JXX107"/>
      <c r="JXY107"/>
      <c r="JXZ107"/>
      <c r="JYA107"/>
      <c r="JYB107"/>
      <c r="JYC107"/>
      <c r="JYD107"/>
      <c r="JYE107"/>
      <c r="JYF107"/>
      <c r="JYG107"/>
      <c r="JYH107"/>
      <c r="JYI107"/>
      <c r="JYJ107"/>
      <c r="JYK107"/>
      <c r="JYL107"/>
      <c r="JYM107"/>
      <c r="JYN107"/>
      <c r="JYO107"/>
      <c r="JYP107"/>
      <c r="JYQ107"/>
      <c r="JYR107"/>
      <c r="JYS107"/>
      <c r="JYT107"/>
      <c r="JYU107"/>
      <c r="JYV107"/>
      <c r="JYW107"/>
      <c r="JYX107"/>
      <c r="JYY107"/>
      <c r="JYZ107"/>
      <c r="JZA107"/>
      <c r="JZB107"/>
      <c r="JZC107"/>
      <c r="JZD107"/>
      <c r="JZE107"/>
      <c r="JZF107"/>
      <c r="JZG107"/>
      <c r="JZH107"/>
      <c r="JZI107"/>
      <c r="JZJ107"/>
      <c r="JZK107"/>
      <c r="JZL107"/>
      <c r="JZM107"/>
      <c r="JZN107"/>
      <c r="JZO107"/>
      <c r="JZP107"/>
      <c r="JZQ107"/>
      <c r="JZR107"/>
      <c r="JZS107"/>
      <c r="JZT107"/>
      <c r="JZU107"/>
      <c r="JZV107"/>
      <c r="JZW107"/>
      <c r="JZX107"/>
      <c r="JZY107"/>
      <c r="JZZ107"/>
      <c r="KAA107"/>
      <c r="KAB107"/>
      <c r="KAC107"/>
      <c r="KAD107"/>
      <c r="KAE107"/>
      <c r="KAF107"/>
      <c r="KAG107"/>
      <c r="KAH107"/>
      <c r="KAI107"/>
      <c r="KAJ107"/>
      <c r="KAK107"/>
      <c r="KAL107"/>
      <c r="KAM107"/>
      <c r="KAN107"/>
      <c r="KAO107"/>
      <c r="KAP107"/>
      <c r="KAQ107"/>
      <c r="KAR107"/>
      <c r="KAS107"/>
      <c r="KAT107"/>
      <c r="KAU107"/>
      <c r="KAV107"/>
      <c r="KAW107"/>
      <c r="KAX107"/>
      <c r="KAY107"/>
      <c r="KAZ107"/>
      <c r="KBA107"/>
      <c r="KBB107"/>
      <c r="KBC107"/>
      <c r="KBD107"/>
      <c r="KBE107"/>
      <c r="KBF107"/>
      <c r="KBG107"/>
      <c r="KBH107"/>
      <c r="KBI107"/>
      <c r="KBJ107"/>
      <c r="KBK107"/>
      <c r="KBL107"/>
      <c r="KBM107"/>
      <c r="KBN107"/>
      <c r="KBO107"/>
      <c r="KBP107"/>
      <c r="KBQ107"/>
      <c r="KBR107"/>
      <c r="KBS107"/>
      <c r="KBT107"/>
      <c r="KBU107"/>
      <c r="KBV107"/>
      <c r="KBW107"/>
      <c r="KBX107"/>
      <c r="KBY107"/>
      <c r="KBZ107"/>
      <c r="KCA107"/>
      <c r="KCB107"/>
      <c r="KCC107"/>
      <c r="KCD107"/>
      <c r="KCE107"/>
      <c r="KCF107"/>
      <c r="KCG107"/>
      <c r="KCH107"/>
      <c r="KCI107"/>
      <c r="KCJ107"/>
      <c r="KCK107"/>
      <c r="KCL107"/>
      <c r="KCM107"/>
      <c r="KCN107"/>
      <c r="KCO107"/>
      <c r="KCP107"/>
      <c r="KCQ107"/>
      <c r="KCR107"/>
      <c r="KCS107"/>
      <c r="KCT107"/>
      <c r="KCU107"/>
      <c r="KCV107"/>
      <c r="KCW107"/>
      <c r="KCX107"/>
      <c r="KCY107"/>
      <c r="KCZ107"/>
      <c r="KDA107"/>
      <c r="KDB107"/>
      <c r="KDC107"/>
      <c r="KDD107"/>
      <c r="KDE107"/>
      <c r="KDF107"/>
      <c r="KDG107"/>
      <c r="KDH107"/>
      <c r="KDI107"/>
      <c r="KDJ107"/>
      <c r="KDK107"/>
      <c r="KDL107"/>
      <c r="KDM107"/>
      <c r="KDN107"/>
      <c r="KDO107"/>
      <c r="KDP107"/>
      <c r="KDQ107"/>
      <c r="KDR107"/>
      <c r="KDS107"/>
      <c r="KDT107"/>
      <c r="KDU107"/>
      <c r="KDV107"/>
      <c r="KDW107"/>
      <c r="KDX107"/>
      <c r="KDY107"/>
      <c r="KDZ107"/>
      <c r="KEA107"/>
      <c r="KEB107"/>
      <c r="KEC107"/>
      <c r="KED107"/>
      <c r="KEE107"/>
      <c r="KEF107"/>
      <c r="KEG107"/>
      <c r="KEH107"/>
      <c r="KEI107"/>
      <c r="KEJ107"/>
      <c r="KEK107"/>
      <c r="KEL107"/>
      <c r="KEM107"/>
      <c r="KEN107"/>
      <c r="KEO107"/>
      <c r="KEP107"/>
      <c r="KEQ107"/>
      <c r="KER107"/>
      <c r="KES107"/>
      <c r="KET107"/>
      <c r="KEU107"/>
      <c r="KEV107"/>
      <c r="KEW107"/>
      <c r="KEX107"/>
      <c r="KEY107"/>
      <c r="KEZ107"/>
      <c r="KFA107"/>
      <c r="KFB107"/>
      <c r="KFC107"/>
      <c r="KFD107"/>
      <c r="KFE107"/>
      <c r="KFF107"/>
      <c r="KFG107"/>
      <c r="KFH107"/>
      <c r="KFI107"/>
      <c r="KFJ107"/>
      <c r="KFK107"/>
      <c r="KFL107"/>
      <c r="KFM107"/>
      <c r="KFN107"/>
      <c r="KFO107"/>
      <c r="KFP107"/>
      <c r="KFQ107"/>
      <c r="KFR107"/>
      <c r="KFS107"/>
      <c r="KFT107"/>
      <c r="KFU107"/>
      <c r="KFV107"/>
      <c r="KFW107"/>
      <c r="KFX107"/>
      <c r="KFY107"/>
      <c r="KFZ107"/>
      <c r="KGA107"/>
      <c r="KGB107"/>
      <c r="KGC107"/>
      <c r="KGD107"/>
      <c r="KGE107"/>
      <c r="KGF107"/>
      <c r="KGG107"/>
      <c r="KGH107"/>
      <c r="KGI107"/>
      <c r="KGJ107"/>
      <c r="KGK107"/>
      <c r="KGL107"/>
      <c r="KGM107"/>
      <c r="KGN107"/>
      <c r="KGO107"/>
      <c r="KGP107"/>
      <c r="KGQ107"/>
      <c r="KGR107"/>
      <c r="KGS107"/>
      <c r="KGT107"/>
      <c r="KGU107"/>
      <c r="KGV107"/>
      <c r="KGW107"/>
      <c r="KGX107"/>
      <c r="KGY107"/>
      <c r="KGZ107"/>
      <c r="KHA107"/>
      <c r="KHB107"/>
      <c r="KHC107"/>
      <c r="KHD107"/>
      <c r="KHE107"/>
      <c r="KHF107"/>
      <c r="KHG107"/>
      <c r="KHH107"/>
      <c r="KHI107"/>
      <c r="KHJ107"/>
      <c r="KHK107"/>
      <c r="KHL107"/>
      <c r="KHM107"/>
      <c r="KHN107"/>
      <c r="KHO107"/>
      <c r="KHP107"/>
      <c r="KHQ107"/>
      <c r="KHR107"/>
      <c r="KHS107"/>
      <c r="KHT107"/>
      <c r="KHU107"/>
      <c r="KHV107"/>
      <c r="KHW107"/>
      <c r="KHX107"/>
      <c r="KHY107"/>
      <c r="KHZ107"/>
      <c r="KIA107"/>
      <c r="KIB107"/>
      <c r="KIC107"/>
      <c r="KID107"/>
      <c r="KIE107"/>
      <c r="KIF107"/>
      <c r="KIG107"/>
      <c r="KIH107"/>
      <c r="KII107"/>
      <c r="KIJ107"/>
      <c r="KIK107"/>
      <c r="KIL107"/>
      <c r="KIM107"/>
      <c r="KIN107"/>
      <c r="KIO107"/>
      <c r="KIP107"/>
      <c r="KIQ107"/>
      <c r="KIR107"/>
      <c r="KIS107"/>
      <c r="KIT107"/>
      <c r="KIU107"/>
      <c r="KIV107"/>
      <c r="KIW107"/>
      <c r="KIX107"/>
      <c r="KIY107"/>
      <c r="KIZ107"/>
      <c r="KJA107"/>
      <c r="KJB107"/>
      <c r="KJC107"/>
      <c r="KJD107"/>
      <c r="KJE107"/>
      <c r="KJF107"/>
      <c r="KJG107"/>
      <c r="KJH107"/>
      <c r="KJI107"/>
      <c r="KJJ107"/>
      <c r="KJK107"/>
      <c r="KJL107"/>
      <c r="KJM107"/>
      <c r="KJN107"/>
      <c r="KJO107"/>
      <c r="KJP107"/>
      <c r="KJQ107"/>
      <c r="KJR107"/>
      <c r="KJS107"/>
      <c r="KJT107"/>
      <c r="KJU107"/>
      <c r="KJV107"/>
      <c r="KJW107"/>
      <c r="KJX107"/>
      <c r="KJY107"/>
      <c r="KJZ107"/>
      <c r="KKA107"/>
      <c r="KKB107"/>
      <c r="KKC107"/>
      <c r="KKD107"/>
      <c r="KKE107"/>
      <c r="KKF107"/>
      <c r="KKG107"/>
      <c r="KKH107"/>
      <c r="KKI107"/>
      <c r="KKJ107"/>
      <c r="KKK107"/>
      <c r="KKL107"/>
      <c r="KKM107"/>
      <c r="KKN107"/>
      <c r="KKO107"/>
      <c r="KKP107"/>
      <c r="KKQ107"/>
      <c r="KKR107"/>
      <c r="KKS107"/>
      <c r="KKT107"/>
      <c r="KKU107"/>
      <c r="KKV107"/>
      <c r="KKW107"/>
      <c r="KKX107"/>
      <c r="KKY107"/>
      <c r="KKZ107"/>
      <c r="KLA107"/>
      <c r="KLB107"/>
      <c r="KLC107"/>
      <c r="KLD107"/>
      <c r="KLE107"/>
      <c r="KLF107"/>
      <c r="KLG107"/>
      <c r="KLH107"/>
      <c r="KLI107"/>
      <c r="KLJ107"/>
      <c r="KLK107"/>
      <c r="KLL107"/>
      <c r="KLM107"/>
      <c r="KLN107"/>
      <c r="KLO107"/>
      <c r="KLP107"/>
      <c r="KLQ107"/>
      <c r="KLR107"/>
      <c r="KLS107"/>
      <c r="KLT107"/>
      <c r="KLU107"/>
      <c r="KLV107"/>
      <c r="KLW107"/>
      <c r="KLX107"/>
      <c r="KLY107"/>
      <c r="KLZ107"/>
      <c r="KMA107"/>
      <c r="KMB107"/>
      <c r="KMC107"/>
      <c r="KMD107"/>
      <c r="KME107"/>
      <c r="KMF107"/>
      <c r="KMG107"/>
      <c r="KMH107"/>
      <c r="KMI107"/>
      <c r="KMJ107"/>
      <c r="KMK107"/>
      <c r="KML107"/>
      <c r="KMM107"/>
      <c r="KMN107"/>
      <c r="KMO107"/>
      <c r="KMP107"/>
      <c r="KMQ107"/>
      <c r="KMR107"/>
      <c r="KMS107"/>
      <c r="KMT107"/>
      <c r="KMU107"/>
      <c r="KMV107"/>
      <c r="KMW107"/>
      <c r="KMX107"/>
      <c r="KMY107"/>
      <c r="KMZ107"/>
      <c r="KNA107"/>
      <c r="KNB107"/>
      <c r="KNC107"/>
      <c r="KND107"/>
      <c r="KNE107"/>
      <c r="KNF107"/>
      <c r="KNG107"/>
      <c r="KNH107"/>
      <c r="KNI107"/>
      <c r="KNJ107"/>
      <c r="KNK107"/>
      <c r="KNL107"/>
      <c r="KNM107"/>
      <c r="KNN107"/>
      <c r="KNO107"/>
      <c r="KNP107"/>
      <c r="KNQ107"/>
      <c r="KNR107"/>
      <c r="KNS107"/>
      <c r="KNT107"/>
      <c r="KNU107"/>
      <c r="KNV107"/>
      <c r="KNW107"/>
      <c r="KNX107"/>
      <c r="KNY107"/>
      <c r="KNZ107"/>
      <c r="KOA107"/>
      <c r="KOB107"/>
      <c r="KOC107"/>
      <c r="KOD107"/>
      <c r="KOE107"/>
      <c r="KOF107"/>
      <c r="KOG107"/>
      <c r="KOH107"/>
      <c r="KOI107"/>
      <c r="KOJ107"/>
      <c r="KOK107"/>
      <c r="KOL107"/>
      <c r="KOM107"/>
      <c r="KON107"/>
      <c r="KOO107"/>
      <c r="KOP107"/>
      <c r="KOQ107"/>
      <c r="KOR107"/>
      <c r="KOS107"/>
      <c r="KOT107"/>
      <c r="KOU107"/>
      <c r="KOV107"/>
      <c r="KOW107"/>
      <c r="KOX107"/>
      <c r="KOY107"/>
      <c r="KOZ107"/>
      <c r="KPA107"/>
      <c r="KPB107"/>
      <c r="KPC107"/>
      <c r="KPD107"/>
      <c r="KPE107"/>
      <c r="KPF107"/>
      <c r="KPG107"/>
      <c r="KPH107"/>
      <c r="KPI107"/>
      <c r="KPJ107"/>
      <c r="KPK107"/>
      <c r="KPL107"/>
      <c r="KPM107"/>
      <c r="KPN107"/>
      <c r="KPO107"/>
      <c r="KPP107"/>
      <c r="KPQ107"/>
      <c r="KPR107"/>
      <c r="KPS107"/>
      <c r="KPT107"/>
      <c r="KPU107"/>
      <c r="KPV107"/>
      <c r="KPW107"/>
      <c r="KPX107"/>
      <c r="KPY107"/>
      <c r="KPZ107"/>
      <c r="KQA107"/>
      <c r="KQB107"/>
      <c r="KQC107"/>
      <c r="KQD107"/>
      <c r="KQE107"/>
      <c r="KQF107"/>
      <c r="KQG107"/>
      <c r="KQH107"/>
      <c r="KQI107"/>
      <c r="KQJ107"/>
      <c r="KQK107"/>
      <c r="KQL107"/>
      <c r="KQM107"/>
      <c r="KQN107"/>
      <c r="KQO107"/>
      <c r="KQP107"/>
      <c r="KQQ107"/>
      <c r="KQR107"/>
      <c r="KQS107"/>
      <c r="KQT107"/>
      <c r="KQU107"/>
      <c r="KQV107"/>
      <c r="KQW107"/>
      <c r="KQX107"/>
      <c r="KQY107"/>
      <c r="KQZ107"/>
      <c r="KRA107"/>
      <c r="KRB107"/>
      <c r="KRC107"/>
      <c r="KRD107"/>
      <c r="KRE107"/>
      <c r="KRF107"/>
      <c r="KRG107"/>
      <c r="KRH107"/>
      <c r="KRI107"/>
      <c r="KRJ107"/>
      <c r="KRK107"/>
      <c r="KRL107"/>
      <c r="KRM107"/>
      <c r="KRN107"/>
      <c r="KRO107"/>
      <c r="KRP107"/>
      <c r="KRQ107"/>
      <c r="KRR107"/>
      <c r="KRS107"/>
      <c r="KRT107"/>
      <c r="KRU107"/>
      <c r="KRV107"/>
      <c r="KRW107"/>
      <c r="KRX107"/>
      <c r="KRY107"/>
      <c r="KRZ107"/>
      <c r="KSA107"/>
      <c r="KSB107"/>
      <c r="KSC107"/>
      <c r="KSD107"/>
      <c r="KSE107"/>
      <c r="KSF107"/>
      <c r="KSG107"/>
      <c r="KSH107"/>
      <c r="KSI107"/>
      <c r="KSJ107"/>
      <c r="KSK107"/>
      <c r="KSL107"/>
      <c r="KSM107"/>
      <c r="KSN107"/>
      <c r="KSO107"/>
      <c r="KSP107"/>
      <c r="KSQ107"/>
      <c r="KSR107"/>
      <c r="KSS107"/>
      <c r="KST107"/>
      <c r="KSU107"/>
      <c r="KSV107"/>
      <c r="KSW107"/>
      <c r="KSX107"/>
      <c r="KSY107"/>
      <c r="KSZ107"/>
      <c r="KTA107"/>
      <c r="KTB107"/>
      <c r="KTC107"/>
      <c r="KTD107"/>
      <c r="KTE107"/>
      <c r="KTF107"/>
      <c r="KTG107"/>
      <c r="KTH107"/>
      <c r="KTI107"/>
      <c r="KTJ107"/>
      <c r="KTK107"/>
      <c r="KTL107"/>
      <c r="KTM107"/>
      <c r="KTN107"/>
      <c r="KTO107"/>
      <c r="KTP107"/>
      <c r="KTQ107"/>
      <c r="KTR107"/>
      <c r="KTS107"/>
      <c r="KTT107"/>
      <c r="KTU107"/>
      <c r="KTV107"/>
      <c r="KTW107"/>
      <c r="KTX107"/>
      <c r="KTY107"/>
      <c r="KTZ107"/>
      <c r="KUA107"/>
      <c r="KUB107"/>
      <c r="KUC107"/>
      <c r="KUD107"/>
      <c r="KUE107"/>
      <c r="KUF107"/>
      <c r="KUG107"/>
      <c r="KUH107"/>
      <c r="KUI107"/>
      <c r="KUJ107"/>
      <c r="KUK107"/>
      <c r="KUL107"/>
      <c r="KUM107"/>
      <c r="KUN107"/>
      <c r="KUO107"/>
      <c r="KUP107"/>
      <c r="KUQ107"/>
      <c r="KUR107"/>
      <c r="KUS107"/>
      <c r="KUT107"/>
      <c r="KUU107"/>
      <c r="KUV107"/>
      <c r="KUW107"/>
      <c r="KUX107"/>
      <c r="KUY107"/>
      <c r="KUZ107"/>
      <c r="KVA107"/>
      <c r="KVB107"/>
      <c r="KVC107"/>
      <c r="KVD107"/>
      <c r="KVE107"/>
      <c r="KVF107"/>
      <c r="KVG107"/>
      <c r="KVH107"/>
      <c r="KVI107"/>
      <c r="KVJ107"/>
      <c r="KVK107"/>
      <c r="KVL107"/>
      <c r="KVM107"/>
      <c r="KVN107"/>
      <c r="KVO107"/>
      <c r="KVP107"/>
      <c r="KVQ107"/>
      <c r="KVR107"/>
      <c r="KVS107"/>
      <c r="KVT107"/>
      <c r="KVU107"/>
      <c r="KVV107"/>
      <c r="KVW107"/>
      <c r="KVX107"/>
      <c r="KVY107"/>
      <c r="KVZ107"/>
      <c r="KWA107"/>
      <c r="KWB107"/>
      <c r="KWC107"/>
      <c r="KWD107"/>
      <c r="KWE107"/>
      <c r="KWF107"/>
      <c r="KWG107"/>
      <c r="KWH107"/>
      <c r="KWI107"/>
      <c r="KWJ107"/>
      <c r="KWK107"/>
      <c r="KWL107"/>
      <c r="KWM107"/>
      <c r="KWN107"/>
      <c r="KWO107"/>
      <c r="KWP107"/>
      <c r="KWQ107"/>
      <c r="KWR107"/>
      <c r="KWS107"/>
      <c r="KWT107"/>
      <c r="KWU107"/>
      <c r="KWV107"/>
      <c r="KWW107"/>
      <c r="KWX107"/>
      <c r="KWY107"/>
      <c r="KWZ107"/>
      <c r="KXA107"/>
      <c r="KXB107"/>
      <c r="KXC107"/>
      <c r="KXD107"/>
      <c r="KXE107"/>
      <c r="KXF107"/>
      <c r="KXG107"/>
      <c r="KXH107"/>
      <c r="KXI107"/>
      <c r="KXJ107"/>
      <c r="KXK107"/>
      <c r="KXL107"/>
      <c r="KXM107"/>
      <c r="KXN107"/>
      <c r="KXO107"/>
      <c r="KXP107"/>
      <c r="KXQ107"/>
      <c r="KXR107"/>
      <c r="KXS107"/>
      <c r="KXT107"/>
      <c r="KXU107"/>
      <c r="KXV107"/>
      <c r="KXW107"/>
      <c r="KXX107"/>
      <c r="KXY107"/>
      <c r="KXZ107"/>
      <c r="KYA107"/>
      <c r="KYB107"/>
      <c r="KYC107"/>
      <c r="KYD107"/>
      <c r="KYE107"/>
      <c r="KYF107"/>
      <c r="KYG107"/>
      <c r="KYH107"/>
      <c r="KYI107"/>
      <c r="KYJ107"/>
      <c r="KYK107"/>
      <c r="KYL107"/>
      <c r="KYM107"/>
      <c r="KYN107"/>
      <c r="KYO107"/>
      <c r="KYP107"/>
      <c r="KYQ107"/>
      <c r="KYR107"/>
      <c r="KYS107"/>
      <c r="KYT107"/>
      <c r="KYU107"/>
      <c r="KYV107"/>
      <c r="KYW107"/>
      <c r="KYX107"/>
      <c r="KYY107"/>
      <c r="KYZ107"/>
      <c r="KZA107"/>
      <c r="KZB107"/>
      <c r="KZC107"/>
      <c r="KZD107"/>
      <c r="KZE107"/>
      <c r="KZF107"/>
      <c r="KZG107"/>
      <c r="KZH107"/>
      <c r="KZI107"/>
      <c r="KZJ107"/>
      <c r="KZK107"/>
      <c r="KZL107"/>
      <c r="KZM107"/>
      <c r="KZN107"/>
      <c r="KZO107"/>
      <c r="KZP107"/>
      <c r="KZQ107"/>
      <c r="KZR107"/>
      <c r="KZS107"/>
      <c r="KZT107"/>
      <c r="KZU107"/>
      <c r="KZV107"/>
      <c r="KZW107"/>
      <c r="KZX107"/>
      <c r="KZY107"/>
      <c r="KZZ107"/>
      <c r="LAA107"/>
      <c r="LAB107"/>
      <c r="LAC107"/>
      <c r="LAD107"/>
      <c r="LAE107"/>
      <c r="LAF107"/>
      <c r="LAG107"/>
      <c r="LAH107"/>
      <c r="LAI107"/>
      <c r="LAJ107"/>
      <c r="LAK107"/>
      <c r="LAL107"/>
      <c r="LAM107"/>
      <c r="LAN107"/>
      <c r="LAO107"/>
      <c r="LAP107"/>
      <c r="LAQ107"/>
      <c r="LAR107"/>
      <c r="LAS107"/>
      <c r="LAT107"/>
      <c r="LAU107"/>
      <c r="LAV107"/>
      <c r="LAW107"/>
      <c r="LAX107"/>
      <c r="LAY107"/>
      <c r="LAZ107"/>
      <c r="LBA107"/>
      <c r="LBB107"/>
      <c r="LBC107"/>
      <c r="LBD107"/>
      <c r="LBE107"/>
      <c r="LBF107"/>
      <c r="LBG107"/>
      <c r="LBH107"/>
      <c r="LBI107"/>
      <c r="LBJ107"/>
      <c r="LBK107"/>
      <c r="LBL107"/>
      <c r="LBM107"/>
      <c r="LBN107"/>
      <c r="LBO107"/>
      <c r="LBP107"/>
      <c r="LBQ107"/>
      <c r="LBR107"/>
      <c r="LBS107"/>
      <c r="LBT107"/>
      <c r="LBU107"/>
      <c r="LBV107"/>
      <c r="LBW107"/>
      <c r="LBX107"/>
      <c r="LBY107"/>
      <c r="LBZ107"/>
      <c r="LCA107"/>
      <c r="LCB107"/>
      <c r="LCC107"/>
      <c r="LCD107"/>
      <c r="LCE107"/>
      <c r="LCF107"/>
      <c r="LCG107"/>
      <c r="LCH107"/>
      <c r="LCI107"/>
      <c r="LCJ107"/>
      <c r="LCK107"/>
      <c r="LCL107"/>
      <c r="LCM107"/>
      <c r="LCN107"/>
      <c r="LCO107"/>
      <c r="LCP107"/>
      <c r="LCQ107"/>
      <c r="LCR107"/>
      <c r="LCS107"/>
      <c r="LCT107"/>
      <c r="LCU107"/>
      <c r="LCV107"/>
      <c r="LCW107"/>
      <c r="LCX107"/>
      <c r="LCY107"/>
      <c r="LCZ107"/>
      <c r="LDA107"/>
      <c r="LDB107"/>
      <c r="LDC107"/>
      <c r="LDD107"/>
      <c r="LDE107"/>
      <c r="LDF107"/>
      <c r="LDG107"/>
      <c r="LDH107"/>
      <c r="LDI107"/>
      <c r="LDJ107"/>
      <c r="LDK107"/>
      <c r="LDL107"/>
      <c r="LDM107"/>
      <c r="LDN107"/>
      <c r="LDO107"/>
      <c r="LDP107"/>
      <c r="LDQ107"/>
      <c r="LDR107"/>
      <c r="LDS107"/>
      <c r="LDT107"/>
      <c r="LDU107"/>
      <c r="LDV107"/>
      <c r="LDW107"/>
      <c r="LDX107"/>
      <c r="LDY107"/>
      <c r="LDZ107"/>
      <c r="LEA107"/>
      <c r="LEB107"/>
      <c r="LEC107"/>
      <c r="LED107"/>
      <c r="LEE107"/>
      <c r="LEF107"/>
      <c r="LEG107"/>
      <c r="LEH107"/>
      <c r="LEI107"/>
      <c r="LEJ107"/>
      <c r="LEK107"/>
      <c r="LEL107"/>
      <c r="LEM107"/>
      <c r="LEN107"/>
      <c r="LEO107"/>
      <c r="LEP107"/>
      <c r="LEQ107"/>
      <c r="LER107"/>
      <c r="LES107"/>
      <c r="LET107"/>
      <c r="LEU107"/>
      <c r="LEV107"/>
      <c r="LEW107"/>
      <c r="LEX107"/>
      <c r="LEY107"/>
      <c r="LEZ107"/>
      <c r="LFA107"/>
      <c r="LFB107"/>
      <c r="LFC107"/>
      <c r="LFD107"/>
      <c r="LFE107"/>
      <c r="LFF107"/>
      <c r="LFG107"/>
      <c r="LFH107"/>
      <c r="LFI107"/>
      <c r="LFJ107"/>
      <c r="LFK107"/>
      <c r="LFL107"/>
      <c r="LFM107"/>
      <c r="LFN107"/>
      <c r="LFO107"/>
      <c r="LFP107"/>
      <c r="LFQ107"/>
      <c r="LFR107"/>
      <c r="LFS107"/>
      <c r="LFT107"/>
      <c r="LFU107"/>
      <c r="LFV107"/>
      <c r="LFW107"/>
      <c r="LFX107"/>
      <c r="LFY107"/>
      <c r="LFZ107"/>
      <c r="LGA107"/>
      <c r="LGB107"/>
      <c r="LGC107"/>
      <c r="LGD107"/>
      <c r="LGE107"/>
      <c r="LGF107"/>
      <c r="LGG107"/>
      <c r="LGH107"/>
      <c r="LGI107"/>
      <c r="LGJ107"/>
      <c r="LGK107"/>
      <c r="LGL107"/>
      <c r="LGM107"/>
      <c r="LGN107"/>
      <c r="LGO107"/>
      <c r="LGP107"/>
      <c r="LGQ107"/>
      <c r="LGR107"/>
      <c r="LGS107"/>
      <c r="LGT107"/>
      <c r="LGU107"/>
      <c r="LGV107"/>
      <c r="LGW107"/>
      <c r="LGX107"/>
      <c r="LGY107"/>
      <c r="LGZ107"/>
      <c r="LHA107"/>
      <c r="LHB107"/>
      <c r="LHC107"/>
      <c r="LHD107"/>
      <c r="LHE107"/>
      <c r="LHF107"/>
      <c r="LHG107"/>
      <c r="LHH107"/>
      <c r="LHI107"/>
      <c r="LHJ107"/>
      <c r="LHK107"/>
      <c r="LHL107"/>
      <c r="LHM107"/>
      <c r="LHN107"/>
      <c r="LHO107"/>
      <c r="LHP107"/>
      <c r="LHQ107"/>
      <c r="LHR107"/>
      <c r="LHS107"/>
      <c r="LHT107"/>
      <c r="LHU107"/>
      <c r="LHV107"/>
      <c r="LHW107"/>
      <c r="LHX107"/>
      <c r="LHY107"/>
      <c r="LHZ107"/>
      <c r="LIA107"/>
      <c r="LIB107"/>
      <c r="LIC107"/>
      <c r="LID107"/>
      <c r="LIE107"/>
      <c r="LIF107"/>
      <c r="LIG107"/>
      <c r="LIH107"/>
      <c r="LII107"/>
      <c r="LIJ107"/>
      <c r="LIK107"/>
      <c r="LIL107"/>
      <c r="LIM107"/>
      <c r="LIN107"/>
      <c r="LIO107"/>
      <c r="LIP107"/>
      <c r="LIQ107"/>
      <c r="LIR107"/>
      <c r="LIS107"/>
      <c r="LIT107"/>
      <c r="LIU107"/>
      <c r="LIV107"/>
      <c r="LIW107"/>
      <c r="LIX107"/>
      <c r="LIY107"/>
      <c r="LIZ107"/>
      <c r="LJA107"/>
      <c r="LJB107"/>
      <c r="LJC107"/>
      <c r="LJD107"/>
      <c r="LJE107"/>
      <c r="LJF107"/>
      <c r="LJG107"/>
      <c r="LJH107"/>
      <c r="LJI107"/>
      <c r="LJJ107"/>
      <c r="LJK107"/>
      <c r="LJL107"/>
      <c r="LJM107"/>
      <c r="LJN107"/>
      <c r="LJO107"/>
      <c r="LJP107"/>
      <c r="LJQ107"/>
      <c r="LJR107"/>
      <c r="LJS107"/>
      <c r="LJT107"/>
      <c r="LJU107"/>
      <c r="LJV107"/>
      <c r="LJW107"/>
      <c r="LJX107"/>
      <c r="LJY107"/>
      <c r="LJZ107"/>
      <c r="LKA107"/>
      <c r="LKB107"/>
      <c r="LKC107"/>
      <c r="LKD107"/>
      <c r="LKE107"/>
      <c r="LKF107"/>
      <c r="LKG107"/>
      <c r="LKH107"/>
      <c r="LKI107"/>
      <c r="LKJ107"/>
      <c r="LKK107"/>
      <c r="LKL107"/>
      <c r="LKM107"/>
      <c r="LKN107"/>
      <c r="LKO107"/>
      <c r="LKP107"/>
      <c r="LKQ107"/>
      <c r="LKR107"/>
      <c r="LKS107"/>
      <c r="LKT107"/>
      <c r="LKU107"/>
      <c r="LKV107"/>
      <c r="LKW107"/>
      <c r="LKX107"/>
      <c r="LKY107"/>
      <c r="LKZ107"/>
      <c r="LLA107"/>
      <c r="LLB107"/>
      <c r="LLC107"/>
      <c r="LLD107"/>
      <c r="LLE107"/>
      <c r="LLF107"/>
      <c r="LLG107"/>
      <c r="LLH107"/>
      <c r="LLI107"/>
      <c r="LLJ107"/>
      <c r="LLK107"/>
      <c r="LLL107"/>
      <c r="LLM107"/>
      <c r="LLN107"/>
      <c r="LLO107"/>
      <c r="LLP107"/>
      <c r="LLQ107"/>
      <c r="LLR107"/>
      <c r="LLS107"/>
      <c r="LLT107"/>
      <c r="LLU107"/>
      <c r="LLV107"/>
      <c r="LLW107"/>
      <c r="LLX107"/>
      <c r="LLY107"/>
      <c r="LLZ107"/>
      <c r="LMA107"/>
      <c r="LMB107"/>
      <c r="LMC107"/>
      <c r="LMD107"/>
      <c r="LME107"/>
      <c r="LMF107"/>
      <c r="LMG107"/>
      <c r="LMH107"/>
      <c r="LMI107"/>
      <c r="LMJ107"/>
      <c r="LMK107"/>
      <c r="LML107"/>
      <c r="LMM107"/>
      <c r="LMN107"/>
      <c r="LMO107"/>
      <c r="LMP107"/>
      <c r="LMQ107"/>
      <c r="LMR107"/>
      <c r="LMS107"/>
      <c r="LMT107"/>
      <c r="LMU107"/>
      <c r="LMV107"/>
      <c r="LMW107"/>
      <c r="LMX107"/>
      <c r="LMY107"/>
      <c r="LMZ107"/>
      <c r="LNA107"/>
      <c r="LNB107"/>
      <c r="LNC107"/>
      <c r="LND107"/>
      <c r="LNE107"/>
      <c r="LNF107"/>
      <c r="LNG107"/>
      <c r="LNH107"/>
      <c r="LNI107"/>
      <c r="LNJ107"/>
      <c r="LNK107"/>
      <c r="LNL107"/>
      <c r="LNM107"/>
      <c r="LNN107"/>
      <c r="LNO107"/>
      <c r="LNP107"/>
      <c r="LNQ107"/>
      <c r="LNR107"/>
      <c r="LNS107"/>
      <c r="LNT107"/>
      <c r="LNU107"/>
      <c r="LNV107"/>
      <c r="LNW107"/>
      <c r="LNX107"/>
      <c r="LNY107"/>
      <c r="LNZ107"/>
      <c r="LOA107"/>
      <c r="LOB107"/>
      <c r="LOC107"/>
      <c r="LOD107"/>
      <c r="LOE107"/>
      <c r="LOF107"/>
      <c r="LOG107"/>
      <c r="LOH107"/>
      <c r="LOI107"/>
      <c r="LOJ107"/>
      <c r="LOK107"/>
      <c r="LOL107"/>
      <c r="LOM107"/>
      <c r="LON107"/>
      <c r="LOO107"/>
      <c r="LOP107"/>
      <c r="LOQ107"/>
      <c r="LOR107"/>
      <c r="LOS107"/>
      <c r="LOT107"/>
      <c r="LOU107"/>
      <c r="LOV107"/>
      <c r="LOW107"/>
      <c r="LOX107"/>
      <c r="LOY107"/>
      <c r="LOZ107"/>
      <c r="LPA107"/>
      <c r="LPB107"/>
      <c r="LPC107"/>
      <c r="LPD107"/>
      <c r="LPE107"/>
      <c r="LPF107"/>
      <c r="LPG107"/>
      <c r="LPH107"/>
      <c r="LPI107"/>
      <c r="LPJ107"/>
      <c r="LPK107"/>
      <c r="LPL107"/>
      <c r="LPM107"/>
      <c r="LPN107"/>
      <c r="LPO107"/>
      <c r="LPP107"/>
      <c r="LPQ107"/>
      <c r="LPR107"/>
      <c r="LPS107"/>
      <c r="LPT107"/>
      <c r="LPU107"/>
      <c r="LPV107"/>
      <c r="LPW107"/>
      <c r="LPX107"/>
      <c r="LPY107"/>
      <c r="LPZ107"/>
      <c r="LQA107"/>
      <c r="LQB107"/>
      <c r="LQC107"/>
      <c r="LQD107"/>
      <c r="LQE107"/>
      <c r="LQF107"/>
      <c r="LQG107"/>
      <c r="LQH107"/>
      <c r="LQI107"/>
      <c r="LQJ107"/>
      <c r="LQK107"/>
      <c r="LQL107"/>
      <c r="LQM107"/>
      <c r="LQN107"/>
      <c r="LQO107"/>
      <c r="LQP107"/>
      <c r="LQQ107"/>
      <c r="LQR107"/>
      <c r="LQS107"/>
      <c r="LQT107"/>
      <c r="LQU107"/>
      <c r="LQV107"/>
      <c r="LQW107"/>
      <c r="LQX107"/>
      <c r="LQY107"/>
      <c r="LQZ107"/>
      <c r="LRA107"/>
      <c r="LRB107"/>
      <c r="LRC107"/>
      <c r="LRD107"/>
      <c r="LRE107"/>
      <c r="LRF107"/>
      <c r="LRG107"/>
      <c r="LRH107"/>
      <c r="LRI107"/>
      <c r="LRJ107"/>
      <c r="LRK107"/>
      <c r="LRL107"/>
      <c r="LRM107"/>
      <c r="LRN107"/>
      <c r="LRO107"/>
      <c r="LRP107"/>
      <c r="LRQ107"/>
      <c r="LRR107"/>
      <c r="LRS107"/>
      <c r="LRT107"/>
      <c r="LRU107"/>
      <c r="LRV107"/>
      <c r="LRW107"/>
      <c r="LRX107"/>
      <c r="LRY107"/>
      <c r="LRZ107"/>
      <c r="LSA107"/>
      <c r="LSB107"/>
      <c r="LSC107"/>
      <c r="LSD107"/>
      <c r="LSE107"/>
      <c r="LSF107"/>
      <c r="LSG107"/>
      <c r="LSH107"/>
      <c r="LSI107"/>
      <c r="LSJ107"/>
      <c r="LSK107"/>
      <c r="LSL107"/>
      <c r="LSM107"/>
      <c r="LSN107"/>
      <c r="LSO107"/>
      <c r="LSP107"/>
      <c r="LSQ107"/>
      <c r="LSR107"/>
      <c r="LSS107"/>
      <c r="LST107"/>
      <c r="LSU107"/>
      <c r="LSV107"/>
      <c r="LSW107"/>
      <c r="LSX107"/>
      <c r="LSY107"/>
      <c r="LSZ107"/>
      <c r="LTA107"/>
      <c r="LTB107"/>
      <c r="LTC107"/>
      <c r="LTD107"/>
      <c r="LTE107"/>
      <c r="LTF107"/>
      <c r="LTG107"/>
      <c r="LTH107"/>
      <c r="LTI107"/>
      <c r="LTJ107"/>
      <c r="LTK107"/>
      <c r="LTL107"/>
      <c r="LTM107"/>
      <c r="LTN107"/>
      <c r="LTO107"/>
      <c r="LTP107"/>
      <c r="LTQ107"/>
      <c r="LTR107"/>
      <c r="LTS107"/>
      <c r="LTT107"/>
      <c r="LTU107"/>
      <c r="LTV107"/>
      <c r="LTW107"/>
      <c r="LTX107"/>
      <c r="LTY107"/>
      <c r="LTZ107"/>
      <c r="LUA107"/>
      <c r="LUB107"/>
      <c r="LUC107"/>
      <c r="LUD107"/>
      <c r="LUE107"/>
      <c r="LUF107"/>
      <c r="LUG107"/>
      <c r="LUH107"/>
      <c r="LUI107"/>
      <c r="LUJ107"/>
      <c r="LUK107"/>
      <c r="LUL107"/>
      <c r="LUM107"/>
      <c r="LUN107"/>
      <c r="LUO107"/>
      <c r="LUP107"/>
      <c r="LUQ107"/>
      <c r="LUR107"/>
      <c r="LUS107"/>
      <c r="LUT107"/>
      <c r="LUU107"/>
      <c r="LUV107"/>
      <c r="LUW107"/>
      <c r="LUX107"/>
      <c r="LUY107"/>
      <c r="LUZ107"/>
      <c r="LVA107"/>
      <c r="LVB107"/>
      <c r="LVC107"/>
      <c r="LVD107"/>
      <c r="LVE107"/>
      <c r="LVF107"/>
      <c r="LVG107"/>
      <c r="LVH107"/>
      <c r="LVI107"/>
      <c r="LVJ107"/>
      <c r="LVK107"/>
      <c r="LVL107"/>
      <c r="LVM107"/>
      <c r="LVN107"/>
      <c r="LVO107"/>
      <c r="LVP107"/>
      <c r="LVQ107"/>
      <c r="LVR107"/>
      <c r="LVS107"/>
      <c r="LVT107"/>
      <c r="LVU107"/>
      <c r="LVV107"/>
      <c r="LVW107"/>
      <c r="LVX107"/>
      <c r="LVY107"/>
      <c r="LVZ107"/>
      <c r="LWA107"/>
      <c r="LWB107"/>
      <c r="LWC107"/>
      <c r="LWD107"/>
      <c r="LWE107"/>
      <c r="LWF107"/>
      <c r="LWG107"/>
      <c r="LWH107"/>
      <c r="LWI107"/>
      <c r="LWJ107"/>
      <c r="LWK107"/>
      <c r="LWL107"/>
      <c r="LWM107"/>
      <c r="LWN107"/>
      <c r="LWO107"/>
      <c r="LWP107"/>
      <c r="LWQ107"/>
      <c r="LWR107"/>
      <c r="LWS107"/>
      <c r="LWT107"/>
      <c r="LWU107"/>
      <c r="LWV107"/>
      <c r="LWW107"/>
      <c r="LWX107"/>
      <c r="LWY107"/>
      <c r="LWZ107"/>
      <c r="LXA107"/>
      <c r="LXB107"/>
      <c r="LXC107"/>
      <c r="LXD107"/>
      <c r="LXE107"/>
      <c r="LXF107"/>
      <c r="LXG107"/>
      <c r="LXH107"/>
      <c r="LXI107"/>
      <c r="LXJ107"/>
      <c r="LXK107"/>
      <c r="LXL107"/>
      <c r="LXM107"/>
      <c r="LXN107"/>
      <c r="LXO107"/>
      <c r="LXP107"/>
      <c r="LXQ107"/>
      <c r="LXR107"/>
      <c r="LXS107"/>
      <c r="LXT107"/>
      <c r="LXU107"/>
      <c r="LXV107"/>
      <c r="LXW107"/>
      <c r="LXX107"/>
      <c r="LXY107"/>
      <c r="LXZ107"/>
      <c r="LYA107"/>
      <c r="LYB107"/>
      <c r="LYC107"/>
      <c r="LYD107"/>
      <c r="LYE107"/>
      <c r="LYF107"/>
      <c r="LYG107"/>
      <c r="LYH107"/>
      <c r="LYI107"/>
      <c r="LYJ107"/>
      <c r="LYK107"/>
      <c r="LYL107"/>
      <c r="LYM107"/>
      <c r="LYN107"/>
      <c r="LYO107"/>
      <c r="LYP107"/>
      <c r="LYQ107"/>
      <c r="LYR107"/>
      <c r="LYS107"/>
      <c r="LYT107"/>
      <c r="LYU107"/>
      <c r="LYV107"/>
      <c r="LYW107"/>
      <c r="LYX107"/>
      <c r="LYY107"/>
      <c r="LYZ107"/>
      <c r="LZA107"/>
      <c r="LZB107"/>
      <c r="LZC107"/>
      <c r="LZD107"/>
      <c r="LZE107"/>
      <c r="LZF107"/>
      <c r="LZG107"/>
      <c r="LZH107"/>
      <c r="LZI107"/>
      <c r="LZJ107"/>
      <c r="LZK107"/>
      <c r="LZL107"/>
      <c r="LZM107"/>
      <c r="LZN107"/>
      <c r="LZO107"/>
      <c r="LZP107"/>
      <c r="LZQ107"/>
      <c r="LZR107"/>
      <c r="LZS107"/>
      <c r="LZT107"/>
      <c r="LZU107"/>
      <c r="LZV107"/>
      <c r="LZW107"/>
      <c r="LZX107"/>
      <c r="LZY107"/>
      <c r="LZZ107"/>
      <c r="MAA107"/>
      <c r="MAB107"/>
      <c r="MAC107"/>
      <c r="MAD107"/>
      <c r="MAE107"/>
      <c r="MAF107"/>
      <c r="MAG107"/>
      <c r="MAH107"/>
      <c r="MAI107"/>
      <c r="MAJ107"/>
      <c r="MAK107"/>
      <c r="MAL107"/>
      <c r="MAM107"/>
      <c r="MAN107"/>
      <c r="MAO107"/>
      <c r="MAP107"/>
      <c r="MAQ107"/>
      <c r="MAR107"/>
      <c r="MAS107"/>
      <c r="MAT107"/>
      <c r="MAU107"/>
      <c r="MAV107"/>
      <c r="MAW107"/>
      <c r="MAX107"/>
      <c r="MAY107"/>
      <c r="MAZ107"/>
      <c r="MBA107"/>
      <c r="MBB107"/>
      <c r="MBC107"/>
      <c r="MBD107"/>
      <c r="MBE107"/>
      <c r="MBF107"/>
      <c r="MBG107"/>
      <c r="MBH107"/>
      <c r="MBI107"/>
      <c r="MBJ107"/>
      <c r="MBK107"/>
      <c r="MBL107"/>
      <c r="MBM107"/>
      <c r="MBN107"/>
      <c r="MBO107"/>
      <c r="MBP107"/>
      <c r="MBQ107"/>
      <c r="MBR107"/>
      <c r="MBS107"/>
      <c r="MBT107"/>
      <c r="MBU107"/>
      <c r="MBV107"/>
      <c r="MBW107"/>
      <c r="MBX107"/>
      <c r="MBY107"/>
      <c r="MBZ107"/>
      <c r="MCA107"/>
      <c r="MCB107"/>
      <c r="MCC107"/>
      <c r="MCD107"/>
      <c r="MCE107"/>
      <c r="MCF107"/>
      <c r="MCG107"/>
      <c r="MCH107"/>
      <c r="MCI107"/>
      <c r="MCJ107"/>
      <c r="MCK107"/>
      <c r="MCL107"/>
      <c r="MCM107"/>
      <c r="MCN107"/>
      <c r="MCO107"/>
      <c r="MCP107"/>
      <c r="MCQ107"/>
      <c r="MCR107"/>
      <c r="MCS107"/>
      <c r="MCT107"/>
      <c r="MCU107"/>
      <c r="MCV107"/>
      <c r="MCW107"/>
      <c r="MCX107"/>
      <c r="MCY107"/>
      <c r="MCZ107"/>
      <c r="MDA107"/>
      <c r="MDB107"/>
      <c r="MDC107"/>
      <c r="MDD107"/>
      <c r="MDE107"/>
      <c r="MDF107"/>
      <c r="MDG107"/>
      <c r="MDH107"/>
      <c r="MDI107"/>
      <c r="MDJ107"/>
      <c r="MDK107"/>
      <c r="MDL107"/>
      <c r="MDM107"/>
      <c r="MDN107"/>
      <c r="MDO107"/>
      <c r="MDP107"/>
      <c r="MDQ107"/>
      <c r="MDR107"/>
      <c r="MDS107"/>
      <c r="MDT107"/>
      <c r="MDU107"/>
      <c r="MDV107"/>
      <c r="MDW107"/>
      <c r="MDX107"/>
      <c r="MDY107"/>
      <c r="MDZ107"/>
      <c r="MEA107"/>
      <c r="MEB107"/>
      <c r="MEC107"/>
      <c r="MED107"/>
      <c r="MEE107"/>
      <c r="MEF107"/>
      <c r="MEG107"/>
      <c r="MEH107"/>
      <c r="MEI107"/>
      <c r="MEJ107"/>
      <c r="MEK107"/>
      <c r="MEL107"/>
      <c r="MEM107"/>
      <c r="MEN107"/>
      <c r="MEO107"/>
      <c r="MEP107"/>
      <c r="MEQ107"/>
      <c r="MER107"/>
      <c r="MES107"/>
      <c r="MET107"/>
      <c r="MEU107"/>
      <c r="MEV107"/>
      <c r="MEW107"/>
      <c r="MEX107"/>
      <c r="MEY107"/>
      <c r="MEZ107"/>
      <c r="MFA107"/>
      <c r="MFB107"/>
      <c r="MFC107"/>
      <c r="MFD107"/>
      <c r="MFE107"/>
      <c r="MFF107"/>
      <c r="MFG107"/>
      <c r="MFH107"/>
      <c r="MFI107"/>
      <c r="MFJ107"/>
      <c r="MFK107"/>
      <c r="MFL107"/>
      <c r="MFM107"/>
      <c r="MFN107"/>
      <c r="MFO107"/>
      <c r="MFP107"/>
      <c r="MFQ107"/>
      <c r="MFR107"/>
      <c r="MFS107"/>
      <c r="MFT107"/>
      <c r="MFU107"/>
      <c r="MFV107"/>
      <c r="MFW107"/>
      <c r="MFX107"/>
      <c r="MFY107"/>
      <c r="MFZ107"/>
      <c r="MGA107"/>
      <c r="MGB107"/>
      <c r="MGC107"/>
      <c r="MGD107"/>
      <c r="MGE107"/>
      <c r="MGF107"/>
      <c r="MGG107"/>
      <c r="MGH107"/>
      <c r="MGI107"/>
      <c r="MGJ107"/>
      <c r="MGK107"/>
      <c r="MGL107"/>
      <c r="MGM107"/>
      <c r="MGN107"/>
      <c r="MGO107"/>
      <c r="MGP107"/>
      <c r="MGQ107"/>
      <c r="MGR107"/>
      <c r="MGS107"/>
      <c r="MGT107"/>
      <c r="MGU107"/>
      <c r="MGV107"/>
      <c r="MGW107"/>
      <c r="MGX107"/>
      <c r="MGY107"/>
      <c r="MGZ107"/>
      <c r="MHA107"/>
      <c r="MHB107"/>
      <c r="MHC107"/>
      <c r="MHD107"/>
      <c r="MHE107"/>
      <c r="MHF107"/>
      <c r="MHG107"/>
      <c r="MHH107"/>
      <c r="MHI107"/>
      <c r="MHJ107"/>
      <c r="MHK107"/>
      <c r="MHL107"/>
      <c r="MHM107"/>
      <c r="MHN107"/>
      <c r="MHO107"/>
      <c r="MHP107"/>
      <c r="MHQ107"/>
      <c r="MHR107"/>
      <c r="MHS107"/>
      <c r="MHT107"/>
      <c r="MHU107"/>
      <c r="MHV107"/>
      <c r="MHW107"/>
      <c r="MHX107"/>
      <c r="MHY107"/>
      <c r="MHZ107"/>
      <c r="MIA107"/>
      <c r="MIB107"/>
      <c r="MIC107"/>
      <c r="MID107"/>
      <c r="MIE107"/>
      <c r="MIF107"/>
      <c r="MIG107"/>
      <c r="MIH107"/>
      <c r="MII107"/>
      <c r="MIJ107"/>
      <c r="MIK107"/>
      <c r="MIL107"/>
      <c r="MIM107"/>
      <c r="MIN107"/>
      <c r="MIO107"/>
      <c r="MIP107"/>
      <c r="MIQ107"/>
      <c r="MIR107"/>
      <c r="MIS107"/>
      <c r="MIT107"/>
      <c r="MIU107"/>
      <c r="MIV107"/>
      <c r="MIW107"/>
      <c r="MIX107"/>
      <c r="MIY107"/>
      <c r="MIZ107"/>
      <c r="MJA107"/>
      <c r="MJB107"/>
      <c r="MJC107"/>
      <c r="MJD107"/>
      <c r="MJE107"/>
      <c r="MJF107"/>
      <c r="MJG107"/>
      <c r="MJH107"/>
      <c r="MJI107"/>
      <c r="MJJ107"/>
      <c r="MJK107"/>
      <c r="MJL107"/>
      <c r="MJM107"/>
      <c r="MJN107"/>
      <c r="MJO107"/>
      <c r="MJP107"/>
      <c r="MJQ107"/>
      <c r="MJR107"/>
      <c r="MJS107"/>
      <c r="MJT107"/>
      <c r="MJU107"/>
      <c r="MJV107"/>
      <c r="MJW107"/>
      <c r="MJX107"/>
      <c r="MJY107"/>
      <c r="MJZ107"/>
      <c r="MKA107"/>
      <c r="MKB107"/>
      <c r="MKC107"/>
      <c r="MKD107"/>
      <c r="MKE107"/>
      <c r="MKF107"/>
      <c r="MKG107"/>
      <c r="MKH107"/>
      <c r="MKI107"/>
      <c r="MKJ107"/>
      <c r="MKK107"/>
      <c r="MKL107"/>
      <c r="MKM107"/>
      <c r="MKN107"/>
      <c r="MKO107"/>
      <c r="MKP107"/>
      <c r="MKQ107"/>
      <c r="MKR107"/>
      <c r="MKS107"/>
      <c r="MKT107"/>
      <c r="MKU107"/>
      <c r="MKV107"/>
      <c r="MKW107"/>
      <c r="MKX107"/>
      <c r="MKY107"/>
      <c r="MKZ107"/>
      <c r="MLA107"/>
      <c r="MLB107"/>
      <c r="MLC107"/>
      <c r="MLD107"/>
      <c r="MLE107"/>
      <c r="MLF107"/>
      <c r="MLG107"/>
      <c r="MLH107"/>
      <c r="MLI107"/>
      <c r="MLJ107"/>
      <c r="MLK107"/>
      <c r="MLL107"/>
      <c r="MLM107"/>
      <c r="MLN107"/>
      <c r="MLO107"/>
      <c r="MLP107"/>
      <c r="MLQ107"/>
      <c r="MLR107"/>
      <c r="MLS107"/>
      <c r="MLT107"/>
      <c r="MLU107"/>
      <c r="MLV107"/>
      <c r="MLW107"/>
      <c r="MLX107"/>
      <c r="MLY107"/>
      <c r="MLZ107"/>
      <c r="MMA107"/>
      <c r="MMB107"/>
      <c r="MMC107"/>
      <c r="MMD107"/>
      <c r="MME107"/>
      <c r="MMF107"/>
      <c r="MMG107"/>
      <c r="MMH107"/>
      <c r="MMI107"/>
      <c r="MMJ107"/>
      <c r="MMK107"/>
      <c r="MML107"/>
      <c r="MMM107"/>
      <c r="MMN107"/>
      <c r="MMO107"/>
      <c r="MMP107"/>
      <c r="MMQ107"/>
      <c r="MMR107"/>
      <c r="MMS107"/>
      <c r="MMT107"/>
      <c r="MMU107"/>
      <c r="MMV107"/>
      <c r="MMW107"/>
      <c r="MMX107"/>
      <c r="MMY107"/>
      <c r="MMZ107"/>
      <c r="MNA107"/>
      <c r="MNB107"/>
      <c r="MNC107"/>
      <c r="MND107"/>
      <c r="MNE107"/>
      <c r="MNF107"/>
      <c r="MNG107"/>
      <c r="MNH107"/>
      <c r="MNI107"/>
      <c r="MNJ107"/>
      <c r="MNK107"/>
      <c r="MNL107"/>
      <c r="MNM107"/>
      <c r="MNN107"/>
      <c r="MNO107"/>
      <c r="MNP107"/>
      <c r="MNQ107"/>
      <c r="MNR107"/>
      <c r="MNS107"/>
      <c r="MNT107"/>
      <c r="MNU107"/>
      <c r="MNV107"/>
      <c r="MNW107"/>
      <c r="MNX107"/>
      <c r="MNY107"/>
      <c r="MNZ107"/>
      <c r="MOA107"/>
      <c r="MOB107"/>
      <c r="MOC107"/>
      <c r="MOD107"/>
      <c r="MOE107"/>
      <c r="MOF107"/>
      <c r="MOG107"/>
      <c r="MOH107"/>
      <c r="MOI107"/>
      <c r="MOJ107"/>
      <c r="MOK107"/>
      <c r="MOL107"/>
      <c r="MOM107"/>
      <c r="MON107"/>
      <c r="MOO107"/>
      <c r="MOP107"/>
      <c r="MOQ107"/>
      <c r="MOR107"/>
      <c r="MOS107"/>
      <c r="MOT107"/>
      <c r="MOU107"/>
      <c r="MOV107"/>
      <c r="MOW107"/>
      <c r="MOX107"/>
      <c r="MOY107"/>
      <c r="MOZ107"/>
      <c r="MPA107"/>
      <c r="MPB107"/>
      <c r="MPC107"/>
      <c r="MPD107"/>
      <c r="MPE107"/>
      <c r="MPF107"/>
      <c r="MPG107"/>
      <c r="MPH107"/>
      <c r="MPI107"/>
      <c r="MPJ107"/>
      <c r="MPK107"/>
      <c r="MPL107"/>
      <c r="MPM107"/>
      <c r="MPN107"/>
      <c r="MPO107"/>
      <c r="MPP107"/>
      <c r="MPQ107"/>
      <c r="MPR107"/>
      <c r="MPS107"/>
      <c r="MPT107"/>
      <c r="MPU107"/>
      <c r="MPV107"/>
      <c r="MPW107"/>
      <c r="MPX107"/>
      <c r="MPY107"/>
      <c r="MPZ107"/>
      <c r="MQA107"/>
      <c r="MQB107"/>
      <c r="MQC107"/>
      <c r="MQD107"/>
      <c r="MQE107"/>
      <c r="MQF107"/>
      <c r="MQG107"/>
      <c r="MQH107"/>
      <c r="MQI107"/>
      <c r="MQJ107"/>
      <c r="MQK107"/>
      <c r="MQL107"/>
      <c r="MQM107"/>
      <c r="MQN107"/>
      <c r="MQO107"/>
      <c r="MQP107"/>
      <c r="MQQ107"/>
      <c r="MQR107"/>
      <c r="MQS107"/>
      <c r="MQT107"/>
      <c r="MQU107"/>
      <c r="MQV107"/>
      <c r="MQW107"/>
      <c r="MQX107"/>
      <c r="MQY107"/>
      <c r="MQZ107"/>
      <c r="MRA107"/>
      <c r="MRB107"/>
      <c r="MRC107"/>
      <c r="MRD107"/>
      <c r="MRE107"/>
      <c r="MRF107"/>
      <c r="MRG107"/>
      <c r="MRH107"/>
      <c r="MRI107"/>
      <c r="MRJ107"/>
      <c r="MRK107"/>
      <c r="MRL107"/>
      <c r="MRM107"/>
      <c r="MRN107"/>
      <c r="MRO107"/>
      <c r="MRP107"/>
      <c r="MRQ107"/>
      <c r="MRR107"/>
      <c r="MRS107"/>
      <c r="MRT107"/>
      <c r="MRU107"/>
      <c r="MRV107"/>
      <c r="MRW107"/>
      <c r="MRX107"/>
      <c r="MRY107"/>
      <c r="MRZ107"/>
      <c r="MSA107"/>
      <c r="MSB107"/>
      <c r="MSC107"/>
      <c r="MSD107"/>
      <c r="MSE107"/>
      <c r="MSF107"/>
      <c r="MSG107"/>
      <c r="MSH107"/>
      <c r="MSI107"/>
      <c r="MSJ107"/>
      <c r="MSK107"/>
      <c r="MSL107"/>
      <c r="MSM107"/>
      <c r="MSN107"/>
      <c r="MSO107"/>
      <c r="MSP107"/>
      <c r="MSQ107"/>
      <c r="MSR107"/>
      <c r="MSS107"/>
      <c r="MST107"/>
      <c r="MSU107"/>
      <c r="MSV107"/>
      <c r="MSW107"/>
      <c r="MSX107"/>
      <c r="MSY107"/>
      <c r="MSZ107"/>
      <c r="MTA107"/>
      <c r="MTB107"/>
      <c r="MTC107"/>
      <c r="MTD107"/>
      <c r="MTE107"/>
      <c r="MTF107"/>
      <c r="MTG107"/>
      <c r="MTH107"/>
      <c r="MTI107"/>
      <c r="MTJ107"/>
      <c r="MTK107"/>
      <c r="MTL107"/>
      <c r="MTM107"/>
      <c r="MTN107"/>
      <c r="MTO107"/>
      <c r="MTP107"/>
      <c r="MTQ107"/>
      <c r="MTR107"/>
      <c r="MTS107"/>
      <c r="MTT107"/>
      <c r="MTU107"/>
      <c r="MTV107"/>
      <c r="MTW107"/>
      <c r="MTX107"/>
      <c r="MTY107"/>
      <c r="MTZ107"/>
      <c r="MUA107"/>
      <c r="MUB107"/>
      <c r="MUC107"/>
      <c r="MUD107"/>
      <c r="MUE107"/>
      <c r="MUF107"/>
      <c r="MUG107"/>
      <c r="MUH107"/>
      <c r="MUI107"/>
      <c r="MUJ107"/>
      <c r="MUK107"/>
      <c r="MUL107"/>
      <c r="MUM107"/>
      <c r="MUN107"/>
      <c r="MUO107"/>
      <c r="MUP107"/>
      <c r="MUQ107"/>
      <c r="MUR107"/>
      <c r="MUS107"/>
      <c r="MUT107"/>
      <c r="MUU107"/>
      <c r="MUV107"/>
      <c r="MUW107"/>
      <c r="MUX107"/>
      <c r="MUY107"/>
      <c r="MUZ107"/>
      <c r="MVA107"/>
      <c r="MVB107"/>
      <c r="MVC107"/>
      <c r="MVD107"/>
      <c r="MVE107"/>
      <c r="MVF107"/>
      <c r="MVG107"/>
      <c r="MVH107"/>
      <c r="MVI107"/>
      <c r="MVJ107"/>
      <c r="MVK107"/>
      <c r="MVL107"/>
      <c r="MVM107"/>
      <c r="MVN107"/>
      <c r="MVO107"/>
      <c r="MVP107"/>
      <c r="MVQ107"/>
      <c r="MVR107"/>
      <c r="MVS107"/>
      <c r="MVT107"/>
      <c r="MVU107"/>
      <c r="MVV107"/>
      <c r="MVW107"/>
      <c r="MVX107"/>
      <c r="MVY107"/>
      <c r="MVZ107"/>
      <c r="MWA107"/>
      <c r="MWB107"/>
      <c r="MWC107"/>
      <c r="MWD107"/>
      <c r="MWE107"/>
      <c r="MWF107"/>
      <c r="MWG107"/>
      <c r="MWH107"/>
      <c r="MWI107"/>
      <c r="MWJ107"/>
      <c r="MWK107"/>
      <c r="MWL107"/>
      <c r="MWM107"/>
      <c r="MWN107"/>
      <c r="MWO107"/>
      <c r="MWP107"/>
      <c r="MWQ107"/>
      <c r="MWR107"/>
      <c r="MWS107"/>
      <c r="MWT107"/>
      <c r="MWU107"/>
      <c r="MWV107"/>
      <c r="MWW107"/>
      <c r="MWX107"/>
      <c r="MWY107"/>
      <c r="MWZ107"/>
      <c r="MXA107"/>
      <c r="MXB107"/>
      <c r="MXC107"/>
      <c r="MXD107"/>
      <c r="MXE107"/>
      <c r="MXF107"/>
      <c r="MXG107"/>
      <c r="MXH107"/>
      <c r="MXI107"/>
      <c r="MXJ107"/>
      <c r="MXK107"/>
      <c r="MXL107"/>
      <c r="MXM107"/>
      <c r="MXN107"/>
      <c r="MXO107"/>
      <c r="MXP107"/>
      <c r="MXQ107"/>
      <c r="MXR107"/>
      <c r="MXS107"/>
      <c r="MXT107"/>
      <c r="MXU107"/>
      <c r="MXV107"/>
      <c r="MXW107"/>
      <c r="MXX107"/>
      <c r="MXY107"/>
      <c r="MXZ107"/>
      <c r="MYA107"/>
      <c r="MYB107"/>
      <c r="MYC107"/>
      <c r="MYD107"/>
      <c r="MYE107"/>
      <c r="MYF107"/>
      <c r="MYG107"/>
      <c r="MYH107"/>
      <c r="MYI107"/>
      <c r="MYJ107"/>
      <c r="MYK107"/>
      <c r="MYL107"/>
      <c r="MYM107"/>
      <c r="MYN107"/>
      <c r="MYO107"/>
      <c r="MYP107"/>
      <c r="MYQ107"/>
      <c r="MYR107"/>
      <c r="MYS107"/>
      <c r="MYT107"/>
      <c r="MYU107"/>
      <c r="MYV107"/>
      <c r="MYW107"/>
      <c r="MYX107"/>
      <c r="MYY107"/>
      <c r="MYZ107"/>
      <c r="MZA107"/>
      <c r="MZB107"/>
      <c r="MZC107"/>
      <c r="MZD107"/>
      <c r="MZE107"/>
      <c r="MZF107"/>
      <c r="MZG107"/>
      <c r="MZH107"/>
      <c r="MZI107"/>
      <c r="MZJ107"/>
      <c r="MZK107"/>
      <c r="MZL107"/>
      <c r="MZM107"/>
      <c r="MZN107"/>
      <c r="MZO107"/>
      <c r="MZP107"/>
      <c r="MZQ107"/>
      <c r="MZR107"/>
      <c r="MZS107"/>
      <c r="MZT107"/>
      <c r="MZU107"/>
      <c r="MZV107"/>
      <c r="MZW107"/>
      <c r="MZX107"/>
      <c r="MZY107"/>
      <c r="MZZ107"/>
      <c r="NAA107"/>
      <c r="NAB107"/>
      <c r="NAC107"/>
      <c r="NAD107"/>
      <c r="NAE107"/>
      <c r="NAF107"/>
      <c r="NAG107"/>
      <c r="NAH107"/>
      <c r="NAI107"/>
      <c r="NAJ107"/>
      <c r="NAK107"/>
      <c r="NAL107"/>
      <c r="NAM107"/>
      <c r="NAN107"/>
      <c r="NAO107"/>
      <c r="NAP107"/>
      <c r="NAQ107"/>
      <c r="NAR107"/>
      <c r="NAS107"/>
      <c r="NAT107"/>
      <c r="NAU107"/>
      <c r="NAV107"/>
      <c r="NAW107"/>
      <c r="NAX107"/>
      <c r="NAY107"/>
      <c r="NAZ107"/>
      <c r="NBA107"/>
      <c r="NBB107"/>
      <c r="NBC107"/>
      <c r="NBD107"/>
      <c r="NBE107"/>
      <c r="NBF107"/>
      <c r="NBG107"/>
      <c r="NBH107"/>
      <c r="NBI107"/>
      <c r="NBJ107"/>
      <c r="NBK107"/>
      <c r="NBL107"/>
      <c r="NBM107"/>
      <c r="NBN107"/>
      <c r="NBO107"/>
      <c r="NBP107"/>
      <c r="NBQ107"/>
      <c r="NBR107"/>
      <c r="NBS107"/>
      <c r="NBT107"/>
      <c r="NBU107"/>
      <c r="NBV107"/>
      <c r="NBW107"/>
      <c r="NBX107"/>
      <c r="NBY107"/>
      <c r="NBZ107"/>
      <c r="NCA107"/>
      <c r="NCB107"/>
      <c r="NCC107"/>
      <c r="NCD107"/>
      <c r="NCE107"/>
      <c r="NCF107"/>
      <c r="NCG107"/>
      <c r="NCH107"/>
      <c r="NCI107"/>
      <c r="NCJ107"/>
      <c r="NCK107"/>
      <c r="NCL107"/>
      <c r="NCM107"/>
      <c r="NCN107"/>
      <c r="NCO107"/>
      <c r="NCP107"/>
      <c r="NCQ107"/>
      <c r="NCR107"/>
      <c r="NCS107"/>
      <c r="NCT107"/>
      <c r="NCU107"/>
      <c r="NCV107"/>
      <c r="NCW107"/>
      <c r="NCX107"/>
      <c r="NCY107"/>
      <c r="NCZ107"/>
      <c r="NDA107"/>
      <c r="NDB107"/>
      <c r="NDC107"/>
      <c r="NDD107"/>
      <c r="NDE107"/>
      <c r="NDF107"/>
      <c r="NDG107"/>
      <c r="NDH107"/>
      <c r="NDI107"/>
      <c r="NDJ107"/>
      <c r="NDK107"/>
      <c r="NDL107"/>
      <c r="NDM107"/>
      <c r="NDN107"/>
      <c r="NDO107"/>
      <c r="NDP107"/>
      <c r="NDQ107"/>
      <c r="NDR107"/>
      <c r="NDS107"/>
      <c r="NDT107"/>
      <c r="NDU107"/>
      <c r="NDV107"/>
      <c r="NDW107"/>
      <c r="NDX107"/>
      <c r="NDY107"/>
      <c r="NDZ107"/>
      <c r="NEA107"/>
      <c r="NEB107"/>
      <c r="NEC107"/>
      <c r="NED107"/>
      <c r="NEE107"/>
      <c r="NEF107"/>
      <c r="NEG107"/>
      <c r="NEH107"/>
      <c r="NEI107"/>
      <c r="NEJ107"/>
      <c r="NEK107"/>
      <c r="NEL107"/>
      <c r="NEM107"/>
      <c r="NEN107"/>
      <c r="NEO107"/>
      <c r="NEP107"/>
      <c r="NEQ107"/>
      <c r="NER107"/>
      <c r="NES107"/>
      <c r="NET107"/>
      <c r="NEU107"/>
      <c r="NEV107"/>
      <c r="NEW107"/>
      <c r="NEX107"/>
      <c r="NEY107"/>
      <c r="NEZ107"/>
      <c r="NFA107"/>
      <c r="NFB107"/>
      <c r="NFC107"/>
      <c r="NFD107"/>
      <c r="NFE107"/>
      <c r="NFF107"/>
      <c r="NFG107"/>
      <c r="NFH107"/>
      <c r="NFI107"/>
      <c r="NFJ107"/>
      <c r="NFK107"/>
      <c r="NFL107"/>
      <c r="NFM107"/>
      <c r="NFN107"/>
      <c r="NFO107"/>
      <c r="NFP107"/>
      <c r="NFQ107"/>
      <c r="NFR107"/>
      <c r="NFS107"/>
      <c r="NFT107"/>
      <c r="NFU107"/>
      <c r="NFV107"/>
      <c r="NFW107"/>
      <c r="NFX107"/>
      <c r="NFY107"/>
      <c r="NFZ107"/>
      <c r="NGA107"/>
      <c r="NGB107"/>
      <c r="NGC107"/>
      <c r="NGD107"/>
      <c r="NGE107"/>
      <c r="NGF107"/>
      <c r="NGG107"/>
      <c r="NGH107"/>
      <c r="NGI107"/>
      <c r="NGJ107"/>
      <c r="NGK107"/>
      <c r="NGL107"/>
      <c r="NGM107"/>
      <c r="NGN107"/>
      <c r="NGO107"/>
      <c r="NGP107"/>
      <c r="NGQ107"/>
      <c r="NGR107"/>
      <c r="NGS107"/>
      <c r="NGT107"/>
      <c r="NGU107"/>
      <c r="NGV107"/>
      <c r="NGW107"/>
      <c r="NGX107"/>
      <c r="NGY107"/>
      <c r="NGZ107"/>
      <c r="NHA107"/>
      <c r="NHB107"/>
      <c r="NHC107"/>
      <c r="NHD107"/>
      <c r="NHE107"/>
      <c r="NHF107"/>
      <c r="NHG107"/>
      <c r="NHH107"/>
      <c r="NHI107"/>
      <c r="NHJ107"/>
      <c r="NHK107"/>
      <c r="NHL107"/>
      <c r="NHM107"/>
      <c r="NHN107"/>
      <c r="NHO107"/>
      <c r="NHP107"/>
      <c r="NHQ107"/>
      <c r="NHR107"/>
      <c r="NHS107"/>
      <c r="NHT107"/>
      <c r="NHU107"/>
      <c r="NHV107"/>
      <c r="NHW107"/>
      <c r="NHX107"/>
      <c r="NHY107"/>
      <c r="NHZ107"/>
      <c r="NIA107"/>
      <c r="NIB107"/>
      <c r="NIC107"/>
      <c r="NID107"/>
      <c r="NIE107"/>
      <c r="NIF107"/>
      <c r="NIG107"/>
      <c r="NIH107"/>
      <c r="NII107"/>
      <c r="NIJ107"/>
      <c r="NIK107"/>
      <c r="NIL107"/>
      <c r="NIM107"/>
      <c r="NIN107"/>
      <c r="NIO107"/>
      <c r="NIP107"/>
      <c r="NIQ107"/>
      <c r="NIR107"/>
      <c r="NIS107"/>
      <c r="NIT107"/>
      <c r="NIU107"/>
      <c r="NIV107"/>
      <c r="NIW107"/>
      <c r="NIX107"/>
      <c r="NIY107"/>
      <c r="NIZ107"/>
      <c r="NJA107"/>
      <c r="NJB107"/>
      <c r="NJC107"/>
      <c r="NJD107"/>
      <c r="NJE107"/>
      <c r="NJF107"/>
      <c r="NJG107"/>
      <c r="NJH107"/>
      <c r="NJI107"/>
      <c r="NJJ107"/>
      <c r="NJK107"/>
      <c r="NJL107"/>
      <c r="NJM107"/>
      <c r="NJN107"/>
      <c r="NJO107"/>
      <c r="NJP107"/>
      <c r="NJQ107"/>
      <c r="NJR107"/>
      <c r="NJS107"/>
      <c r="NJT107"/>
      <c r="NJU107"/>
      <c r="NJV107"/>
      <c r="NJW107"/>
      <c r="NJX107"/>
      <c r="NJY107"/>
      <c r="NJZ107"/>
      <c r="NKA107"/>
      <c r="NKB107"/>
      <c r="NKC107"/>
      <c r="NKD107"/>
      <c r="NKE107"/>
      <c r="NKF107"/>
      <c r="NKG107"/>
      <c r="NKH107"/>
      <c r="NKI107"/>
      <c r="NKJ107"/>
      <c r="NKK107"/>
      <c r="NKL107"/>
      <c r="NKM107"/>
      <c r="NKN107"/>
      <c r="NKO107"/>
      <c r="NKP107"/>
      <c r="NKQ107"/>
      <c r="NKR107"/>
      <c r="NKS107"/>
      <c r="NKT107"/>
      <c r="NKU107"/>
      <c r="NKV107"/>
      <c r="NKW107"/>
      <c r="NKX107"/>
      <c r="NKY107"/>
      <c r="NKZ107"/>
      <c r="NLA107"/>
      <c r="NLB107"/>
      <c r="NLC107"/>
      <c r="NLD107"/>
      <c r="NLE107"/>
      <c r="NLF107"/>
      <c r="NLG107"/>
      <c r="NLH107"/>
      <c r="NLI107"/>
      <c r="NLJ107"/>
      <c r="NLK107"/>
      <c r="NLL107"/>
      <c r="NLM107"/>
      <c r="NLN107"/>
      <c r="NLO107"/>
      <c r="NLP107"/>
      <c r="NLQ107"/>
      <c r="NLR107"/>
      <c r="NLS107"/>
      <c r="NLT107"/>
      <c r="NLU107"/>
      <c r="NLV107"/>
      <c r="NLW107"/>
      <c r="NLX107"/>
      <c r="NLY107"/>
      <c r="NLZ107"/>
      <c r="NMA107"/>
      <c r="NMB107"/>
      <c r="NMC107"/>
      <c r="NMD107"/>
      <c r="NME107"/>
      <c r="NMF107"/>
      <c r="NMG107"/>
      <c r="NMH107"/>
      <c r="NMI107"/>
      <c r="NMJ107"/>
      <c r="NMK107"/>
      <c r="NML107"/>
      <c r="NMM107"/>
      <c r="NMN107"/>
      <c r="NMO107"/>
      <c r="NMP107"/>
      <c r="NMQ107"/>
      <c r="NMR107"/>
      <c r="NMS107"/>
      <c r="NMT107"/>
      <c r="NMU107"/>
      <c r="NMV107"/>
      <c r="NMW107"/>
      <c r="NMX107"/>
      <c r="NMY107"/>
      <c r="NMZ107"/>
      <c r="NNA107"/>
      <c r="NNB107"/>
      <c r="NNC107"/>
      <c r="NND107"/>
      <c r="NNE107"/>
      <c r="NNF107"/>
      <c r="NNG107"/>
      <c r="NNH107"/>
      <c r="NNI107"/>
      <c r="NNJ107"/>
      <c r="NNK107"/>
      <c r="NNL107"/>
      <c r="NNM107"/>
      <c r="NNN107"/>
      <c r="NNO107"/>
      <c r="NNP107"/>
      <c r="NNQ107"/>
      <c r="NNR107"/>
      <c r="NNS107"/>
      <c r="NNT107"/>
      <c r="NNU107"/>
      <c r="NNV107"/>
      <c r="NNW107"/>
      <c r="NNX107"/>
      <c r="NNY107"/>
      <c r="NNZ107"/>
      <c r="NOA107"/>
      <c r="NOB107"/>
      <c r="NOC107"/>
      <c r="NOD107"/>
      <c r="NOE107"/>
      <c r="NOF107"/>
      <c r="NOG107"/>
      <c r="NOH107"/>
      <c r="NOI107"/>
      <c r="NOJ107"/>
      <c r="NOK107"/>
      <c r="NOL107"/>
      <c r="NOM107"/>
      <c r="NON107"/>
      <c r="NOO107"/>
      <c r="NOP107"/>
      <c r="NOQ107"/>
      <c r="NOR107"/>
      <c r="NOS107"/>
      <c r="NOT107"/>
      <c r="NOU107"/>
      <c r="NOV107"/>
      <c r="NOW107"/>
      <c r="NOX107"/>
      <c r="NOY107"/>
      <c r="NOZ107"/>
      <c r="NPA107"/>
      <c r="NPB107"/>
      <c r="NPC107"/>
      <c r="NPD107"/>
      <c r="NPE107"/>
      <c r="NPF107"/>
      <c r="NPG107"/>
      <c r="NPH107"/>
      <c r="NPI107"/>
      <c r="NPJ107"/>
      <c r="NPK107"/>
      <c r="NPL107"/>
      <c r="NPM107"/>
      <c r="NPN107"/>
      <c r="NPO107"/>
      <c r="NPP107"/>
      <c r="NPQ107"/>
      <c r="NPR107"/>
      <c r="NPS107"/>
      <c r="NPT107"/>
      <c r="NPU107"/>
      <c r="NPV107"/>
      <c r="NPW107"/>
      <c r="NPX107"/>
      <c r="NPY107"/>
      <c r="NPZ107"/>
      <c r="NQA107"/>
      <c r="NQB107"/>
      <c r="NQC107"/>
      <c r="NQD107"/>
      <c r="NQE107"/>
      <c r="NQF107"/>
      <c r="NQG107"/>
      <c r="NQH107"/>
      <c r="NQI107"/>
      <c r="NQJ107"/>
      <c r="NQK107"/>
      <c r="NQL107"/>
      <c r="NQM107"/>
      <c r="NQN107"/>
      <c r="NQO107"/>
      <c r="NQP107"/>
      <c r="NQQ107"/>
      <c r="NQR107"/>
      <c r="NQS107"/>
      <c r="NQT107"/>
      <c r="NQU107"/>
      <c r="NQV107"/>
      <c r="NQW107"/>
      <c r="NQX107"/>
      <c r="NQY107"/>
      <c r="NQZ107"/>
      <c r="NRA107"/>
      <c r="NRB107"/>
      <c r="NRC107"/>
      <c r="NRD107"/>
      <c r="NRE107"/>
      <c r="NRF107"/>
      <c r="NRG107"/>
      <c r="NRH107"/>
      <c r="NRI107"/>
      <c r="NRJ107"/>
      <c r="NRK107"/>
      <c r="NRL107"/>
      <c r="NRM107"/>
      <c r="NRN107"/>
      <c r="NRO107"/>
      <c r="NRP107"/>
      <c r="NRQ107"/>
      <c r="NRR107"/>
      <c r="NRS107"/>
      <c r="NRT107"/>
      <c r="NRU107"/>
      <c r="NRV107"/>
      <c r="NRW107"/>
      <c r="NRX107"/>
      <c r="NRY107"/>
      <c r="NRZ107"/>
      <c r="NSA107"/>
      <c r="NSB107"/>
      <c r="NSC107"/>
      <c r="NSD107"/>
      <c r="NSE107"/>
      <c r="NSF107"/>
      <c r="NSG107"/>
      <c r="NSH107"/>
      <c r="NSI107"/>
      <c r="NSJ107"/>
      <c r="NSK107"/>
      <c r="NSL107"/>
      <c r="NSM107"/>
      <c r="NSN107"/>
      <c r="NSO107"/>
      <c r="NSP107"/>
      <c r="NSQ107"/>
      <c r="NSR107"/>
      <c r="NSS107"/>
      <c r="NST107"/>
      <c r="NSU107"/>
      <c r="NSV107"/>
      <c r="NSW107"/>
      <c r="NSX107"/>
      <c r="NSY107"/>
      <c r="NSZ107"/>
      <c r="NTA107"/>
      <c r="NTB107"/>
      <c r="NTC107"/>
      <c r="NTD107"/>
      <c r="NTE107"/>
      <c r="NTF107"/>
      <c r="NTG107"/>
      <c r="NTH107"/>
      <c r="NTI107"/>
      <c r="NTJ107"/>
      <c r="NTK107"/>
      <c r="NTL107"/>
      <c r="NTM107"/>
      <c r="NTN107"/>
      <c r="NTO107"/>
      <c r="NTP107"/>
      <c r="NTQ107"/>
      <c r="NTR107"/>
      <c r="NTS107"/>
      <c r="NTT107"/>
      <c r="NTU107"/>
      <c r="NTV107"/>
      <c r="NTW107"/>
      <c r="NTX107"/>
      <c r="NTY107"/>
      <c r="NTZ107"/>
      <c r="NUA107"/>
      <c r="NUB107"/>
      <c r="NUC107"/>
      <c r="NUD107"/>
      <c r="NUE107"/>
      <c r="NUF107"/>
      <c r="NUG107"/>
      <c r="NUH107"/>
      <c r="NUI107"/>
      <c r="NUJ107"/>
      <c r="NUK107"/>
      <c r="NUL107"/>
      <c r="NUM107"/>
      <c r="NUN107"/>
      <c r="NUO107"/>
      <c r="NUP107"/>
      <c r="NUQ107"/>
      <c r="NUR107"/>
      <c r="NUS107"/>
      <c r="NUT107"/>
      <c r="NUU107"/>
      <c r="NUV107"/>
      <c r="NUW107"/>
      <c r="NUX107"/>
      <c r="NUY107"/>
      <c r="NUZ107"/>
      <c r="NVA107"/>
      <c r="NVB107"/>
      <c r="NVC107"/>
      <c r="NVD107"/>
      <c r="NVE107"/>
      <c r="NVF107"/>
      <c r="NVG107"/>
      <c r="NVH107"/>
      <c r="NVI107"/>
      <c r="NVJ107"/>
      <c r="NVK107"/>
      <c r="NVL107"/>
      <c r="NVM107"/>
      <c r="NVN107"/>
      <c r="NVO107"/>
      <c r="NVP107"/>
      <c r="NVQ107"/>
      <c r="NVR107"/>
      <c r="NVS107"/>
      <c r="NVT107"/>
      <c r="NVU107"/>
      <c r="NVV107"/>
      <c r="NVW107"/>
      <c r="NVX107"/>
      <c r="NVY107"/>
      <c r="NVZ107"/>
      <c r="NWA107"/>
      <c r="NWB107"/>
      <c r="NWC107"/>
      <c r="NWD107"/>
      <c r="NWE107"/>
      <c r="NWF107"/>
      <c r="NWG107"/>
      <c r="NWH107"/>
      <c r="NWI107"/>
      <c r="NWJ107"/>
      <c r="NWK107"/>
      <c r="NWL107"/>
      <c r="NWM107"/>
      <c r="NWN107"/>
      <c r="NWO107"/>
      <c r="NWP107"/>
      <c r="NWQ107"/>
      <c r="NWR107"/>
      <c r="NWS107"/>
      <c r="NWT107"/>
      <c r="NWU107"/>
      <c r="NWV107"/>
      <c r="NWW107"/>
      <c r="NWX107"/>
      <c r="NWY107"/>
      <c r="NWZ107"/>
      <c r="NXA107"/>
      <c r="NXB107"/>
      <c r="NXC107"/>
      <c r="NXD107"/>
      <c r="NXE107"/>
      <c r="NXF107"/>
      <c r="NXG107"/>
      <c r="NXH107"/>
      <c r="NXI107"/>
      <c r="NXJ107"/>
      <c r="NXK107"/>
      <c r="NXL107"/>
      <c r="NXM107"/>
      <c r="NXN107"/>
      <c r="NXO107"/>
      <c r="NXP107"/>
      <c r="NXQ107"/>
      <c r="NXR107"/>
      <c r="NXS107"/>
      <c r="NXT107"/>
      <c r="NXU107"/>
      <c r="NXV107"/>
      <c r="NXW107"/>
      <c r="NXX107"/>
      <c r="NXY107"/>
      <c r="NXZ107"/>
      <c r="NYA107"/>
      <c r="NYB107"/>
      <c r="NYC107"/>
      <c r="NYD107"/>
      <c r="NYE107"/>
      <c r="NYF107"/>
      <c r="NYG107"/>
      <c r="NYH107"/>
      <c r="NYI107"/>
      <c r="NYJ107"/>
      <c r="NYK107"/>
      <c r="NYL107"/>
      <c r="NYM107"/>
      <c r="NYN107"/>
      <c r="NYO107"/>
      <c r="NYP107"/>
      <c r="NYQ107"/>
      <c r="NYR107"/>
      <c r="NYS107"/>
      <c r="NYT107"/>
      <c r="NYU107"/>
      <c r="NYV107"/>
      <c r="NYW107"/>
      <c r="NYX107"/>
      <c r="NYY107"/>
      <c r="NYZ107"/>
      <c r="NZA107"/>
      <c r="NZB107"/>
      <c r="NZC107"/>
      <c r="NZD107"/>
      <c r="NZE107"/>
      <c r="NZF107"/>
      <c r="NZG107"/>
      <c r="NZH107"/>
      <c r="NZI107"/>
      <c r="NZJ107"/>
      <c r="NZK107"/>
      <c r="NZL107"/>
      <c r="NZM107"/>
      <c r="NZN107"/>
      <c r="NZO107"/>
      <c r="NZP107"/>
      <c r="NZQ107"/>
      <c r="NZR107"/>
      <c r="NZS107"/>
      <c r="NZT107"/>
      <c r="NZU107"/>
      <c r="NZV107"/>
      <c r="NZW107"/>
      <c r="NZX107"/>
      <c r="NZY107"/>
      <c r="NZZ107"/>
      <c r="OAA107"/>
      <c r="OAB107"/>
      <c r="OAC107"/>
      <c r="OAD107"/>
      <c r="OAE107"/>
      <c r="OAF107"/>
      <c r="OAG107"/>
      <c r="OAH107"/>
      <c r="OAI107"/>
      <c r="OAJ107"/>
      <c r="OAK107"/>
      <c r="OAL107"/>
      <c r="OAM107"/>
      <c r="OAN107"/>
      <c r="OAO107"/>
      <c r="OAP107"/>
      <c r="OAQ107"/>
      <c r="OAR107"/>
      <c r="OAS107"/>
      <c r="OAT107"/>
      <c r="OAU107"/>
      <c r="OAV107"/>
      <c r="OAW107"/>
      <c r="OAX107"/>
      <c r="OAY107"/>
      <c r="OAZ107"/>
      <c r="OBA107"/>
      <c r="OBB107"/>
      <c r="OBC107"/>
      <c r="OBD107"/>
      <c r="OBE107"/>
      <c r="OBF107"/>
      <c r="OBG107"/>
      <c r="OBH107"/>
      <c r="OBI107"/>
      <c r="OBJ107"/>
      <c r="OBK107"/>
      <c r="OBL107"/>
      <c r="OBM107"/>
      <c r="OBN107"/>
      <c r="OBO107"/>
      <c r="OBP107"/>
      <c r="OBQ107"/>
      <c r="OBR107"/>
      <c r="OBS107"/>
      <c r="OBT107"/>
      <c r="OBU107"/>
      <c r="OBV107"/>
      <c r="OBW107"/>
      <c r="OBX107"/>
      <c r="OBY107"/>
      <c r="OBZ107"/>
      <c r="OCA107"/>
      <c r="OCB107"/>
      <c r="OCC107"/>
      <c r="OCD107"/>
      <c r="OCE107"/>
      <c r="OCF107"/>
      <c r="OCG107"/>
      <c r="OCH107"/>
      <c r="OCI107"/>
      <c r="OCJ107"/>
      <c r="OCK107"/>
      <c r="OCL107"/>
      <c r="OCM107"/>
      <c r="OCN107"/>
      <c r="OCO107"/>
      <c r="OCP107"/>
      <c r="OCQ107"/>
      <c r="OCR107"/>
      <c r="OCS107"/>
      <c r="OCT107"/>
      <c r="OCU107"/>
      <c r="OCV107"/>
      <c r="OCW107"/>
      <c r="OCX107"/>
      <c r="OCY107"/>
      <c r="OCZ107"/>
      <c r="ODA107"/>
      <c r="ODB107"/>
      <c r="ODC107"/>
      <c r="ODD107"/>
      <c r="ODE107"/>
      <c r="ODF107"/>
      <c r="ODG107"/>
      <c r="ODH107"/>
      <c r="ODI107"/>
      <c r="ODJ107"/>
      <c r="ODK107"/>
      <c r="ODL107"/>
      <c r="ODM107"/>
      <c r="ODN107"/>
      <c r="ODO107"/>
      <c r="ODP107"/>
      <c r="ODQ107"/>
      <c r="ODR107"/>
      <c r="ODS107"/>
      <c r="ODT107"/>
      <c r="ODU107"/>
      <c r="ODV107"/>
      <c r="ODW107"/>
      <c r="ODX107"/>
      <c r="ODY107"/>
      <c r="ODZ107"/>
      <c r="OEA107"/>
      <c r="OEB107"/>
      <c r="OEC107"/>
      <c r="OED107"/>
      <c r="OEE107"/>
      <c r="OEF107"/>
      <c r="OEG107"/>
      <c r="OEH107"/>
      <c r="OEI107"/>
      <c r="OEJ107"/>
      <c r="OEK107"/>
      <c r="OEL107"/>
      <c r="OEM107"/>
      <c r="OEN107"/>
      <c r="OEO107"/>
      <c r="OEP107"/>
      <c r="OEQ107"/>
      <c r="OER107"/>
      <c r="OES107"/>
      <c r="OET107"/>
      <c r="OEU107"/>
      <c r="OEV107"/>
      <c r="OEW107"/>
      <c r="OEX107"/>
      <c r="OEY107"/>
      <c r="OEZ107"/>
      <c r="OFA107"/>
      <c r="OFB107"/>
      <c r="OFC107"/>
      <c r="OFD107"/>
      <c r="OFE107"/>
      <c r="OFF107"/>
      <c r="OFG107"/>
      <c r="OFH107"/>
      <c r="OFI107"/>
      <c r="OFJ107"/>
      <c r="OFK107"/>
      <c r="OFL107"/>
      <c r="OFM107"/>
      <c r="OFN107"/>
      <c r="OFO107"/>
      <c r="OFP107"/>
      <c r="OFQ107"/>
      <c r="OFR107"/>
      <c r="OFS107"/>
      <c r="OFT107"/>
      <c r="OFU107"/>
      <c r="OFV107"/>
      <c r="OFW107"/>
      <c r="OFX107"/>
      <c r="OFY107"/>
      <c r="OFZ107"/>
      <c r="OGA107"/>
      <c r="OGB107"/>
      <c r="OGC107"/>
      <c r="OGD107"/>
      <c r="OGE107"/>
      <c r="OGF107"/>
      <c r="OGG107"/>
      <c r="OGH107"/>
      <c r="OGI107"/>
      <c r="OGJ107"/>
      <c r="OGK107"/>
      <c r="OGL107"/>
      <c r="OGM107"/>
      <c r="OGN107"/>
      <c r="OGO107"/>
      <c r="OGP107"/>
      <c r="OGQ107"/>
      <c r="OGR107"/>
      <c r="OGS107"/>
      <c r="OGT107"/>
      <c r="OGU107"/>
      <c r="OGV107"/>
      <c r="OGW107"/>
      <c r="OGX107"/>
      <c r="OGY107"/>
      <c r="OGZ107"/>
      <c r="OHA107"/>
      <c r="OHB107"/>
      <c r="OHC107"/>
      <c r="OHD107"/>
      <c r="OHE107"/>
      <c r="OHF107"/>
      <c r="OHG107"/>
      <c r="OHH107"/>
      <c r="OHI107"/>
      <c r="OHJ107"/>
      <c r="OHK107"/>
      <c r="OHL107"/>
      <c r="OHM107"/>
      <c r="OHN107"/>
      <c r="OHO107"/>
      <c r="OHP107"/>
      <c r="OHQ107"/>
      <c r="OHR107"/>
      <c r="OHS107"/>
      <c r="OHT107"/>
      <c r="OHU107"/>
      <c r="OHV107"/>
      <c r="OHW107"/>
      <c r="OHX107"/>
      <c r="OHY107"/>
      <c r="OHZ107"/>
      <c r="OIA107"/>
      <c r="OIB107"/>
      <c r="OIC107"/>
      <c r="OID107"/>
      <c r="OIE107"/>
      <c r="OIF107"/>
      <c r="OIG107"/>
      <c r="OIH107"/>
      <c r="OII107"/>
      <c r="OIJ107"/>
      <c r="OIK107"/>
      <c r="OIL107"/>
      <c r="OIM107"/>
      <c r="OIN107"/>
      <c r="OIO107"/>
      <c r="OIP107"/>
      <c r="OIQ107"/>
      <c r="OIR107"/>
      <c r="OIS107"/>
      <c r="OIT107"/>
      <c r="OIU107"/>
      <c r="OIV107"/>
      <c r="OIW107"/>
      <c r="OIX107"/>
      <c r="OIY107"/>
      <c r="OIZ107"/>
      <c r="OJA107"/>
      <c r="OJB107"/>
      <c r="OJC107"/>
      <c r="OJD107"/>
      <c r="OJE107"/>
      <c r="OJF107"/>
      <c r="OJG107"/>
      <c r="OJH107"/>
      <c r="OJI107"/>
      <c r="OJJ107"/>
      <c r="OJK107"/>
      <c r="OJL107"/>
      <c r="OJM107"/>
      <c r="OJN107"/>
      <c r="OJO107"/>
      <c r="OJP107"/>
      <c r="OJQ107"/>
      <c r="OJR107"/>
      <c r="OJS107"/>
      <c r="OJT107"/>
      <c r="OJU107"/>
      <c r="OJV107"/>
      <c r="OJW107"/>
      <c r="OJX107"/>
      <c r="OJY107"/>
      <c r="OJZ107"/>
      <c r="OKA107"/>
      <c r="OKB107"/>
      <c r="OKC107"/>
      <c r="OKD107"/>
      <c r="OKE107"/>
      <c r="OKF107"/>
      <c r="OKG107"/>
      <c r="OKH107"/>
      <c r="OKI107"/>
      <c r="OKJ107"/>
      <c r="OKK107"/>
      <c r="OKL107"/>
      <c r="OKM107"/>
      <c r="OKN107"/>
      <c r="OKO107"/>
      <c r="OKP107"/>
      <c r="OKQ107"/>
      <c r="OKR107"/>
      <c r="OKS107"/>
      <c r="OKT107"/>
      <c r="OKU107"/>
      <c r="OKV107"/>
      <c r="OKW107"/>
      <c r="OKX107"/>
      <c r="OKY107"/>
      <c r="OKZ107"/>
      <c r="OLA107"/>
      <c r="OLB107"/>
      <c r="OLC107"/>
      <c r="OLD107"/>
      <c r="OLE107"/>
      <c r="OLF107"/>
      <c r="OLG107"/>
      <c r="OLH107"/>
      <c r="OLI107"/>
      <c r="OLJ107"/>
      <c r="OLK107"/>
      <c r="OLL107"/>
      <c r="OLM107"/>
      <c r="OLN107"/>
      <c r="OLO107"/>
      <c r="OLP107"/>
      <c r="OLQ107"/>
      <c r="OLR107"/>
      <c r="OLS107"/>
      <c r="OLT107"/>
      <c r="OLU107"/>
      <c r="OLV107"/>
      <c r="OLW107"/>
      <c r="OLX107"/>
      <c r="OLY107"/>
      <c r="OLZ107"/>
      <c r="OMA107"/>
      <c r="OMB107"/>
      <c r="OMC107"/>
      <c r="OMD107"/>
      <c r="OME107"/>
      <c r="OMF107"/>
      <c r="OMG107"/>
      <c r="OMH107"/>
      <c r="OMI107"/>
      <c r="OMJ107"/>
      <c r="OMK107"/>
      <c r="OML107"/>
      <c r="OMM107"/>
      <c r="OMN107"/>
      <c r="OMO107"/>
      <c r="OMP107"/>
      <c r="OMQ107"/>
      <c r="OMR107"/>
      <c r="OMS107"/>
      <c r="OMT107"/>
      <c r="OMU107"/>
      <c r="OMV107"/>
      <c r="OMW107"/>
      <c r="OMX107"/>
      <c r="OMY107"/>
      <c r="OMZ107"/>
      <c r="ONA107"/>
      <c r="ONB107"/>
      <c r="ONC107"/>
      <c r="OND107"/>
      <c r="ONE107"/>
      <c r="ONF107"/>
      <c r="ONG107"/>
      <c r="ONH107"/>
      <c r="ONI107"/>
      <c r="ONJ107"/>
      <c r="ONK107"/>
      <c r="ONL107"/>
      <c r="ONM107"/>
      <c r="ONN107"/>
      <c r="ONO107"/>
      <c r="ONP107"/>
      <c r="ONQ107"/>
      <c r="ONR107"/>
      <c r="ONS107"/>
      <c r="ONT107"/>
      <c r="ONU107"/>
      <c r="ONV107"/>
      <c r="ONW107"/>
      <c r="ONX107"/>
      <c r="ONY107"/>
      <c r="ONZ107"/>
      <c r="OOA107"/>
      <c r="OOB107"/>
      <c r="OOC107"/>
      <c r="OOD107"/>
      <c r="OOE107"/>
      <c r="OOF107"/>
      <c r="OOG107"/>
      <c r="OOH107"/>
      <c r="OOI107"/>
      <c r="OOJ107"/>
      <c r="OOK107"/>
      <c r="OOL107"/>
      <c r="OOM107"/>
      <c r="OON107"/>
      <c r="OOO107"/>
      <c r="OOP107"/>
      <c r="OOQ107"/>
      <c r="OOR107"/>
      <c r="OOS107"/>
      <c r="OOT107"/>
      <c r="OOU107"/>
      <c r="OOV107"/>
      <c r="OOW107"/>
      <c r="OOX107"/>
      <c r="OOY107"/>
      <c r="OOZ107"/>
      <c r="OPA107"/>
      <c r="OPB107"/>
      <c r="OPC107"/>
      <c r="OPD107"/>
      <c r="OPE107"/>
      <c r="OPF107"/>
      <c r="OPG107"/>
      <c r="OPH107"/>
      <c r="OPI107"/>
      <c r="OPJ107"/>
      <c r="OPK107"/>
      <c r="OPL107"/>
      <c r="OPM107"/>
      <c r="OPN107"/>
      <c r="OPO107"/>
      <c r="OPP107"/>
      <c r="OPQ107"/>
      <c r="OPR107"/>
      <c r="OPS107"/>
      <c r="OPT107"/>
      <c r="OPU107"/>
      <c r="OPV107"/>
      <c r="OPW107"/>
      <c r="OPX107"/>
      <c r="OPY107"/>
      <c r="OPZ107"/>
      <c r="OQA107"/>
      <c r="OQB107"/>
      <c r="OQC107"/>
      <c r="OQD107"/>
      <c r="OQE107"/>
      <c r="OQF107"/>
      <c r="OQG107"/>
      <c r="OQH107"/>
      <c r="OQI107"/>
      <c r="OQJ107"/>
      <c r="OQK107"/>
      <c r="OQL107"/>
      <c r="OQM107"/>
      <c r="OQN107"/>
      <c r="OQO107"/>
      <c r="OQP107"/>
      <c r="OQQ107"/>
      <c r="OQR107"/>
      <c r="OQS107"/>
      <c r="OQT107"/>
      <c r="OQU107"/>
      <c r="OQV107"/>
      <c r="OQW107"/>
      <c r="OQX107"/>
      <c r="OQY107"/>
      <c r="OQZ107"/>
      <c r="ORA107"/>
      <c r="ORB107"/>
      <c r="ORC107"/>
      <c r="ORD107"/>
      <c r="ORE107"/>
      <c r="ORF107"/>
      <c r="ORG107"/>
      <c r="ORH107"/>
      <c r="ORI107"/>
      <c r="ORJ107"/>
      <c r="ORK107"/>
      <c r="ORL107"/>
      <c r="ORM107"/>
      <c r="ORN107"/>
      <c r="ORO107"/>
      <c r="ORP107"/>
      <c r="ORQ107"/>
      <c r="ORR107"/>
      <c r="ORS107"/>
      <c r="ORT107"/>
      <c r="ORU107"/>
      <c r="ORV107"/>
      <c r="ORW107"/>
      <c r="ORX107"/>
      <c r="ORY107"/>
      <c r="ORZ107"/>
      <c r="OSA107"/>
      <c r="OSB107"/>
      <c r="OSC107"/>
      <c r="OSD107"/>
      <c r="OSE107"/>
      <c r="OSF107"/>
      <c r="OSG107"/>
      <c r="OSH107"/>
      <c r="OSI107"/>
      <c r="OSJ107"/>
      <c r="OSK107"/>
      <c r="OSL107"/>
      <c r="OSM107"/>
      <c r="OSN107"/>
      <c r="OSO107"/>
      <c r="OSP107"/>
      <c r="OSQ107"/>
      <c r="OSR107"/>
      <c r="OSS107"/>
      <c r="OST107"/>
      <c r="OSU107"/>
      <c r="OSV107"/>
      <c r="OSW107"/>
      <c r="OSX107"/>
      <c r="OSY107"/>
      <c r="OSZ107"/>
      <c r="OTA107"/>
      <c r="OTB107"/>
      <c r="OTC107"/>
      <c r="OTD107"/>
      <c r="OTE107"/>
      <c r="OTF107"/>
      <c r="OTG107"/>
      <c r="OTH107"/>
      <c r="OTI107"/>
      <c r="OTJ107"/>
      <c r="OTK107"/>
      <c r="OTL107"/>
      <c r="OTM107"/>
      <c r="OTN107"/>
      <c r="OTO107"/>
      <c r="OTP107"/>
      <c r="OTQ107"/>
      <c r="OTR107"/>
      <c r="OTS107"/>
      <c r="OTT107"/>
      <c r="OTU107"/>
      <c r="OTV107"/>
      <c r="OTW107"/>
      <c r="OTX107"/>
      <c r="OTY107"/>
      <c r="OTZ107"/>
      <c r="OUA107"/>
      <c r="OUB107"/>
      <c r="OUC107"/>
      <c r="OUD107"/>
      <c r="OUE107"/>
      <c r="OUF107"/>
      <c r="OUG107"/>
      <c r="OUH107"/>
      <c r="OUI107"/>
      <c r="OUJ107"/>
      <c r="OUK107"/>
      <c r="OUL107"/>
      <c r="OUM107"/>
      <c r="OUN107"/>
      <c r="OUO107"/>
      <c r="OUP107"/>
      <c r="OUQ107"/>
      <c r="OUR107"/>
      <c r="OUS107"/>
      <c r="OUT107"/>
      <c r="OUU107"/>
      <c r="OUV107"/>
      <c r="OUW107"/>
      <c r="OUX107"/>
      <c r="OUY107"/>
      <c r="OUZ107"/>
      <c r="OVA107"/>
      <c r="OVB107"/>
      <c r="OVC107"/>
      <c r="OVD107"/>
      <c r="OVE107"/>
      <c r="OVF107"/>
      <c r="OVG107"/>
      <c r="OVH107"/>
      <c r="OVI107"/>
      <c r="OVJ107"/>
      <c r="OVK107"/>
      <c r="OVL107"/>
      <c r="OVM107"/>
      <c r="OVN107"/>
      <c r="OVO107"/>
      <c r="OVP107"/>
      <c r="OVQ107"/>
      <c r="OVR107"/>
      <c r="OVS107"/>
      <c r="OVT107"/>
      <c r="OVU107"/>
      <c r="OVV107"/>
      <c r="OVW107"/>
      <c r="OVX107"/>
      <c r="OVY107"/>
      <c r="OVZ107"/>
      <c r="OWA107"/>
      <c r="OWB107"/>
      <c r="OWC107"/>
      <c r="OWD107"/>
      <c r="OWE107"/>
      <c r="OWF107"/>
      <c r="OWG107"/>
      <c r="OWH107"/>
      <c r="OWI107"/>
      <c r="OWJ107"/>
      <c r="OWK107"/>
      <c r="OWL107"/>
      <c r="OWM107"/>
      <c r="OWN107"/>
      <c r="OWO107"/>
      <c r="OWP107"/>
      <c r="OWQ107"/>
      <c r="OWR107"/>
      <c r="OWS107"/>
      <c r="OWT107"/>
      <c r="OWU107"/>
      <c r="OWV107"/>
      <c r="OWW107"/>
      <c r="OWX107"/>
      <c r="OWY107"/>
      <c r="OWZ107"/>
      <c r="OXA107"/>
      <c r="OXB107"/>
      <c r="OXC107"/>
      <c r="OXD107"/>
      <c r="OXE107"/>
      <c r="OXF107"/>
      <c r="OXG107"/>
      <c r="OXH107"/>
      <c r="OXI107"/>
      <c r="OXJ107"/>
      <c r="OXK107"/>
      <c r="OXL107"/>
      <c r="OXM107"/>
      <c r="OXN107"/>
      <c r="OXO107"/>
      <c r="OXP107"/>
      <c r="OXQ107"/>
      <c r="OXR107"/>
      <c r="OXS107"/>
      <c r="OXT107"/>
      <c r="OXU107"/>
      <c r="OXV107"/>
      <c r="OXW107"/>
      <c r="OXX107"/>
      <c r="OXY107"/>
      <c r="OXZ107"/>
      <c r="OYA107"/>
      <c r="OYB107"/>
      <c r="OYC107"/>
      <c r="OYD107"/>
      <c r="OYE107"/>
      <c r="OYF107"/>
      <c r="OYG107"/>
      <c r="OYH107"/>
      <c r="OYI107"/>
      <c r="OYJ107"/>
      <c r="OYK107"/>
      <c r="OYL107"/>
      <c r="OYM107"/>
      <c r="OYN107"/>
      <c r="OYO107"/>
      <c r="OYP107"/>
      <c r="OYQ107"/>
      <c r="OYR107"/>
      <c r="OYS107"/>
      <c r="OYT107"/>
      <c r="OYU107"/>
      <c r="OYV107"/>
      <c r="OYW107"/>
      <c r="OYX107"/>
      <c r="OYY107"/>
      <c r="OYZ107"/>
      <c r="OZA107"/>
      <c r="OZB107"/>
      <c r="OZC107"/>
      <c r="OZD107"/>
      <c r="OZE107"/>
      <c r="OZF107"/>
      <c r="OZG107"/>
      <c r="OZH107"/>
      <c r="OZI107"/>
      <c r="OZJ107"/>
      <c r="OZK107"/>
      <c r="OZL107"/>
      <c r="OZM107"/>
      <c r="OZN107"/>
      <c r="OZO107"/>
      <c r="OZP107"/>
      <c r="OZQ107"/>
      <c r="OZR107"/>
      <c r="OZS107"/>
      <c r="OZT107"/>
      <c r="OZU107"/>
      <c r="OZV107"/>
      <c r="OZW107"/>
      <c r="OZX107"/>
      <c r="OZY107"/>
      <c r="OZZ107"/>
      <c r="PAA107"/>
      <c r="PAB107"/>
      <c r="PAC107"/>
      <c r="PAD107"/>
      <c r="PAE107"/>
      <c r="PAF107"/>
      <c r="PAG107"/>
      <c r="PAH107"/>
      <c r="PAI107"/>
      <c r="PAJ107"/>
      <c r="PAK107"/>
      <c r="PAL107"/>
      <c r="PAM107"/>
      <c r="PAN107"/>
      <c r="PAO107"/>
      <c r="PAP107"/>
      <c r="PAQ107"/>
      <c r="PAR107"/>
      <c r="PAS107"/>
      <c r="PAT107"/>
      <c r="PAU107"/>
      <c r="PAV107"/>
      <c r="PAW107"/>
      <c r="PAX107"/>
      <c r="PAY107"/>
      <c r="PAZ107"/>
      <c r="PBA107"/>
      <c r="PBB107"/>
      <c r="PBC107"/>
      <c r="PBD107"/>
      <c r="PBE107"/>
      <c r="PBF107"/>
      <c r="PBG107"/>
      <c r="PBH107"/>
      <c r="PBI107"/>
      <c r="PBJ107"/>
      <c r="PBK107"/>
      <c r="PBL107"/>
      <c r="PBM107"/>
      <c r="PBN107"/>
      <c r="PBO107"/>
      <c r="PBP107"/>
      <c r="PBQ107"/>
      <c r="PBR107"/>
      <c r="PBS107"/>
      <c r="PBT107"/>
      <c r="PBU107"/>
      <c r="PBV107"/>
      <c r="PBW107"/>
      <c r="PBX107"/>
      <c r="PBY107"/>
      <c r="PBZ107"/>
      <c r="PCA107"/>
      <c r="PCB107"/>
      <c r="PCC107"/>
      <c r="PCD107"/>
      <c r="PCE107"/>
      <c r="PCF107"/>
      <c r="PCG107"/>
      <c r="PCH107"/>
      <c r="PCI107"/>
      <c r="PCJ107"/>
      <c r="PCK107"/>
      <c r="PCL107"/>
      <c r="PCM107"/>
      <c r="PCN107"/>
      <c r="PCO107"/>
      <c r="PCP107"/>
      <c r="PCQ107"/>
      <c r="PCR107"/>
      <c r="PCS107"/>
      <c r="PCT107"/>
      <c r="PCU107"/>
      <c r="PCV107"/>
      <c r="PCW107"/>
      <c r="PCX107"/>
      <c r="PCY107"/>
      <c r="PCZ107"/>
      <c r="PDA107"/>
      <c r="PDB107"/>
      <c r="PDC107"/>
      <c r="PDD107"/>
      <c r="PDE107"/>
      <c r="PDF107"/>
      <c r="PDG107"/>
      <c r="PDH107"/>
      <c r="PDI107"/>
      <c r="PDJ107"/>
      <c r="PDK107"/>
      <c r="PDL107"/>
      <c r="PDM107"/>
      <c r="PDN107"/>
      <c r="PDO107"/>
      <c r="PDP107"/>
      <c r="PDQ107"/>
      <c r="PDR107"/>
      <c r="PDS107"/>
      <c r="PDT107"/>
      <c r="PDU107"/>
      <c r="PDV107"/>
      <c r="PDW107"/>
      <c r="PDX107"/>
      <c r="PDY107"/>
      <c r="PDZ107"/>
      <c r="PEA107"/>
      <c r="PEB107"/>
      <c r="PEC107"/>
      <c r="PED107"/>
      <c r="PEE107"/>
      <c r="PEF107"/>
      <c r="PEG107"/>
      <c r="PEH107"/>
      <c r="PEI107"/>
      <c r="PEJ107"/>
      <c r="PEK107"/>
      <c r="PEL107"/>
      <c r="PEM107"/>
      <c r="PEN107"/>
      <c r="PEO107"/>
      <c r="PEP107"/>
      <c r="PEQ107"/>
      <c r="PER107"/>
      <c r="PES107"/>
      <c r="PET107"/>
      <c r="PEU107"/>
      <c r="PEV107"/>
      <c r="PEW107"/>
      <c r="PEX107"/>
      <c r="PEY107"/>
      <c r="PEZ107"/>
      <c r="PFA107"/>
      <c r="PFB107"/>
      <c r="PFC107"/>
      <c r="PFD107"/>
      <c r="PFE107"/>
      <c r="PFF107"/>
      <c r="PFG107"/>
      <c r="PFH107"/>
      <c r="PFI107"/>
      <c r="PFJ107"/>
      <c r="PFK107"/>
      <c r="PFL107"/>
      <c r="PFM107"/>
      <c r="PFN107"/>
      <c r="PFO107"/>
      <c r="PFP107"/>
      <c r="PFQ107"/>
      <c r="PFR107"/>
      <c r="PFS107"/>
      <c r="PFT107"/>
      <c r="PFU107"/>
      <c r="PFV107"/>
      <c r="PFW107"/>
      <c r="PFX107"/>
      <c r="PFY107"/>
      <c r="PFZ107"/>
      <c r="PGA107"/>
      <c r="PGB107"/>
      <c r="PGC107"/>
      <c r="PGD107"/>
      <c r="PGE107"/>
      <c r="PGF107"/>
      <c r="PGG107"/>
      <c r="PGH107"/>
      <c r="PGI107"/>
      <c r="PGJ107"/>
      <c r="PGK107"/>
      <c r="PGL107"/>
      <c r="PGM107"/>
      <c r="PGN107"/>
      <c r="PGO107"/>
      <c r="PGP107"/>
      <c r="PGQ107"/>
      <c r="PGR107"/>
      <c r="PGS107"/>
      <c r="PGT107"/>
      <c r="PGU107"/>
      <c r="PGV107"/>
      <c r="PGW107"/>
      <c r="PGX107"/>
      <c r="PGY107"/>
      <c r="PGZ107"/>
      <c r="PHA107"/>
      <c r="PHB107"/>
      <c r="PHC107"/>
      <c r="PHD107"/>
      <c r="PHE107"/>
      <c r="PHF107"/>
      <c r="PHG107"/>
      <c r="PHH107"/>
      <c r="PHI107"/>
      <c r="PHJ107"/>
      <c r="PHK107"/>
      <c r="PHL107"/>
      <c r="PHM107"/>
      <c r="PHN107"/>
      <c r="PHO107"/>
      <c r="PHP107"/>
      <c r="PHQ107"/>
      <c r="PHR107"/>
      <c r="PHS107"/>
      <c r="PHT107"/>
      <c r="PHU107"/>
      <c r="PHV107"/>
      <c r="PHW107"/>
      <c r="PHX107"/>
      <c r="PHY107"/>
      <c r="PHZ107"/>
      <c r="PIA107"/>
      <c r="PIB107"/>
      <c r="PIC107"/>
      <c r="PID107"/>
      <c r="PIE107"/>
      <c r="PIF107"/>
      <c r="PIG107"/>
      <c r="PIH107"/>
      <c r="PII107"/>
      <c r="PIJ107"/>
      <c r="PIK107"/>
      <c r="PIL107"/>
      <c r="PIM107"/>
      <c r="PIN107"/>
      <c r="PIO107"/>
      <c r="PIP107"/>
      <c r="PIQ107"/>
      <c r="PIR107"/>
      <c r="PIS107"/>
      <c r="PIT107"/>
      <c r="PIU107"/>
      <c r="PIV107"/>
      <c r="PIW107"/>
      <c r="PIX107"/>
      <c r="PIY107"/>
      <c r="PIZ107"/>
      <c r="PJA107"/>
      <c r="PJB107"/>
      <c r="PJC107"/>
      <c r="PJD107"/>
      <c r="PJE107"/>
      <c r="PJF107"/>
      <c r="PJG107"/>
      <c r="PJH107"/>
      <c r="PJI107"/>
      <c r="PJJ107"/>
      <c r="PJK107"/>
      <c r="PJL107"/>
      <c r="PJM107"/>
      <c r="PJN107"/>
      <c r="PJO107"/>
      <c r="PJP107"/>
      <c r="PJQ107"/>
      <c r="PJR107"/>
      <c r="PJS107"/>
      <c r="PJT107"/>
      <c r="PJU107"/>
      <c r="PJV107"/>
      <c r="PJW107"/>
      <c r="PJX107"/>
      <c r="PJY107"/>
      <c r="PJZ107"/>
      <c r="PKA107"/>
      <c r="PKB107"/>
      <c r="PKC107"/>
      <c r="PKD107"/>
      <c r="PKE107"/>
      <c r="PKF107"/>
      <c r="PKG107"/>
      <c r="PKH107"/>
      <c r="PKI107"/>
      <c r="PKJ107"/>
      <c r="PKK107"/>
      <c r="PKL107"/>
      <c r="PKM107"/>
      <c r="PKN107"/>
      <c r="PKO107"/>
      <c r="PKP107"/>
      <c r="PKQ107"/>
      <c r="PKR107"/>
      <c r="PKS107"/>
      <c r="PKT107"/>
      <c r="PKU107"/>
      <c r="PKV107"/>
      <c r="PKW107"/>
      <c r="PKX107"/>
      <c r="PKY107"/>
      <c r="PKZ107"/>
      <c r="PLA107"/>
      <c r="PLB107"/>
      <c r="PLC107"/>
      <c r="PLD107"/>
      <c r="PLE107"/>
      <c r="PLF107"/>
      <c r="PLG107"/>
      <c r="PLH107"/>
      <c r="PLI107"/>
      <c r="PLJ107"/>
      <c r="PLK107"/>
      <c r="PLL107"/>
      <c r="PLM107"/>
      <c r="PLN107"/>
      <c r="PLO107"/>
      <c r="PLP107"/>
      <c r="PLQ107"/>
      <c r="PLR107"/>
      <c r="PLS107"/>
      <c r="PLT107"/>
      <c r="PLU107"/>
      <c r="PLV107"/>
      <c r="PLW107"/>
      <c r="PLX107"/>
      <c r="PLY107"/>
      <c r="PLZ107"/>
      <c r="PMA107"/>
      <c r="PMB107"/>
      <c r="PMC107"/>
      <c r="PMD107"/>
      <c r="PME107"/>
      <c r="PMF107"/>
      <c r="PMG107"/>
      <c r="PMH107"/>
      <c r="PMI107"/>
      <c r="PMJ107"/>
      <c r="PMK107"/>
      <c r="PML107"/>
      <c r="PMM107"/>
      <c r="PMN107"/>
      <c r="PMO107"/>
      <c r="PMP107"/>
      <c r="PMQ107"/>
      <c r="PMR107"/>
      <c r="PMS107"/>
      <c r="PMT107"/>
      <c r="PMU107"/>
      <c r="PMV107"/>
      <c r="PMW107"/>
      <c r="PMX107"/>
      <c r="PMY107"/>
      <c r="PMZ107"/>
      <c r="PNA107"/>
      <c r="PNB107"/>
      <c r="PNC107"/>
      <c r="PND107"/>
      <c r="PNE107"/>
      <c r="PNF107"/>
      <c r="PNG107"/>
      <c r="PNH107"/>
      <c r="PNI107"/>
      <c r="PNJ107"/>
      <c r="PNK107"/>
      <c r="PNL107"/>
      <c r="PNM107"/>
      <c r="PNN107"/>
      <c r="PNO107"/>
      <c r="PNP107"/>
      <c r="PNQ107"/>
      <c r="PNR107"/>
      <c r="PNS107"/>
      <c r="PNT107"/>
      <c r="PNU107"/>
      <c r="PNV107"/>
      <c r="PNW107"/>
      <c r="PNX107"/>
      <c r="PNY107"/>
      <c r="PNZ107"/>
      <c r="POA107"/>
      <c r="POB107"/>
      <c r="POC107"/>
      <c r="POD107"/>
      <c r="POE107"/>
      <c r="POF107"/>
      <c r="POG107"/>
      <c r="POH107"/>
      <c r="POI107"/>
      <c r="POJ107"/>
      <c r="POK107"/>
      <c r="POL107"/>
      <c r="POM107"/>
      <c r="PON107"/>
      <c r="POO107"/>
      <c r="POP107"/>
      <c r="POQ107"/>
      <c r="POR107"/>
      <c r="POS107"/>
      <c r="POT107"/>
      <c r="POU107"/>
      <c r="POV107"/>
      <c r="POW107"/>
      <c r="POX107"/>
      <c r="POY107"/>
      <c r="POZ107"/>
      <c r="PPA107"/>
      <c r="PPB107"/>
      <c r="PPC107"/>
      <c r="PPD107"/>
      <c r="PPE107"/>
      <c r="PPF107"/>
      <c r="PPG107"/>
      <c r="PPH107"/>
      <c r="PPI107"/>
      <c r="PPJ107"/>
      <c r="PPK107"/>
      <c r="PPL107"/>
      <c r="PPM107"/>
      <c r="PPN107"/>
      <c r="PPO107"/>
      <c r="PPP107"/>
      <c r="PPQ107"/>
      <c r="PPR107"/>
      <c r="PPS107"/>
      <c r="PPT107"/>
      <c r="PPU107"/>
      <c r="PPV107"/>
      <c r="PPW107"/>
      <c r="PPX107"/>
      <c r="PPY107"/>
      <c r="PPZ107"/>
      <c r="PQA107"/>
      <c r="PQB107"/>
      <c r="PQC107"/>
      <c r="PQD107"/>
      <c r="PQE107"/>
      <c r="PQF107"/>
      <c r="PQG107"/>
      <c r="PQH107"/>
      <c r="PQI107"/>
      <c r="PQJ107"/>
      <c r="PQK107"/>
      <c r="PQL107"/>
      <c r="PQM107"/>
      <c r="PQN107"/>
      <c r="PQO107"/>
      <c r="PQP107"/>
      <c r="PQQ107"/>
      <c r="PQR107"/>
      <c r="PQS107"/>
      <c r="PQT107"/>
      <c r="PQU107"/>
      <c r="PQV107"/>
      <c r="PQW107"/>
      <c r="PQX107"/>
      <c r="PQY107"/>
      <c r="PQZ107"/>
      <c r="PRA107"/>
      <c r="PRB107"/>
      <c r="PRC107"/>
      <c r="PRD107"/>
      <c r="PRE107"/>
      <c r="PRF107"/>
      <c r="PRG107"/>
      <c r="PRH107"/>
      <c r="PRI107"/>
      <c r="PRJ107"/>
      <c r="PRK107"/>
      <c r="PRL107"/>
      <c r="PRM107"/>
      <c r="PRN107"/>
      <c r="PRO107"/>
      <c r="PRP107"/>
      <c r="PRQ107"/>
      <c r="PRR107"/>
      <c r="PRS107"/>
      <c r="PRT107"/>
      <c r="PRU107"/>
      <c r="PRV107"/>
      <c r="PRW107"/>
      <c r="PRX107"/>
      <c r="PRY107"/>
      <c r="PRZ107"/>
      <c r="PSA107"/>
      <c r="PSB107"/>
      <c r="PSC107"/>
      <c r="PSD107"/>
      <c r="PSE107"/>
      <c r="PSF107"/>
      <c r="PSG107"/>
      <c r="PSH107"/>
      <c r="PSI107"/>
      <c r="PSJ107"/>
      <c r="PSK107"/>
      <c r="PSL107"/>
      <c r="PSM107"/>
      <c r="PSN107"/>
      <c r="PSO107"/>
      <c r="PSP107"/>
      <c r="PSQ107"/>
      <c r="PSR107"/>
      <c r="PSS107"/>
      <c r="PST107"/>
      <c r="PSU107"/>
      <c r="PSV107"/>
      <c r="PSW107"/>
      <c r="PSX107"/>
      <c r="PSY107"/>
      <c r="PSZ107"/>
      <c r="PTA107"/>
      <c r="PTB107"/>
      <c r="PTC107"/>
      <c r="PTD107"/>
      <c r="PTE107"/>
      <c r="PTF107"/>
      <c r="PTG107"/>
      <c r="PTH107"/>
      <c r="PTI107"/>
      <c r="PTJ107"/>
      <c r="PTK107"/>
      <c r="PTL107"/>
      <c r="PTM107"/>
      <c r="PTN107"/>
      <c r="PTO107"/>
      <c r="PTP107"/>
      <c r="PTQ107"/>
      <c r="PTR107"/>
      <c r="PTS107"/>
      <c r="PTT107"/>
      <c r="PTU107"/>
      <c r="PTV107"/>
      <c r="PTW107"/>
      <c r="PTX107"/>
      <c r="PTY107"/>
      <c r="PTZ107"/>
      <c r="PUA107"/>
      <c r="PUB107"/>
      <c r="PUC107"/>
      <c r="PUD107"/>
      <c r="PUE107"/>
      <c r="PUF107"/>
      <c r="PUG107"/>
      <c r="PUH107"/>
      <c r="PUI107"/>
      <c r="PUJ107"/>
      <c r="PUK107"/>
      <c r="PUL107"/>
      <c r="PUM107"/>
      <c r="PUN107"/>
      <c r="PUO107"/>
      <c r="PUP107"/>
      <c r="PUQ107"/>
      <c r="PUR107"/>
      <c r="PUS107"/>
      <c r="PUT107"/>
      <c r="PUU107"/>
      <c r="PUV107"/>
      <c r="PUW107"/>
      <c r="PUX107"/>
      <c r="PUY107"/>
      <c r="PUZ107"/>
      <c r="PVA107"/>
      <c r="PVB107"/>
      <c r="PVC107"/>
      <c r="PVD107"/>
      <c r="PVE107"/>
      <c r="PVF107"/>
      <c r="PVG107"/>
      <c r="PVH107"/>
      <c r="PVI107"/>
      <c r="PVJ107"/>
      <c r="PVK107"/>
      <c r="PVL107"/>
      <c r="PVM107"/>
      <c r="PVN107"/>
      <c r="PVO107"/>
      <c r="PVP107"/>
      <c r="PVQ107"/>
      <c r="PVR107"/>
      <c r="PVS107"/>
      <c r="PVT107"/>
      <c r="PVU107"/>
      <c r="PVV107"/>
      <c r="PVW107"/>
      <c r="PVX107"/>
      <c r="PVY107"/>
      <c r="PVZ107"/>
      <c r="PWA107"/>
      <c r="PWB107"/>
      <c r="PWC107"/>
      <c r="PWD107"/>
      <c r="PWE107"/>
      <c r="PWF107"/>
      <c r="PWG107"/>
      <c r="PWH107"/>
      <c r="PWI107"/>
      <c r="PWJ107"/>
      <c r="PWK107"/>
      <c r="PWL107"/>
      <c r="PWM107"/>
      <c r="PWN107"/>
      <c r="PWO107"/>
      <c r="PWP107"/>
      <c r="PWQ107"/>
      <c r="PWR107"/>
      <c r="PWS107"/>
      <c r="PWT107"/>
      <c r="PWU107"/>
      <c r="PWV107"/>
      <c r="PWW107"/>
      <c r="PWX107"/>
      <c r="PWY107"/>
      <c r="PWZ107"/>
      <c r="PXA107"/>
      <c r="PXB107"/>
      <c r="PXC107"/>
      <c r="PXD107"/>
      <c r="PXE107"/>
      <c r="PXF107"/>
      <c r="PXG107"/>
      <c r="PXH107"/>
      <c r="PXI107"/>
      <c r="PXJ107"/>
      <c r="PXK107"/>
      <c r="PXL107"/>
      <c r="PXM107"/>
      <c r="PXN107"/>
      <c r="PXO107"/>
      <c r="PXP107"/>
      <c r="PXQ107"/>
      <c r="PXR107"/>
      <c r="PXS107"/>
      <c r="PXT107"/>
      <c r="PXU107"/>
      <c r="PXV107"/>
      <c r="PXW107"/>
      <c r="PXX107"/>
      <c r="PXY107"/>
      <c r="PXZ107"/>
      <c r="PYA107"/>
      <c r="PYB107"/>
      <c r="PYC107"/>
      <c r="PYD107"/>
      <c r="PYE107"/>
      <c r="PYF107"/>
      <c r="PYG107"/>
      <c r="PYH107"/>
      <c r="PYI107"/>
      <c r="PYJ107"/>
      <c r="PYK107"/>
      <c r="PYL107"/>
      <c r="PYM107"/>
      <c r="PYN107"/>
      <c r="PYO107"/>
      <c r="PYP107"/>
      <c r="PYQ107"/>
      <c r="PYR107"/>
      <c r="PYS107"/>
      <c r="PYT107"/>
      <c r="PYU107"/>
      <c r="PYV107"/>
      <c r="PYW107"/>
      <c r="PYX107"/>
      <c r="PYY107"/>
      <c r="PYZ107"/>
      <c r="PZA107"/>
      <c r="PZB107"/>
      <c r="PZC107"/>
      <c r="PZD107"/>
      <c r="PZE107"/>
      <c r="PZF107"/>
      <c r="PZG107"/>
      <c r="PZH107"/>
      <c r="PZI107"/>
      <c r="PZJ107"/>
      <c r="PZK107"/>
      <c r="PZL107"/>
      <c r="PZM107"/>
      <c r="PZN107"/>
      <c r="PZO107"/>
      <c r="PZP107"/>
      <c r="PZQ107"/>
      <c r="PZR107"/>
      <c r="PZS107"/>
      <c r="PZT107"/>
      <c r="PZU107"/>
      <c r="PZV107"/>
      <c r="PZW107"/>
      <c r="PZX107"/>
      <c r="PZY107"/>
      <c r="PZZ107"/>
      <c r="QAA107"/>
      <c r="QAB107"/>
      <c r="QAC107"/>
      <c r="QAD107"/>
      <c r="QAE107"/>
      <c r="QAF107"/>
      <c r="QAG107"/>
      <c r="QAH107"/>
      <c r="QAI107"/>
      <c r="QAJ107"/>
      <c r="QAK107"/>
      <c r="QAL107"/>
      <c r="QAM107"/>
      <c r="QAN107"/>
      <c r="QAO107"/>
      <c r="QAP107"/>
      <c r="QAQ107"/>
      <c r="QAR107"/>
      <c r="QAS107"/>
      <c r="QAT107"/>
      <c r="QAU107"/>
      <c r="QAV107"/>
      <c r="QAW107"/>
      <c r="QAX107"/>
      <c r="QAY107"/>
      <c r="QAZ107"/>
      <c r="QBA107"/>
      <c r="QBB107"/>
      <c r="QBC107"/>
      <c r="QBD107"/>
      <c r="QBE107"/>
      <c r="QBF107"/>
      <c r="QBG107"/>
      <c r="QBH107"/>
      <c r="QBI107"/>
      <c r="QBJ107"/>
      <c r="QBK107"/>
      <c r="QBL107"/>
      <c r="QBM107"/>
      <c r="QBN107"/>
      <c r="QBO107"/>
      <c r="QBP107"/>
      <c r="QBQ107"/>
      <c r="QBR107"/>
      <c r="QBS107"/>
      <c r="QBT107"/>
      <c r="QBU107"/>
      <c r="QBV107"/>
      <c r="QBW107"/>
      <c r="QBX107"/>
      <c r="QBY107"/>
      <c r="QBZ107"/>
      <c r="QCA107"/>
      <c r="QCB107"/>
      <c r="QCC107"/>
      <c r="QCD107"/>
      <c r="QCE107"/>
      <c r="QCF107"/>
      <c r="QCG107"/>
      <c r="QCH107"/>
      <c r="QCI107"/>
      <c r="QCJ107"/>
      <c r="QCK107"/>
      <c r="QCL107"/>
      <c r="QCM107"/>
      <c r="QCN107"/>
      <c r="QCO107"/>
      <c r="QCP107"/>
      <c r="QCQ107"/>
      <c r="QCR107"/>
      <c r="QCS107"/>
      <c r="QCT107"/>
      <c r="QCU107"/>
      <c r="QCV107"/>
      <c r="QCW107"/>
      <c r="QCX107"/>
      <c r="QCY107"/>
      <c r="QCZ107"/>
      <c r="QDA107"/>
      <c r="QDB107"/>
      <c r="QDC107"/>
      <c r="QDD107"/>
      <c r="QDE107"/>
      <c r="QDF107"/>
      <c r="QDG107"/>
      <c r="QDH107"/>
      <c r="QDI107"/>
      <c r="QDJ107"/>
      <c r="QDK107"/>
      <c r="QDL107"/>
      <c r="QDM107"/>
      <c r="QDN107"/>
      <c r="QDO107"/>
      <c r="QDP107"/>
      <c r="QDQ107"/>
      <c r="QDR107"/>
      <c r="QDS107"/>
      <c r="QDT107"/>
      <c r="QDU107"/>
      <c r="QDV107"/>
      <c r="QDW107"/>
      <c r="QDX107"/>
      <c r="QDY107"/>
      <c r="QDZ107"/>
      <c r="QEA107"/>
      <c r="QEB107"/>
      <c r="QEC107"/>
      <c r="QED107"/>
      <c r="QEE107"/>
      <c r="QEF107"/>
      <c r="QEG107"/>
      <c r="QEH107"/>
      <c r="QEI107"/>
      <c r="QEJ107"/>
      <c r="QEK107"/>
      <c r="QEL107"/>
      <c r="QEM107"/>
      <c r="QEN107"/>
      <c r="QEO107"/>
      <c r="QEP107"/>
      <c r="QEQ107"/>
      <c r="QER107"/>
      <c r="QES107"/>
      <c r="QET107"/>
      <c r="QEU107"/>
      <c r="QEV107"/>
      <c r="QEW107"/>
      <c r="QEX107"/>
      <c r="QEY107"/>
      <c r="QEZ107"/>
      <c r="QFA107"/>
      <c r="QFB107"/>
      <c r="QFC107"/>
      <c r="QFD107"/>
      <c r="QFE107"/>
      <c r="QFF107"/>
      <c r="QFG107"/>
      <c r="QFH107"/>
      <c r="QFI107"/>
      <c r="QFJ107"/>
      <c r="QFK107"/>
      <c r="QFL107"/>
      <c r="QFM107"/>
      <c r="QFN107"/>
      <c r="QFO107"/>
      <c r="QFP107"/>
      <c r="QFQ107"/>
      <c r="QFR107"/>
      <c r="QFS107"/>
      <c r="QFT107"/>
      <c r="QFU107"/>
      <c r="QFV107"/>
      <c r="QFW107"/>
      <c r="QFX107"/>
      <c r="QFY107"/>
      <c r="QFZ107"/>
      <c r="QGA107"/>
      <c r="QGB107"/>
      <c r="QGC107"/>
      <c r="QGD107"/>
      <c r="QGE107"/>
      <c r="QGF107"/>
      <c r="QGG107"/>
      <c r="QGH107"/>
      <c r="QGI107"/>
      <c r="QGJ107"/>
      <c r="QGK107"/>
      <c r="QGL107"/>
      <c r="QGM107"/>
      <c r="QGN107"/>
      <c r="QGO107"/>
      <c r="QGP107"/>
      <c r="QGQ107"/>
      <c r="QGR107"/>
      <c r="QGS107"/>
      <c r="QGT107"/>
      <c r="QGU107"/>
      <c r="QGV107"/>
      <c r="QGW107"/>
      <c r="QGX107"/>
      <c r="QGY107"/>
      <c r="QGZ107"/>
      <c r="QHA107"/>
      <c r="QHB107"/>
      <c r="QHC107"/>
      <c r="QHD107"/>
      <c r="QHE107"/>
      <c r="QHF107"/>
      <c r="QHG107"/>
      <c r="QHH107"/>
      <c r="QHI107"/>
      <c r="QHJ107"/>
      <c r="QHK107"/>
      <c r="QHL107"/>
      <c r="QHM107"/>
      <c r="QHN107"/>
      <c r="QHO107"/>
      <c r="QHP107"/>
      <c r="QHQ107"/>
      <c r="QHR107"/>
      <c r="QHS107"/>
      <c r="QHT107"/>
      <c r="QHU107"/>
      <c r="QHV107"/>
      <c r="QHW107"/>
      <c r="QHX107"/>
      <c r="QHY107"/>
      <c r="QHZ107"/>
      <c r="QIA107"/>
      <c r="QIB107"/>
      <c r="QIC107"/>
      <c r="QID107"/>
      <c r="QIE107"/>
      <c r="QIF107"/>
      <c r="QIG107"/>
      <c r="QIH107"/>
      <c r="QII107"/>
      <c r="QIJ107"/>
      <c r="QIK107"/>
      <c r="QIL107"/>
      <c r="QIM107"/>
      <c r="QIN107"/>
      <c r="QIO107"/>
      <c r="QIP107"/>
      <c r="QIQ107"/>
      <c r="QIR107"/>
      <c r="QIS107"/>
      <c r="QIT107"/>
      <c r="QIU107"/>
      <c r="QIV107"/>
      <c r="QIW107"/>
      <c r="QIX107"/>
      <c r="QIY107"/>
      <c r="QIZ107"/>
      <c r="QJA107"/>
      <c r="QJB107"/>
      <c r="QJC107"/>
      <c r="QJD107"/>
      <c r="QJE107"/>
      <c r="QJF107"/>
      <c r="QJG107"/>
      <c r="QJH107"/>
      <c r="QJI107"/>
      <c r="QJJ107"/>
      <c r="QJK107"/>
      <c r="QJL107"/>
      <c r="QJM107"/>
      <c r="QJN107"/>
      <c r="QJO107"/>
      <c r="QJP107"/>
      <c r="QJQ107"/>
      <c r="QJR107"/>
      <c r="QJS107"/>
      <c r="QJT107"/>
      <c r="QJU107"/>
      <c r="QJV107"/>
      <c r="QJW107"/>
      <c r="QJX107"/>
      <c r="QJY107"/>
      <c r="QJZ107"/>
      <c r="QKA107"/>
      <c r="QKB107"/>
      <c r="QKC107"/>
      <c r="QKD107"/>
      <c r="QKE107"/>
      <c r="QKF107"/>
      <c r="QKG107"/>
      <c r="QKH107"/>
      <c r="QKI107"/>
      <c r="QKJ107"/>
      <c r="QKK107"/>
      <c r="QKL107"/>
      <c r="QKM107"/>
      <c r="QKN107"/>
      <c r="QKO107"/>
      <c r="QKP107"/>
      <c r="QKQ107"/>
      <c r="QKR107"/>
      <c r="QKS107"/>
      <c r="QKT107"/>
      <c r="QKU107"/>
      <c r="QKV107"/>
      <c r="QKW107"/>
      <c r="QKX107"/>
      <c r="QKY107"/>
      <c r="QKZ107"/>
      <c r="QLA107"/>
      <c r="QLB107"/>
      <c r="QLC107"/>
      <c r="QLD107"/>
      <c r="QLE107"/>
      <c r="QLF107"/>
      <c r="QLG107"/>
      <c r="QLH107"/>
      <c r="QLI107"/>
      <c r="QLJ107"/>
      <c r="QLK107"/>
      <c r="QLL107"/>
      <c r="QLM107"/>
      <c r="QLN107"/>
      <c r="QLO107"/>
      <c r="QLP107"/>
      <c r="QLQ107"/>
      <c r="QLR107"/>
      <c r="QLS107"/>
      <c r="QLT107"/>
      <c r="QLU107"/>
      <c r="QLV107"/>
      <c r="QLW107"/>
      <c r="QLX107"/>
      <c r="QLY107"/>
      <c r="QLZ107"/>
      <c r="QMA107"/>
      <c r="QMB107"/>
      <c r="QMC107"/>
      <c r="QMD107"/>
      <c r="QME107"/>
      <c r="QMF107"/>
      <c r="QMG107"/>
      <c r="QMH107"/>
      <c r="QMI107"/>
      <c r="QMJ107"/>
      <c r="QMK107"/>
      <c r="QML107"/>
      <c r="QMM107"/>
      <c r="QMN107"/>
      <c r="QMO107"/>
      <c r="QMP107"/>
      <c r="QMQ107"/>
      <c r="QMR107"/>
      <c r="QMS107"/>
      <c r="QMT107"/>
      <c r="QMU107"/>
      <c r="QMV107"/>
      <c r="QMW107"/>
      <c r="QMX107"/>
      <c r="QMY107"/>
      <c r="QMZ107"/>
      <c r="QNA107"/>
      <c r="QNB107"/>
      <c r="QNC107"/>
      <c r="QND107"/>
      <c r="QNE107"/>
      <c r="QNF107"/>
      <c r="QNG107"/>
      <c r="QNH107"/>
      <c r="QNI107"/>
      <c r="QNJ107"/>
      <c r="QNK107"/>
      <c r="QNL107"/>
      <c r="QNM107"/>
      <c r="QNN107"/>
      <c r="QNO107"/>
      <c r="QNP107"/>
      <c r="QNQ107"/>
      <c r="QNR107"/>
      <c r="QNS107"/>
      <c r="QNT107"/>
      <c r="QNU107"/>
      <c r="QNV107"/>
      <c r="QNW107"/>
      <c r="QNX107"/>
      <c r="QNY107"/>
      <c r="QNZ107"/>
      <c r="QOA107"/>
      <c r="QOB107"/>
      <c r="QOC107"/>
      <c r="QOD107"/>
      <c r="QOE107"/>
      <c r="QOF107"/>
      <c r="QOG107"/>
      <c r="QOH107"/>
      <c r="QOI107"/>
      <c r="QOJ107"/>
      <c r="QOK107"/>
      <c r="QOL107"/>
      <c r="QOM107"/>
      <c r="QON107"/>
      <c r="QOO107"/>
      <c r="QOP107"/>
      <c r="QOQ107"/>
      <c r="QOR107"/>
      <c r="QOS107"/>
      <c r="QOT107"/>
      <c r="QOU107"/>
      <c r="QOV107"/>
      <c r="QOW107"/>
      <c r="QOX107"/>
      <c r="QOY107"/>
      <c r="QOZ107"/>
      <c r="QPA107"/>
      <c r="QPB107"/>
      <c r="QPC107"/>
      <c r="QPD107"/>
      <c r="QPE107"/>
      <c r="QPF107"/>
      <c r="QPG107"/>
      <c r="QPH107"/>
      <c r="QPI107"/>
      <c r="QPJ107"/>
      <c r="QPK107"/>
      <c r="QPL107"/>
      <c r="QPM107"/>
      <c r="QPN107"/>
      <c r="QPO107"/>
      <c r="QPP107"/>
      <c r="QPQ107"/>
      <c r="QPR107"/>
      <c r="QPS107"/>
      <c r="QPT107"/>
      <c r="QPU107"/>
      <c r="QPV107"/>
      <c r="QPW107"/>
      <c r="QPX107"/>
      <c r="QPY107"/>
      <c r="QPZ107"/>
      <c r="QQA107"/>
      <c r="QQB107"/>
      <c r="QQC107"/>
      <c r="QQD107"/>
      <c r="QQE107"/>
      <c r="QQF107"/>
      <c r="QQG107"/>
      <c r="QQH107"/>
      <c r="QQI107"/>
      <c r="QQJ107"/>
      <c r="QQK107"/>
      <c r="QQL107"/>
      <c r="QQM107"/>
      <c r="QQN107"/>
      <c r="QQO107"/>
      <c r="QQP107"/>
      <c r="QQQ107"/>
      <c r="QQR107"/>
      <c r="QQS107"/>
      <c r="QQT107"/>
      <c r="QQU107"/>
      <c r="QQV107"/>
      <c r="QQW107"/>
      <c r="QQX107"/>
      <c r="QQY107"/>
      <c r="QQZ107"/>
      <c r="QRA107"/>
      <c r="QRB107"/>
      <c r="QRC107"/>
      <c r="QRD107"/>
      <c r="QRE107"/>
      <c r="QRF107"/>
      <c r="QRG107"/>
      <c r="QRH107"/>
      <c r="QRI107"/>
      <c r="QRJ107"/>
      <c r="QRK107"/>
      <c r="QRL107"/>
      <c r="QRM107"/>
      <c r="QRN107"/>
      <c r="QRO107"/>
      <c r="QRP107"/>
      <c r="QRQ107"/>
      <c r="QRR107"/>
      <c r="QRS107"/>
      <c r="QRT107"/>
      <c r="QRU107"/>
      <c r="QRV107"/>
      <c r="QRW107"/>
      <c r="QRX107"/>
      <c r="QRY107"/>
      <c r="QRZ107"/>
      <c r="QSA107"/>
      <c r="QSB107"/>
      <c r="QSC107"/>
      <c r="QSD107"/>
      <c r="QSE107"/>
      <c r="QSF107"/>
      <c r="QSG107"/>
      <c r="QSH107"/>
      <c r="QSI107"/>
      <c r="QSJ107"/>
      <c r="QSK107"/>
      <c r="QSL107"/>
      <c r="QSM107"/>
      <c r="QSN107"/>
      <c r="QSO107"/>
      <c r="QSP107"/>
      <c r="QSQ107"/>
      <c r="QSR107"/>
      <c r="QSS107"/>
      <c r="QST107"/>
      <c r="QSU107"/>
      <c r="QSV107"/>
      <c r="QSW107"/>
      <c r="QSX107"/>
      <c r="QSY107"/>
      <c r="QSZ107"/>
      <c r="QTA107"/>
      <c r="QTB107"/>
      <c r="QTC107"/>
      <c r="QTD107"/>
      <c r="QTE107"/>
      <c r="QTF107"/>
      <c r="QTG107"/>
      <c r="QTH107"/>
      <c r="QTI107"/>
      <c r="QTJ107"/>
      <c r="QTK107"/>
      <c r="QTL107"/>
      <c r="QTM107"/>
      <c r="QTN107"/>
      <c r="QTO107"/>
      <c r="QTP107"/>
      <c r="QTQ107"/>
      <c r="QTR107"/>
      <c r="QTS107"/>
      <c r="QTT107"/>
      <c r="QTU107"/>
      <c r="QTV107"/>
      <c r="QTW107"/>
      <c r="QTX107"/>
      <c r="QTY107"/>
      <c r="QTZ107"/>
      <c r="QUA107"/>
      <c r="QUB107"/>
      <c r="QUC107"/>
      <c r="QUD107"/>
      <c r="QUE107"/>
      <c r="QUF107"/>
      <c r="QUG107"/>
      <c r="QUH107"/>
      <c r="QUI107"/>
      <c r="QUJ107"/>
      <c r="QUK107"/>
      <c r="QUL107"/>
      <c r="QUM107"/>
      <c r="QUN107"/>
      <c r="QUO107"/>
      <c r="QUP107"/>
      <c r="QUQ107"/>
      <c r="QUR107"/>
      <c r="QUS107"/>
      <c r="QUT107"/>
      <c r="QUU107"/>
      <c r="QUV107"/>
      <c r="QUW107"/>
      <c r="QUX107"/>
      <c r="QUY107"/>
      <c r="QUZ107"/>
      <c r="QVA107"/>
      <c r="QVB107"/>
      <c r="QVC107"/>
      <c r="QVD107"/>
      <c r="QVE107"/>
      <c r="QVF107"/>
      <c r="QVG107"/>
      <c r="QVH107"/>
      <c r="QVI107"/>
      <c r="QVJ107"/>
      <c r="QVK107"/>
      <c r="QVL107"/>
      <c r="QVM107"/>
      <c r="QVN107"/>
      <c r="QVO107"/>
      <c r="QVP107"/>
      <c r="QVQ107"/>
      <c r="QVR107"/>
      <c r="QVS107"/>
      <c r="QVT107"/>
      <c r="QVU107"/>
      <c r="QVV107"/>
      <c r="QVW107"/>
      <c r="QVX107"/>
      <c r="QVY107"/>
      <c r="QVZ107"/>
      <c r="QWA107"/>
      <c r="QWB107"/>
      <c r="QWC107"/>
      <c r="QWD107"/>
      <c r="QWE107"/>
      <c r="QWF107"/>
      <c r="QWG107"/>
      <c r="QWH107"/>
      <c r="QWI107"/>
      <c r="QWJ107"/>
      <c r="QWK107"/>
      <c r="QWL107"/>
      <c r="QWM107"/>
      <c r="QWN107"/>
      <c r="QWO107"/>
      <c r="QWP107"/>
      <c r="QWQ107"/>
      <c r="QWR107"/>
      <c r="QWS107"/>
      <c r="QWT107"/>
      <c r="QWU107"/>
      <c r="QWV107"/>
      <c r="QWW107"/>
      <c r="QWX107"/>
      <c r="QWY107"/>
      <c r="QWZ107"/>
      <c r="QXA107"/>
      <c r="QXB107"/>
      <c r="QXC107"/>
      <c r="QXD107"/>
      <c r="QXE107"/>
      <c r="QXF107"/>
      <c r="QXG107"/>
      <c r="QXH107"/>
      <c r="QXI107"/>
      <c r="QXJ107"/>
      <c r="QXK107"/>
      <c r="QXL107"/>
      <c r="QXM107"/>
      <c r="QXN107"/>
      <c r="QXO107"/>
      <c r="QXP107"/>
      <c r="QXQ107"/>
      <c r="QXR107"/>
      <c r="QXS107"/>
      <c r="QXT107"/>
      <c r="QXU107"/>
      <c r="QXV107"/>
      <c r="QXW107"/>
      <c r="QXX107"/>
      <c r="QXY107"/>
      <c r="QXZ107"/>
      <c r="QYA107"/>
      <c r="QYB107"/>
      <c r="QYC107"/>
      <c r="QYD107"/>
      <c r="QYE107"/>
      <c r="QYF107"/>
      <c r="QYG107"/>
      <c r="QYH107"/>
      <c r="QYI107"/>
      <c r="QYJ107"/>
      <c r="QYK107"/>
      <c r="QYL107"/>
      <c r="QYM107"/>
      <c r="QYN107"/>
      <c r="QYO107"/>
      <c r="QYP107"/>
      <c r="QYQ107"/>
      <c r="QYR107"/>
      <c r="QYS107"/>
      <c r="QYT107"/>
      <c r="QYU107"/>
      <c r="QYV107"/>
      <c r="QYW107"/>
      <c r="QYX107"/>
      <c r="QYY107"/>
      <c r="QYZ107"/>
      <c r="QZA107"/>
      <c r="QZB107"/>
      <c r="QZC107"/>
      <c r="QZD107"/>
      <c r="QZE107"/>
      <c r="QZF107"/>
      <c r="QZG107"/>
      <c r="QZH107"/>
      <c r="QZI107"/>
      <c r="QZJ107"/>
      <c r="QZK107"/>
      <c r="QZL107"/>
      <c r="QZM107"/>
      <c r="QZN107"/>
      <c r="QZO107"/>
      <c r="QZP107"/>
      <c r="QZQ107"/>
      <c r="QZR107"/>
      <c r="QZS107"/>
      <c r="QZT107"/>
      <c r="QZU107"/>
      <c r="QZV107"/>
      <c r="QZW107"/>
      <c r="QZX107"/>
      <c r="QZY107"/>
      <c r="QZZ107"/>
      <c r="RAA107"/>
      <c r="RAB107"/>
      <c r="RAC107"/>
      <c r="RAD107"/>
      <c r="RAE107"/>
      <c r="RAF107"/>
      <c r="RAG107"/>
      <c r="RAH107"/>
      <c r="RAI107"/>
      <c r="RAJ107"/>
      <c r="RAK107"/>
      <c r="RAL107"/>
      <c r="RAM107"/>
      <c r="RAN107"/>
      <c r="RAO107"/>
      <c r="RAP107"/>
      <c r="RAQ107"/>
      <c r="RAR107"/>
      <c r="RAS107"/>
      <c r="RAT107"/>
      <c r="RAU107"/>
      <c r="RAV107"/>
      <c r="RAW107"/>
      <c r="RAX107"/>
      <c r="RAY107"/>
      <c r="RAZ107"/>
      <c r="RBA107"/>
      <c r="RBB107"/>
      <c r="RBC107"/>
      <c r="RBD107"/>
      <c r="RBE107"/>
      <c r="RBF107"/>
      <c r="RBG107"/>
      <c r="RBH107"/>
      <c r="RBI107"/>
      <c r="RBJ107"/>
      <c r="RBK107"/>
      <c r="RBL107"/>
      <c r="RBM107"/>
      <c r="RBN107"/>
      <c r="RBO107"/>
      <c r="RBP107"/>
      <c r="RBQ107"/>
      <c r="RBR107"/>
      <c r="RBS107"/>
      <c r="RBT107"/>
      <c r="RBU107"/>
      <c r="RBV107"/>
      <c r="RBW107"/>
      <c r="RBX107"/>
      <c r="RBY107"/>
      <c r="RBZ107"/>
      <c r="RCA107"/>
      <c r="RCB107"/>
      <c r="RCC107"/>
      <c r="RCD107"/>
      <c r="RCE107"/>
      <c r="RCF107"/>
      <c r="RCG107"/>
      <c r="RCH107"/>
      <c r="RCI107"/>
      <c r="RCJ107"/>
      <c r="RCK107"/>
      <c r="RCL107"/>
      <c r="RCM107"/>
      <c r="RCN107"/>
      <c r="RCO107"/>
      <c r="RCP107"/>
      <c r="RCQ107"/>
      <c r="RCR107"/>
      <c r="RCS107"/>
      <c r="RCT107"/>
      <c r="RCU107"/>
      <c r="RCV107"/>
      <c r="RCW107"/>
      <c r="RCX107"/>
      <c r="RCY107"/>
      <c r="RCZ107"/>
      <c r="RDA107"/>
      <c r="RDB107"/>
      <c r="RDC107"/>
      <c r="RDD107"/>
      <c r="RDE107"/>
      <c r="RDF107"/>
      <c r="RDG107"/>
      <c r="RDH107"/>
      <c r="RDI107"/>
      <c r="RDJ107"/>
      <c r="RDK107"/>
      <c r="RDL107"/>
      <c r="RDM107"/>
      <c r="RDN107"/>
      <c r="RDO107"/>
      <c r="RDP107"/>
      <c r="RDQ107"/>
      <c r="RDR107"/>
      <c r="RDS107"/>
      <c r="RDT107"/>
      <c r="RDU107"/>
      <c r="RDV107"/>
      <c r="RDW107"/>
      <c r="RDX107"/>
      <c r="RDY107"/>
      <c r="RDZ107"/>
      <c r="REA107"/>
      <c r="REB107"/>
      <c r="REC107"/>
      <c r="RED107"/>
      <c r="REE107"/>
      <c r="REF107"/>
      <c r="REG107"/>
      <c r="REH107"/>
      <c r="REI107"/>
      <c r="REJ107"/>
      <c r="REK107"/>
      <c r="REL107"/>
      <c r="REM107"/>
      <c r="REN107"/>
      <c r="REO107"/>
      <c r="REP107"/>
      <c r="REQ107"/>
      <c r="RER107"/>
      <c r="RES107"/>
      <c r="RET107"/>
      <c r="REU107"/>
      <c r="REV107"/>
      <c r="REW107"/>
      <c r="REX107"/>
      <c r="REY107"/>
      <c r="REZ107"/>
      <c r="RFA107"/>
      <c r="RFB107"/>
      <c r="RFC107"/>
      <c r="RFD107"/>
      <c r="RFE107"/>
      <c r="RFF107"/>
      <c r="RFG107"/>
      <c r="RFH107"/>
      <c r="RFI107"/>
      <c r="RFJ107"/>
      <c r="RFK107"/>
      <c r="RFL107"/>
      <c r="RFM107"/>
      <c r="RFN107"/>
      <c r="RFO107"/>
      <c r="RFP107"/>
      <c r="RFQ107"/>
      <c r="RFR107"/>
      <c r="RFS107"/>
      <c r="RFT107"/>
      <c r="RFU107"/>
      <c r="RFV107"/>
      <c r="RFW107"/>
      <c r="RFX107"/>
      <c r="RFY107"/>
      <c r="RFZ107"/>
      <c r="RGA107"/>
      <c r="RGB107"/>
      <c r="RGC107"/>
      <c r="RGD107"/>
      <c r="RGE107"/>
      <c r="RGF107"/>
      <c r="RGG107"/>
      <c r="RGH107"/>
      <c r="RGI107"/>
      <c r="RGJ107"/>
      <c r="RGK107"/>
      <c r="RGL107"/>
      <c r="RGM107"/>
      <c r="RGN107"/>
      <c r="RGO107"/>
      <c r="RGP107"/>
      <c r="RGQ107"/>
      <c r="RGR107"/>
      <c r="RGS107"/>
      <c r="RGT107"/>
      <c r="RGU107"/>
      <c r="RGV107"/>
      <c r="RGW107"/>
      <c r="RGX107"/>
      <c r="RGY107"/>
      <c r="RGZ107"/>
      <c r="RHA107"/>
      <c r="RHB107"/>
      <c r="RHC107"/>
      <c r="RHD107"/>
      <c r="RHE107"/>
      <c r="RHF107"/>
      <c r="RHG107"/>
      <c r="RHH107"/>
      <c r="RHI107"/>
      <c r="RHJ107"/>
      <c r="RHK107"/>
      <c r="RHL107"/>
      <c r="RHM107"/>
      <c r="RHN107"/>
      <c r="RHO107"/>
      <c r="RHP107"/>
      <c r="RHQ107"/>
      <c r="RHR107"/>
      <c r="RHS107"/>
      <c r="RHT107"/>
      <c r="RHU107"/>
      <c r="RHV107"/>
      <c r="RHW107"/>
      <c r="RHX107"/>
      <c r="RHY107"/>
      <c r="RHZ107"/>
      <c r="RIA107"/>
      <c r="RIB107"/>
      <c r="RIC107"/>
      <c r="RID107"/>
      <c r="RIE107"/>
      <c r="RIF107"/>
      <c r="RIG107"/>
      <c r="RIH107"/>
      <c r="RII107"/>
      <c r="RIJ107"/>
      <c r="RIK107"/>
      <c r="RIL107"/>
      <c r="RIM107"/>
      <c r="RIN107"/>
      <c r="RIO107"/>
      <c r="RIP107"/>
      <c r="RIQ107"/>
      <c r="RIR107"/>
      <c r="RIS107"/>
      <c r="RIT107"/>
      <c r="RIU107"/>
      <c r="RIV107"/>
      <c r="RIW107"/>
      <c r="RIX107"/>
      <c r="RIY107"/>
      <c r="RIZ107"/>
      <c r="RJA107"/>
      <c r="RJB107"/>
      <c r="RJC107"/>
      <c r="RJD107"/>
      <c r="RJE107"/>
      <c r="RJF107"/>
      <c r="RJG107"/>
      <c r="RJH107"/>
      <c r="RJI107"/>
      <c r="RJJ107"/>
      <c r="RJK107"/>
      <c r="RJL107"/>
      <c r="RJM107"/>
      <c r="RJN107"/>
      <c r="RJO107"/>
      <c r="RJP107"/>
      <c r="RJQ107"/>
      <c r="RJR107"/>
      <c r="RJS107"/>
      <c r="RJT107"/>
      <c r="RJU107"/>
      <c r="RJV107"/>
      <c r="RJW107"/>
      <c r="RJX107"/>
      <c r="RJY107"/>
      <c r="RJZ107"/>
      <c r="RKA107"/>
      <c r="RKB107"/>
      <c r="RKC107"/>
      <c r="RKD107"/>
      <c r="RKE107"/>
      <c r="RKF107"/>
      <c r="RKG107"/>
      <c r="RKH107"/>
      <c r="RKI107"/>
      <c r="RKJ107"/>
      <c r="RKK107"/>
      <c r="RKL107"/>
      <c r="RKM107"/>
      <c r="RKN107"/>
      <c r="RKO107"/>
      <c r="RKP107"/>
      <c r="RKQ107"/>
      <c r="RKR107"/>
      <c r="RKS107"/>
      <c r="RKT107"/>
      <c r="RKU107"/>
      <c r="RKV107"/>
      <c r="RKW107"/>
      <c r="RKX107"/>
      <c r="RKY107"/>
      <c r="RKZ107"/>
      <c r="RLA107"/>
      <c r="RLB107"/>
      <c r="RLC107"/>
      <c r="RLD107"/>
      <c r="RLE107"/>
      <c r="RLF107"/>
      <c r="RLG107"/>
      <c r="RLH107"/>
      <c r="RLI107"/>
      <c r="RLJ107"/>
      <c r="RLK107"/>
      <c r="RLL107"/>
      <c r="RLM107"/>
      <c r="RLN107"/>
      <c r="RLO107"/>
      <c r="RLP107"/>
      <c r="RLQ107"/>
      <c r="RLR107"/>
      <c r="RLS107"/>
      <c r="RLT107"/>
      <c r="RLU107"/>
      <c r="RLV107"/>
      <c r="RLW107"/>
      <c r="RLX107"/>
      <c r="RLY107"/>
      <c r="RLZ107"/>
      <c r="RMA107"/>
      <c r="RMB107"/>
      <c r="RMC107"/>
      <c r="RMD107"/>
      <c r="RME107"/>
      <c r="RMF107"/>
      <c r="RMG107"/>
      <c r="RMH107"/>
      <c r="RMI107"/>
      <c r="RMJ107"/>
      <c r="RMK107"/>
      <c r="RML107"/>
      <c r="RMM107"/>
      <c r="RMN107"/>
      <c r="RMO107"/>
      <c r="RMP107"/>
      <c r="RMQ107"/>
      <c r="RMR107"/>
      <c r="RMS107"/>
      <c r="RMT107"/>
      <c r="RMU107"/>
      <c r="RMV107"/>
      <c r="RMW107"/>
      <c r="RMX107"/>
      <c r="RMY107"/>
      <c r="RMZ107"/>
      <c r="RNA107"/>
      <c r="RNB107"/>
      <c r="RNC107"/>
      <c r="RND107"/>
      <c r="RNE107"/>
      <c r="RNF107"/>
      <c r="RNG107"/>
      <c r="RNH107"/>
      <c r="RNI107"/>
      <c r="RNJ107"/>
      <c r="RNK107"/>
      <c r="RNL107"/>
      <c r="RNM107"/>
      <c r="RNN107"/>
      <c r="RNO107"/>
      <c r="RNP107"/>
      <c r="RNQ107"/>
      <c r="RNR107"/>
      <c r="RNS107"/>
      <c r="RNT107"/>
      <c r="RNU107"/>
      <c r="RNV107"/>
      <c r="RNW107"/>
      <c r="RNX107"/>
      <c r="RNY107"/>
      <c r="RNZ107"/>
      <c r="ROA107"/>
      <c r="ROB107"/>
      <c r="ROC107"/>
      <c r="ROD107"/>
      <c r="ROE107"/>
      <c r="ROF107"/>
      <c r="ROG107"/>
      <c r="ROH107"/>
      <c r="ROI107"/>
      <c r="ROJ107"/>
      <c r="ROK107"/>
      <c r="ROL107"/>
      <c r="ROM107"/>
      <c r="RON107"/>
      <c r="ROO107"/>
      <c r="ROP107"/>
      <c r="ROQ107"/>
      <c r="ROR107"/>
      <c r="ROS107"/>
      <c r="ROT107"/>
      <c r="ROU107"/>
      <c r="ROV107"/>
      <c r="ROW107"/>
      <c r="ROX107"/>
      <c r="ROY107"/>
      <c r="ROZ107"/>
      <c r="RPA107"/>
      <c r="RPB107"/>
      <c r="RPC107"/>
      <c r="RPD107"/>
      <c r="RPE107"/>
      <c r="RPF107"/>
      <c r="RPG107"/>
      <c r="RPH107"/>
      <c r="RPI107"/>
      <c r="RPJ107"/>
      <c r="RPK107"/>
      <c r="RPL107"/>
      <c r="RPM107"/>
      <c r="RPN107"/>
      <c r="RPO107"/>
      <c r="RPP107"/>
      <c r="RPQ107"/>
      <c r="RPR107"/>
      <c r="RPS107"/>
      <c r="RPT107"/>
      <c r="RPU107"/>
      <c r="RPV107"/>
      <c r="RPW107"/>
      <c r="RPX107"/>
      <c r="RPY107"/>
      <c r="RPZ107"/>
      <c r="RQA107"/>
      <c r="RQB107"/>
      <c r="RQC107"/>
      <c r="RQD107"/>
      <c r="RQE107"/>
      <c r="RQF107"/>
      <c r="RQG107"/>
      <c r="RQH107"/>
      <c r="RQI107"/>
      <c r="RQJ107"/>
      <c r="RQK107"/>
      <c r="RQL107"/>
      <c r="RQM107"/>
      <c r="RQN107"/>
      <c r="RQO107"/>
      <c r="RQP107"/>
      <c r="RQQ107"/>
      <c r="RQR107"/>
      <c r="RQS107"/>
      <c r="RQT107"/>
      <c r="RQU107"/>
      <c r="RQV107"/>
      <c r="RQW107"/>
      <c r="RQX107"/>
      <c r="RQY107"/>
      <c r="RQZ107"/>
      <c r="RRA107"/>
      <c r="RRB107"/>
      <c r="RRC107"/>
      <c r="RRD107"/>
      <c r="RRE107"/>
      <c r="RRF107"/>
      <c r="RRG107"/>
      <c r="RRH107"/>
      <c r="RRI107"/>
      <c r="RRJ107"/>
      <c r="RRK107"/>
      <c r="RRL107"/>
      <c r="RRM107"/>
      <c r="RRN107"/>
      <c r="RRO107"/>
      <c r="RRP107"/>
      <c r="RRQ107"/>
      <c r="RRR107"/>
      <c r="RRS107"/>
      <c r="RRT107"/>
      <c r="RRU107"/>
      <c r="RRV107"/>
      <c r="RRW107"/>
      <c r="RRX107"/>
      <c r="RRY107"/>
      <c r="RRZ107"/>
      <c r="RSA107"/>
      <c r="RSB107"/>
      <c r="RSC107"/>
      <c r="RSD107"/>
      <c r="RSE107"/>
      <c r="RSF107"/>
      <c r="RSG107"/>
      <c r="RSH107"/>
      <c r="RSI107"/>
      <c r="RSJ107"/>
      <c r="RSK107"/>
      <c r="RSL107"/>
      <c r="RSM107"/>
      <c r="RSN107"/>
      <c r="RSO107"/>
      <c r="RSP107"/>
      <c r="RSQ107"/>
      <c r="RSR107"/>
      <c r="RSS107"/>
      <c r="RST107"/>
      <c r="RSU107"/>
      <c r="RSV107"/>
      <c r="RSW107"/>
      <c r="RSX107"/>
      <c r="RSY107"/>
      <c r="RSZ107"/>
      <c r="RTA107"/>
      <c r="RTB107"/>
      <c r="RTC107"/>
      <c r="RTD107"/>
      <c r="RTE107"/>
      <c r="RTF107"/>
      <c r="RTG107"/>
      <c r="RTH107"/>
      <c r="RTI107"/>
      <c r="RTJ107"/>
      <c r="RTK107"/>
      <c r="RTL107"/>
      <c r="RTM107"/>
      <c r="RTN107"/>
      <c r="RTO107"/>
      <c r="RTP107"/>
      <c r="RTQ107"/>
      <c r="RTR107"/>
      <c r="RTS107"/>
      <c r="RTT107"/>
      <c r="RTU107"/>
      <c r="RTV107"/>
      <c r="RTW107"/>
      <c r="RTX107"/>
      <c r="RTY107"/>
      <c r="RTZ107"/>
      <c r="RUA107"/>
      <c r="RUB107"/>
      <c r="RUC107"/>
      <c r="RUD107"/>
      <c r="RUE107"/>
      <c r="RUF107"/>
      <c r="RUG107"/>
      <c r="RUH107"/>
      <c r="RUI107"/>
      <c r="RUJ107"/>
      <c r="RUK107"/>
      <c r="RUL107"/>
      <c r="RUM107"/>
      <c r="RUN107"/>
      <c r="RUO107"/>
      <c r="RUP107"/>
      <c r="RUQ107"/>
      <c r="RUR107"/>
      <c r="RUS107"/>
      <c r="RUT107"/>
      <c r="RUU107"/>
      <c r="RUV107"/>
      <c r="RUW107"/>
      <c r="RUX107"/>
      <c r="RUY107"/>
      <c r="RUZ107"/>
      <c r="RVA107"/>
      <c r="RVB107"/>
      <c r="RVC107"/>
      <c r="RVD107"/>
      <c r="RVE107"/>
      <c r="RVF107"/>
      <c r="RVG107"/>
      <c r="RVH107"/>
      <c r="RVI107"/>
      <c r="RVJ107"/>
      <c r="RVK107"/>
      <c r="RVL107"/>
      <c r="RVM107"/>
      <c r="RVN107"/>
      <c r="RVO107"/>
      <c r="RVP107"/>
      <c r="RVQ107"/>
      <c r="RVR107"/>
      <c r="RVS107"/>
      <c r="RVT107"/>
      <c r="RVU107"/>
      <c r="RVV107"/>
      <c r="RVW107"/>
      <c r="RVX107"/>
      <c r="RVY107"/>
      <c r="RVZ107"/>
      <c r="RWA107"/>
      <c r="RWB107"/>
      <c r="RWC107"/>
      <c r="RWD107"/>
      <c r="RWE107"/>
      <c r="RWF107"/>
      <c r="RWG107"/>
      <c r="RWH107"/>
      <c r="RWI107"/>
      <c r="RWJ107"/>
      <c r="RWK107"/>
      <c r="RWL107"/>
      <c r="RWM107"/>
      <c r="RWN107"/>
      <c r="RWO107"/>
      <c r="RWP107"/>
      <c r="RWQ107"/>
      <c r="RWR107"/>
      <c r="RWS107"/>
      <c r="RWT107"/>
      <c r="RWU107"/>
      <c r="RWV107"/>
      <c r="RWW107"/>
      <c r="RWX107"/>
      <c r="RWY107"/>
      <c r="RWZ107"/>
      <c r="RXA107"/>
      <c r="RXB107"/>
      <c r="RXC107"/>
      <c r="RXD107"/>
      <c r="RXE107"/>
      <c r="RXF107"/>
      <c r="RXG107"/>
      <c r="RXH107"/>
      <c r="RXI107"/>
      <c r="RXJ107"/>
      <c r="RXK107"/>
      <c r="RXL107"/>
      <c r="RXM107"/>
      <c r="RXN107"/>
      <c r="RXO107"/>
      <c r="RXP107"/>
      <c r="RXQ107"/>
      <c r="RXR107"/>
      <c r="RXS107"/>
      <c r="RXT107"/>
      <c r="RXU107"/>
      <c r="RXV107"/>
      <c r="RXW107"/>
      <c r="RXX107"/>
      <c r="RXY107"/>
      <c r="RXZ107"/>
      <c r="RYA107"/>
      <c r="RYB107"/>
      <c r="RYC107"/>
      <c r="RYD107"/>
      <c r="RYE107"/>
      <c r="RYF107"/>
      <c r="RYG107"/>
      <c r="RYH107"/>
      <c r="RYI107"/>
      <c r="RYJ107"/>
      <c r="RYK107"/>
      <c r="RYL107"/>
      <c r="RYM107"/>
      <c r="RYN107"/>
      <c r="RYO107"/>
      <c r="RYP107"/>
      <c r="RYQ107"/>
      <c r="RYR107"/>
      <c r="RYS107"/>
      <c r="RYT107"/>
      <c r="RYU107"/>
      <c r="RYV107"/>
      <c r="RYW107"/>
      <c r="RYX107"/>
      <c r="RYY107"/>
      <c r="RYZ107"/>
      <c r="RZA107"/>
      <c r="RZB107"/>
      <c r="RZC107"/>
      <c r="RZD107"/>
      <c r="RZE107"/>
      <c r="RZF107"/>
      <c r="RZG107"/>
      <c r="RZH107"/>
      <c r="RZI107"/>
      <c r="RZJ107"/>
      <c r="RZK107"/>
      <c r="RZL107"/>
      <c r="RZM107"/>
      <c r="RZN107"/>
      <c r="RZO107"/>
      <c r="RZP107"/>
      <c r="RZQ107"/>
      <c r="RZR107"/>
      <c r="RZS107"/>
      <c r="RZT107"/>
      <c r="RZU107"/>
      <c r="RZV107"/>
      <c r="RZW107"/>
      <c r="RZX107"/>
      <c r="RZY107"/>
      <c r="RZZ107"/>
      <c r="SAA107"/>
      <c r="SAB107"/>
      <c r="SAC107"/>
      <c r="SAD107"/>
      <c r="SAE107"/>
      <c r="SAF107"/>
      <c r="SAG107"/>
      <c r="SAH107"/>
      <c r="SAI107"/>
      <c r="SAJ107"/>
      <c r="SAK107"/>
      <c r="SAL107"/>
      <c r="SAM107"/>
      <c r="SAN107"/>
      <c r="SAO107"/>
      <c r="SAP107"/>
      <c r="SAQ107"/>
      <c r="SAR107"/>
      <c r="SAS107"/>
      <c r="SAT107"/>
      <c r="SAU107"/>
      <c r="SAV107"/>
      <c r="SAW107"/>
      <c r="SAX107"/>
      <c r="SAY107"/>
      <c r="SAZ107"/>
      <c r="SBA107"/>
      <c r="SBB107"/>
      <c r="SBC107"/>
      <c r="SBD107"/>
      <c r="SBE107"/>
      <c r="SBF107"/>
      <c r="SBG107"/>
      <c r="SBH107"/>
      <c r="SBI107"/>
      <c r="SBJ107"/>
      <c r="SBK107"/>
      <c r="SBL107"/>
      <c r="SBM107"/>
      <c r="SBN107"/>
      <c r="SBO107"/>
      <c r="SBP107"/>
      <c r="SBQ107"/>
      <c r="SBR107"/>
      <c r="SBS107"/>
      <c r="SBT107"/>
      <c r="SBU107"/>
      <c r="SBV107"/>
      <c r="SBW107"/>
      <c r="SBX107"/>
      <c r="SBY107"/>
      <c r="SBZ107"/>
      <c r="SCA107"/>
      <c r="SCB107"/>
      <c r="SCC107"/>
      <c r="SCD107"/>
      <c r="SCE107"/>
      <c r="SCF107"/>
      <c r="SCG107"/>
      <c r="SCH107"/>
      <c r="SCI107"/>
      <c r="SCJ107"/>
      <c r="SCK107"/>
      <c r="SCL107"/>
      <c r="SCM107"/>
      <c r="SCN107"/>
      <c r="SCO107"/>
      <c r="SCP107"/>
      <c r="SCQ107"/>
      <c r="SCR107"/>
      <c r="SCS107"/>
      <c r="SCT107"/>
      <c r="SCU107"/>
      <c r="SCV107"/>
      <c r="SCW107"/>
      <c r="SCX107"/>
      <c r="SCY107"/>
      <c r="SCZ107"/>
      <c r="SDA107"/>
      <c r="SDB107"/>
      <c r="SDC107"/>
      <c r="SDD107"/>
      <c r="SDE107"/>
      <c r="SDF107"/>
      <c r="SDG107"/>
      <c r="SDH107"/>
      <c r="SDI107"/>
      <c r="SDJ107"/>
      <c r="SDK107"/>
      <c r="SDL107"/>
      <c r="SDM107"/>
      <c r="SDN107"/>
      <c r="SDO107"/>
      <c r="SDP107"/>
      <c r="SDQ107"/>
      <c r="SDR107"/>
      <c r="SDS107"/>
      <c r="SDT107"/>
      <c r="SDU107"/>
      <c r="SDV107"/>
      <c r="SDW107"/>
      <c r="SDX107"/>
      <c r="SDY107"/>
      <c r="SDZ107"/>
      <c r="SEA107"/>
      <c r="SEB107"/>
      <c r="SEC107"/>
      <c r="SED107"/>
      <c r="SEE107"/>
      <c r="SEF107"/>
      <c r="SEG107"/>
      <c r="SEH107"/>
      <c r="SEI107"/>
      <c r="SEJ107"/>
      <c r="SEK107"/>
      <c r="SEL107"/>
      <c r="SEM107"/>
      <c r="SEN107"/>
      <c r="SEO107"/>
      <c r="SEP107"/>
      <c r="SEQ107"/>
      <c r="SER107"/>
      <c r="SES107"/>
      <c r="SET107"/>
      <c r="SEU107"/>
      <c r="SEV107"/>
      <c r="SEW107"/>
      <c r="SEX107"/>
      <c r="SEY107"/>
      <c r="SEZ107"/>
      <c r="SFA107"/>
      <c r="SFB107"/>
      <c r="SFC107"/>
      <c r="SFD107"/>
      <c r="SFE107"/>
      <c r="SFF107"/>
      <c r="SFG107"/>
      <c r="SFH107"/>
      <c r="SFI107"/>
      <c r="SFJ107"/>
      <c r="SFK107"/>
      <c r="SFL107"/>
      <c r="SFM107"/>
      <c r="SFN107"/>
      <c r="SFO107"/>
      <c r="SFP107"/>
      <c r="SFQ107"/>
      <c r="SFR107"/>
      <c r="SFS107"/>
      <c r="SFT107"/>
      <c r="SFU107"/>
      <c r="SFV107"/>
      <c r="SFW107"/>
      <c r="SFX107"/>
      <c r="SFY107"/>
      <c r="SFZ107"/>
      <c r="SGA107"/>
      <c r="SGB107"/>
      <c r="SGC107"/>
      <c r="SGD107"/>
      <c r="SGE107"/>
      <c r="SGF107"/>
      <c r="SGG107"/>
      <c r="SGH107"/>
      <c r="SGI107"/>
      <c r="SGJ107"/>
      <c r="SGK107"/>
      <c r="SGL107"/>
      <c r="SGM107"/>
      <c r="SGN107"/>
      <c r="SGO107"/>
      <c r="SGP107"/>
      <c r="SGQ107"/>
      <c r="SGR107"/>
      <c r="SGS107"/>
      <c r="SGT107"/>
      <c r="SGU107"/>
      <c r="SGV107"/>
      <c r="SGW107"/>
      <c r="SGX107"/>
      <c r="SGY107"/>
      <c r="SGZ107"/>
      <c r="SHA107"/>
      <c r="SHB107"/>
      <c r="SHC107"/>
      <c r="SHD107"/>
      <c r="SHE107"/>
      <c r="SHF107"/>
      <c r="SHG107"/>
      <c r="SHH107"/>
      <c r="SHI107"/>
      <c r="SHJ107"/>
      <c r="SHK107"/>
      <c r="SHL107"/>
      <c r="SHM107"/>
      <c r="SHN107"/>
      <c r="SHO107"/>
      <c r="SHP107"/>
      <c r="SHQ107"/>
      <c r="SHR107"/>
      <c r="SHS107"/>
      <c r="SHT107"/>
      <c r="SHU107"/>
      <c r="SHV107"/>
      <c r="SHW107"/>
      <c r="SHX107"/>
      <c r="SHY107"/>
      <c r="SHZ107"/>
      <c r="SIA107"/>
      <c r="SIB107"/>
      <c r="SIC107"/>
      <c r="SID107"/>
      <c r="SIE107"/>
      <c r="SIF107"/>
      <c r="SIG107"/>
      <c r="SIH107"/>
      <c r="SII107"/>
      <c r="SIJ107"/>
      <c r="SIK107"/>
      <c r="SIL107"/>
      <c r="SIM107"/>
      <c r="SIN107"/>
      <c r="SIO107"/>
      <c r="SIP107"/>
      <c r="SIQ107"/>
      <c r="SIR107"/>
      <c r="SIS107"/>
      <c r="SIT107"/>
      <c r="SIU107"/>
      <c r="SIV107"/>
      <c r="SIW107"/>
      <c r="SIX107"/>
      <c r="SIY107"/>
      <c r="SIZ107"/>
      <c r="SJA107"/>
      <c r="SJB107"/>
      <c r="SJC107"/>
      <c r="SJD107"/>
      <c r="SJE107"/>
      <c r="SJF107"/>
      <c r="SJG107"/>
      <c r="SJH107"/>
      <c r="SJI107"/>
      <c r="SJJ107"/>
      <c r="SJK107"/>
      <c r="SJL107"/>
      <c r="SJM107"/>
      <c r="SJN107"/>
      <c r="SJO107"/>
      <c r="SJP107"/>
      <c r="SJQ107"/>
      <c r="SJR107"/>
      <c r="SJS107"/>
      <c r="SJT107"/>
      <c r="SJU107"/>
      <c r="SJV107"/>
      <c r="SJW107"/>
      <c r="SJX107"/>
      <c r="SJY107"/>
      <c r="SJZ107"/>
      <c r="SKA107"/>
      <c r="SKB107"/>
      <c r="SKC107"/>
      <c r="SKD107"/>
      <c r="SKE107"/>
      <c r="SKF107"/>
      <c r="SKG107"/>
      <c r="SKH107"/>
      <c r="SKI107"/>
      <c r="SKJ107"/>
      <c r="SKK107"/>
      <c r="SKL107"/>
      <c r="SKM107"/>
      <c r="SKN107"/>
      <c r="SKO107"/>
      <c r="SKP107"/>
      <c r="SKQ107"/>
      <c r="SKR107"/>
      <c r="SKS107"/>
      <c r="SKT107"/>
      <c r="SKU107"/>
      <c r="SKV107"/>
      <c r="SKW107"/>
      <c r="SKX107"/>
      <c r="SKY107"/>
      <c r="SKZ107"/>
      <c r="SLA107"/>
      <c r="SLB107"/>
      <c r="SLC107"/>
      <c r="SLD107"/>
      <c r="SLE107"/>
      <c r="SLF107"/>
      <c r="SLG107"/>
      <c r="SLH107"/>
      <c r="SLI107"/>
      <c r="SLJ107"/>
      <c r="SLK107"/>
      <c r="SLL107"/>
      <c r="SLM107"/>
      <c r="SLN107"/>
      <c r="SLO107"/>
      <c r="SLP107"/>
      <c r="SLQ107"/>
      <c r="SLR107"/>
      <c r="SLS107"/>
      <c r="SLT107"/>
      <c r="SLU107"/>
      <c r="SLV107"/>
      <c r="SLW107"/>
      <c r="SLX107"/>
      <c r="SLY107"/>
      <c r="SLZ107"/>
      <c r="SMA107"/>
      <c r="SMB107"/>
      <c r="SMC107"/>
      <c r="SMD107"/>
      <c r="SME107"/>
      <c r="SMF107"/>
      <c r="SMG107"/>
      <c r="SMH107"/>
      <c r="SMI107"/>
      <c r="SMJ107"/>
      <c r="SMK107"/>
      <c r="SML107"/>
      <c r="SMM107"/>
      <c r="SMN107"/>
      <c r="SMO107"/>
      <c r="SMP107"/>
      <c r="SMQ107"/>
      <c r="SMR107"/>
      <c r="SMS107"/>
      <c r="SMT107"/>
      <c r="SMU107"/>
      <c r="SMV107"/>
      <c r="SMW107"/>
      <c r="SMX107"/>
      <c r="SMY107"/>
      <c r="SMZ107"/>
      <c r="SNA107"/>
      <c r="SNB107"/>
      <c r="SNC107"/>
      <c r="SND107"/>
      <c r="SNE107"/>
      <c r="SNF107"/>
      <c r="SNG107"/>
      <c r="SNH107"/>
      <c r="SNI107"/>
      <c r="SNJ107"/>
      <c r="SNK107"/>
      <c r="SNL107"/>
      <c r="SNM107"/>
      <c r="SNN107"/>
      <c r="SNO107"/>
      <c r="SNP107"/>
      <c r="SNQ107"/>
      <c r="SNR107"/>
      <c r="SNS107"/>
      <c r="SNT107"/>
      <c r="SNU107"/>
      <c r="SNV107"/>
      <c r="SNW107"/>
      <c r="SNX107"/>
      <c r="SNY107"/>
      <c r="SNZ107"/>
      <c r="SOA107"/>
      <c r="SOB107"/>
      <c r="SOC107"/>
      <c r="SOD107"/>
      <c r="SOE107"/>
      <c r="SOF107"/>
      <c r="SOG107"/>
      <c r="SOH107"/>
      <c r="SOI107"/>
      <c r="SOJ107"/>
      <c r="SOK107"/>
      <c r="SOL107"/>
      <c r="SOM107"/>
      <c r="SON107"/>
      <c r="SOO107"/>
      <c r="SOP107"/>
      <c r="SOQ107"/>
      <c r="SOR107"/>
      <c r="SOS107"/>
      <c r="SOT107"/>
      <c r="SOU107"/>
      <c r="SOV107"/>
      <c r="SOW107"/>
      <c r="SOX107"/>
      <c r="SOY107"/>
      <c r="SOZ107"/>
      <c r="SPA107"/>
      <c r="SPB107"/>
      <c r="SPC107"/>
      <c r="SPD107"/>
      <c r="SPE107"/>
      <c r="SPF107"/>
      <c r="SPG107"/>
      <c r="SPH107"/>
      <c r="SPI107"/>
      <c r="SPJ107"/>
      <c r="SPK107"/>
      <c r="SPL107"/>
      <c r="SPM107"/>
      <c r="SPN107"/>
      <c r="SPO107"/>
      <c r="SPP107"/>
      <c r="SPQ107"/>
      <c r="SPR107"/>
      <c r="SPS107"/>
      <c r="SPT107"/>
      <c r="SPU107"/>
      <c r="SPV107"/>
      <c r="SPW107"/>
      <c r="SPX107"/>
      <c r="SPY107"/>
      <c r="SPZ107"/>
      <c r="SQA107"/>
      <c r="SQB107"/>
      <c r="SQC107"/>
      <c r="SQD107"/>
      <c r="SQE107"/>
      <c r="SQF107"/>
      <c r="SQG107"/>
      <c r="SQH107"/>
      <c r="SQI107"/>
      <c r="SQJ107"/>
      <c r="SQK107"/>
      <c r="SQL107"/>
      <c r="SQM107"/>
      <c r="SQN107"/>
      <c r="SQO107"/>
      <c r="SQP107"/>
      <c r="SQQ107"/>
      <c r="SQR107"/>
      <c r="SQS107"/>
      <c r="SQT107"/>
      <c r="SQU107"/>
      <c r="SQV107"/>
      <c r="SQW107"/>
      <c r="SQX107"/>
      <c r="SQY107"/>
      <c r="SQZ107"/>
      <c r="SRA107"/>
      <c r="SRB107"/>
      <c r="SRC107"/>
      <c r="SRD107"/>
      <c r="SRE107"/>
      <c r="SRF107"/>
      <c r="SRG107"/>
      <c r="SRH107"/>
      <c r="SRI107"/>
      <c r="SRJ107"/>
      <c r="SRK107"/>
      <c r="SRL107"/>
      <c r="SRM107"/>
      <c r="SRN107"/>
      <c r="SRO107"/>
      <c r="SRP107"/>
      <c r="SRQ107"/>
      <c r="SRR107"/>
      <c r="SRS107"/>
      <c r="SRT107"/>
      <c r="SRU107"/>
      <c r="SRV107"/>
      <c r="SRW107"/>
      <c r="SRX107"/>
      <c r="SRY107"/>
      <c r="SRZ107"/>
      <c r="SSA107"/>
      <c r="SSB107"/>
      <c r="SSC107"/>
      <c r="SSD107"/>
      <c r="SSE107"/>
      <c r="SSF107"/>
      <c r="SSG107"/>
      <c r="SSH107"/>
      <c r="SSI107"/>
      <c r="SSJ107"/>
      <c r="SSK107"/>
      <c r="SSL107"/>
      <c r="SSM107"/>
      <c r="SSN107"/>
      <c r="SSO107"/>
      <c r="SSP107"/>
      <c r="SSQ107"/>
      <c r="SSR107"/>
      <c r="SSS107"/>
      <c r="SST107"/>
      <c r="SSU107"/>
      <c r="SSV107"/>
      <c r="SSW107"/>
      <c r="SSX107"/>
      <c r="SSY107"/>
      <c r="SSZ107"/>
      <c r="STA107"/>
      <c r="STB107"/>
      <c r="STC107"/>
      <c r="STD107"/>
      <c r="STE107"/>
      <c r="STF107"/>
      <c r="STG107"/>
      <c r="STH107"/>
      <c r="STI107"/>
      <c r="STJ107"/>
      <c r="STK107"/>
      <c r="STL107"/>
      <c r="STM107"/>
      <c r="STN107"/>
      <c r="STO107"/>
      <c r="STP107"/>
      <c r="STQ107"/>
      <c r="STR107"/>
      <c r="STS107"/>
      <c r="STT107"/>
      <c r="STU107"/>
      <c r="STV107"/>
      <c r="STW107"/>
      <c r="STX107"/>
      <c r="STY107"/>
      <c r="STZ107"/>
      <c r="SUA107"/>
      <c r="SUB107"/>
      <c r="SUC107"/>
      <c r="SUD107"/>
      <c r="SUE107"/>
      <c r="SUF107"/>
      <c r="SUG107"/>
      <c r="SUH107"/>
      <c r="SUI107"/>
      <c r="SUJ107"/>
      <c r="SUK107"/>
      <c r="SUL107"/>
      <c r="SUM107"/>
      <c r="SUN107"/>
      <c r="SUO107"/>
      <c r="SUP107"/>
      <c r="SUQ107"/>
      <c r="SUR107"/>
      <c r="SUS107"/>
      <c r="SUT107"/>
      <c r="SUU107"/>
      <c r="SUV107"/>
      <c r="SUW107"/>
      <c r="SUX107"/>
      <c r="SUY107"/>
      <c r="SUZ107"/>
      <c r="SVA107"/>
      <c r="SVB107"/>
      <c r="SVC107"/>
      <c r="SVD107"/>
      <c r="SVE107"/>
      <c r="SVF107"/>
      <c r="SVG107"/>
      <c r="SVH107"/>
      <c r="SVI107"/>
      <c r="SVJ107"/>
      <c r="SVK107"/>
      <c r="SVL107"/>
      <c r="SVM107"/>
      <c r="SVN107"/>
      <c r="SVO107"/>
      <c r="SVP107"/>
      <c r="SVQ107"/>
      <c r="SVR107"/>
      <c r="SVS107"/>
      <c r="SVT107"/>
      <c r="SVU107"/>
      <c r="SVV107"/>
      <c r="SVW107"/>
      <c r="SVX107"/>
      <c r="SVY107"/>
      <c r="SVZ107"/>
      <c r="SWA107"/>
      <c r="SWB107"/>
      <c r="SWC107"/>
      <c r="SWD107"/>
      <c r="SWE107"/>
      <c r="SWF107"/>
      <c r="SWG107"/>
      <c r="SWH107"/>
      <c r="SWI107"/>
      <c r="SWJ107"/>
      <c r="SWK107"/>
      <c r="SWL107"/>
      <c r="SWM107"/>
      <c r="SWN107"/>
      <c r="SWO107"/>
      <c r="SWP107"/>
      <c r="SWQ107"/>
      <c r="SWR107"/>
      <c r="SWS107"/>
      <c r="SWT107"/>
      <c r="SWU107"/>
      <c r="SWV107"/>
      <c r="SWW107"/>
      <c r="SWX107"/>
      <c r="SWY107"/>
      <c r="SWZ107"/>
      <c r="SXA107"/>
      <c r="SXB107"/>
      <c r="SXC107"/>
      <c r="SXD107"/>
      <c r="SXE107"/>
      <c r="SXF107"/>
      <c r="SXG107"/>
      <c r="SXH107"/>
      <c r="SXI107"/>
      <c r="SXJ107"/>
      <c r="SXK107"/>
      <c r="SXL107"/>
      <c r="SXM107"/>
      <c r="SXN107"/>
      <c r="SXO107"/>
      <c r="SXP107"/>
      <c r="SXQ107"/>
      <c r="SXR107"/>
      <c r="SXS107"/>
      <c r="SXT107"/>
      <c r="SXU107"/>
      <c r="SXV107"/>
      <c r="SXW107"/>
      <c r="SXX107"/>
      <c r="SXY107"/>
      <c r="SXZ107"/>
      <c r="SYA107"/>
      <c r="SYB107"/>
      <c r="SYC107"/>
      <c r="SYD107"/>
      <c r="SYE107"/>
      <c r="SYF107"/>
      <c r="SYG107"/>
      <c r="SYH107"/>
      <c r="SYI107"/>
      <c r="SYJ107"/>
      <c r="SYK107"/>
      <c r="SYL107"/>
      <c r="SYM107"/>
      <c r="SYN107"/>
      <c r="SYO107"/>
      <c r="SYP107"/>
      <c r="SYQ107"/>
      <c r="SYR107"/>
      <c r="SYS107"/>
      <c r="SYT107"/>
      <c r="SYU107"/>
      <c r="SYV107"/>
      <c r="SYW107"/>
      <c r="SYX107"/>
      <c r="SYY107"/>
      <c r="SYZ107"/>
      <c r="SZA107"/>
      <c r="SZB107"/>
      <c r="SZC107"/>
      <c r="SZD107"/>
      <c r="SZE107"/>
      <c r="SZF107"/>
      <c r="SZG107"/>
      <c r="SZH107"/>
      <c r="SZI107"/>
      <c r="SZJ107"/>
      <c r="SZK107"/>
      <c r="SZL107"/>
      <c r="SZM107"/>
      <c r="SZN107"/>
      <c r="SZO107"/>
      <c r="SZP107"/>
      <c r="SZQ107"/>
      <c r="SZR107"/>
      <c r="SZS107"/>
      <c r="SZT107"/>
      <c r="SZU107"/>
      <c r="SZV107"/>
      <c r="SZW107"/>
      <c r="SZX107"/>
      <c r="SZY107"/>
      <c r="SZZ107"/>
      <c r="TAA107"/>
      <c r="TAB107"/>
      <c r="TAC107"/>
      <c r="TAD107"/>
      <c r="TAE107"/>
      <c r="TAF107"/>
      <c r="TAG107"/>
      <c r="TAH107"/>
      <c r="TAI107"/>
      <c r="TAJ107"/>
      <c r="TAK107"/>
      <c r="TAL107"/>
      <c r="TAM107"/>
      <c r="TAN107"/>
      <c r="TAO107"/>
      <c r="TAP107"/>
      <c r="TAQ107"/>
      <c r="TAR107"/>
      <c r="TAS107"/>
      <c r="TAT107"/>
      <c r="TAU107"/>
      <c r="TAV107"/>
      <c r="TAW107"/>
      <c r="TAX107"/>
      <c r="TAY107"/>
      <c r="TAZ107"/>
      <c r="TBA107"/>
      <c r="TBB107"/>
      <c r="TBC107"/>
      <c r="TBD107"/>
      <c r="TBE107"/>
      <c r="TBF107"/>
      <c r="TBG107"/>
      <c r="TBH107"/>
      <c r="TBI107"/>
      <c r="TBJ107"/>
      <c r="TBK107"/>
      <c r="TBL107"/>
      <c r="TBM107"/>
      <c r="TBN107"/>
      <c r="TBO107"/>
      <c r="TBP107"/>
      <c r="TBQ107"/>
      <c r="TBR107"/>
      <c r="TBS107"/>
      <c r="TBT107"/>
      <c r="TBU107"/>
      <c r="TBV107"/>
      <c r="TBW107"/>
      <c r="TBX107"/>
      <c r="TBY107"/>
      <c r="TBZ107"/>
      <c r="TCA107"/>
      <c r="TCB107"/>
      <c r="TCC107"/>
      <c r="TCD107"/>
      <c r="TCE107"/>
      <c r="TCF107"/>
      <c r="TCG107"/>
      <c r="TCH107"/>
      <c r="TCI107"/>
      <c r="TCJ107"/>
      <c r="TCK107"/>
      <c r="TCL107"/>
      <c r="TCM107"/>
      <c r="TCN107"/>
      <c r="TCO107"/>
      <c r="TCP107"/>
      <c r="TCQ107"/>
      <c r="TCR107"/>
      <c r="TCS107"/>
      <c r="TCT107"/>
      <c r="TCU107"/>
      <c r="TCV107"/>
      <c r="TCW107"/>
      <c r="TCX107"/>
      <c r="TCY107"/>
      <c r="TCZ107"/>
      <c r="TDA107"/>
      <c r="TDB107"/>
      <c r="TDC107"/>
      <c r="TDD107"/>
      <c r="TDE107"/>
      <c r="TDF107"/>
      <c r="TDG107"/>
      <c r="TDH107"/>
      <c r="TDI107"/>
      <c r="TDJ107"/>
      <c r="TDK107"/>
      <c r="TDL107"/>
      <c r="TDM107"/>
      <c r="TDN107"/>
      <c r="TDO107"/>
      <c r="TDP107"/>
      <c r="TDQ107"/>
      <c r="TDR107"/>
      <c r="TDS107"/>
      <c r="TDT107"/>
      <c r="TDU107"/>
      <c r="TDV107"/>
      <c r="TDW107"/>
      <c r="TDX107"/>
      <c r="TDY107"/>
      <c r="TDZ107"/>
      <c r="TEA107"/>
      <c r="TEB107"/>
      <c r="TEC107"/>
      <c r="TED107"/>
      <c r="TEE107"/>
      <c r="TEF107"/>
      <c r="TEG107"/>
      <c r="TEH107"/>
      <c r="TEI107"/>
      <c r="TEJ107"/>
      <c r="TEK107"/>
      <c r="TEL107"/>
      <c r="TEM107"/>
      <c r="TEN107"/>
      <c r="TEO107"/>
      <c r="TEP107"/>
      <c r="TEQ107"/>
      <c r="TER107"/>
      <c r="TES107"/>
      <c r="TET107"/>
      <c r="TEU107"/>
      <c r="TEV107"/>
      <c r="TEW107"/>
      <c r="TEX107"/>
      <c r="TEY107"/>
      <c r="TEZ107"/>
      <c r="TFA107"/>
      <c r="TFB107"/>
      <c r="TFC107"/>
      <c r="TFD107"/>
      <c r="TFE107"/>
      <c r="TFF107"/>
      <c r="TFG107"/>
      <c r="TFH107"/>
      <c r="TFI107"/>
      <c r="TFJ107"/>
      <c r="TFK107"/>
      <c r="TFL107"/>
      <c r="TFM107"/>
      <c r="TFN107"/>
      <c r="TFO107"/>
      <c r="TFP107"/>
      <c r="TFQ107"/>
      <c r="TFR107"/>
      <c r="TFS107"/>
      <c r="TFT107"/>
      <c r="TFU107"/>
      <c r="TFV107"/>
      <c r="TFW107"/>
      <c r="TFX107"/>
      <c r="TFY107"/>
      <c r="TFZ107"/>
      <c r="TGA107"/>
      <c r="TGB107"/>
      <c r="TGC107"/>
      <c r="TGD107"/>
      <c r="TGE107"/>
      <c r="TGF107"/>
      <c r="TGG107"/>
      <c r="TGH107"/>
      <c r="TGI107"/>
      <c r="TGJ107"/>
      <c r="TGK107"/>
      <c r="TGL107"/>
      <c r="TGM107"/>
      <c r="TGN107"/>
      <c r="TGO107"/>
      <c r="TGP107"/>
      <c r="TGQ107"/>
      <c r="TGR107"/>
      <c r="TGS107"/>
      <c r="TGT107"/>
      <c r="TGU107"/>
      <c r="TGV107"/>
      <c r="TGW107"/>
      <c r="TGX107"/>
      <c r="TGY107"/>
      <c r="TGZ107"/>
      <c r="THA107"/>
      <c r="THB107"/>
      <c r="THC107"/>
      <c r="THD107"/>
      <c r="THE107"/>
      <c r="THF107"/>
      <c r="THG107"/>
      <c r="THH107"/>
      <c r="THI107"/>
      <c r="THJ107"/>
      <c r="THK107"/>
      <c r="THL107"/>
      <c r="THM107"/>
      <c r="THN107"/>
      <c r="THO107"/>
      <c r="THP107"/>
      <c r="THQ107"/>
      <c r="THR107"/>
      <c r="THS107"/>
      <c r="THT107"/>
      <c r="THU107"/>
      <c r="THV107"/>
      <c r="THW107"/>
      <c r="THX107"/>
      <c r="THY107"/>
      <c r="THZ107"/>
      <c r="TIA107"/>
      <c r="TIB107"/>
      <c r="TIC107"/>
      <c r="TID107"/>
      <c r="TIE107"/>
      <c r="TIF107"/>
      <c r="TIG107"/>
      <c r="TIH107"/>
      <c r="TII107"/>
      <c r="TIJ107"/>
      <c r="TIK107"/>
      <c r="TIL107"/>
      <c r="TIM107"/>
      <c r="TIN107"/>
      <c r="TIO107"/>
      <c r="TIP107"/>
      <c r="TIQ107"/>
      <c r="TIR107"/>
      <c r="TIS107"/>
      <c r="TIT107"/>
      <c r="TIU107"/>
      <c r="TIV107"/>
      <c r="TIW107"/>
      <c r="TIX107"/>
      <c r="TIY107"/>
      <c r="TIZ107"/>
      <c r="TJA107"/>
      <c r="TJB107"/>
      <c r="TJC107"/>
      <c r="TJD107"/>
      <c r="TJE107"/>
      <c r="TJF107"/>
      <c r="TJG107"/>
      <c r="TJH107"/>
      <c r="TJI107"/>
      <c r="TJJ107"/>
      <c r="TJK107"/>
      <c r="TJL107"/>
      <c r="TJM107"/>
      <c r="TJN107"/>
      <c r="TJO107"/>
      <c r="TJP107"/>
      <c r="TJQ107"/>
      <c r="TJR107"/>
      <c r="TJS107"/>
      <c r="TJT107"/>
      <c r="TJU107"/>
      <c r="TJV107"/>
      <c r="TJW107"/>
      <c r="TJX107"/>
      <c r="TJY107"/>
      <c r="TJZ107"/>
      <c r="TKA107"/>
      <c r="TKB107"/>
      <c r="TKC107"/>
      <c r="TKD107"/>
      <c r="TKE107"/>
      <c r="TKF107"/>
      <c r="TKG107"/>
      <c r="TKH107"/>
      <c r="TKI107"/>
      <c r="TKJ107"/>
      <c r="TKK107"/>
      <c r="TKL107"/>
      <c r="TKM107"/>
      <c r="TKN107"/>
      <c r="TKO107"/>
      <c r="TKP107"/>
      <c r="TKQ107"/>
      <c r="TKR107"/>
      <c r="TKS107"/>
      <c r="TKT107"/>
      <c r="TKU107"/>
      <c r="TKV107"/>
      <c r="TKW107"/>
      <c r="TKX107"/>
      <c r="TKY107"/>
      <c r="TKZ107"/>
      <c r="TLA107"/>
      <c r="TLB107"/>
      <c r="TLC107"/>
      <c r="TLD107"/>
      <c r="TLE107"/>
      <c r="TLF107"/>
      <c r="TLG107"/>
      <c r="TLH107"/>
      <c r="TLI107"/>
      <c r="TLJ107"/>
      <c r="TLK107"/>
      <c r="TLL107"/>
      <c r="TLM107"/>
      <c r="TLN107"/>
      <c r="TLO107"/>
      <c r="TLP107"/>
      <c r="TLQ107"/>
      <c r="TLR107"/>
      <c r="TLS107"/>
      <c r="TLT107"/>
      <c r="TLU107"/>
      <c r="TLV107"/>
      <c r="TLW107"/>
      <c r="TLX107"/>
      <c r="TLY107"/>
      <c r="TLZ107"/>
      <c r="TMA107"/>
      <c r="TMB107"/>
      <c r="TMC107"/>
      <c r="TMD107"/>
      <c r="TME107"/>
      <c r="TMF107"/>
      <c r="TMG107"/>
      <c r="TMH107"/>
      <c r="TMI107"/>
      <c r="TMJ107"/>
      <c r="TMK107"/>
      <c r="TML107"/>
      <c r="TMM107"/>
      <c r="TMN107"/>
      <c r="TMO107"/>
      <c r="TMP107"/>
      <c r="TMQ107"/>
      <c r="TMR107"/>
      <c r="TMS107"/>
      <c r="TMT107"/>
      <c r="TMU107"/>
      <c r="TMV107"/>
      <c r="TMW107"/>
      <c r="TMX107"/>
      <c r="TMY107"/>
      <c r="TMZ107"/>
      <c r="TNA107"/>
      <c r="TNB107"/>
      <c r="TNC107"/>
      <c r="TND107"/>
      <c r="TNE107"/>
      <c r="TNF107"/>
      <c r="TNG107"/>
      <c r="TNH107"/>
      <c r="TNI107"/>
      <c r="TNJ107"/>
      <c r="TNK107"/>
      <c r="TNL107"/>
      <c r="TNM107"/>
      <c r="TNN107"/>
      <c r="TNO107"/>
      <c r="TNP107"/>
      <c r="TNQ107"/>
      <c r="TNR107"/>
      <c r="TNS107"/>
      <c r="TNT107"/>
      <c r="TNU107"/>
      <c r="TNV107"/>
      <c r="TNW107"/>
      <c r="TNX107"/>
      <c r="TNY107"/>
      <c r="TNZ107"/>
      <c r="TOA107"/>
      <c r="TOB107"/>
      <c r="TOC107"/>
      <c r="TOD107"/>
      <c r="TOE107"/>
      <c r="TOF107"/>
      <c r="TOG107"/>
      <c r="TOH107"/>
      <c r="TOI107"/>
      <c r="TOJ107"/>
      <c r="TOK107"/>
      <c r="TOL107"/>
      <c r="TOM107"/>
      <c r="TON107"/>
      <c r="TOO107"/>
      <c r="TOP107"/>
      <c r="TOQ107"/>
      <c r="TOR107"/>
      <c r="TOS107"/>
      <c r="TOT107"/>
      <c r="TOU107"/>
      <c r="TOV107"/>
      <c r="TOW107"/>
      <c r="TOX107"/>
      <c r="TOY107"/>
      <c r="TOZ107"/>
      <c r="TPA107"/>
      <c r="TPB107"/>
      <c r="TPC107"/>
      <c r="TPD107"/>
      <c r="TPE107"/>
      <c r="TPF107"/>
      <c r="TPG107"/>
      <c r="TPH107"/>
      <c r="TPI107"/>
      <c r="TPJ107"/>
      <c r="TPK107"/>
      <c r="TPL107"/>
      <c r="TPM107"/>
      <c r="TPN107"/>
      <c r="TPO107"/>
      <c r="TPP107"/>
      <c r="TPQ107"/>
      <c r="TPR107"/>
      <c r="TPS107"/>
      <c r="TPT107"/>
      <c r="TPU107"/>
      <c r="TPV107"/>
      <c r="TPW107"/>
      <c r="TPX107"/>
      <c r="TPY107"/>
      <c r="TPZ107"/>
      <c r="TQA107"/>
      <c r="TQB107"/>
      <c r="TQC107"/>
      <c r="TQD107"/>
      <c r="TQE107"/>
      <c r="TQF107"/>
      <c r="TQG107"/>
      <c r="TQH107"/>
      <c r="TQI107"/>
      <c r="TQJ107"/>
      <c r="TQK107"/>
      <c r="TQL107"/>
      <c r="TQM107"/>
      <c r="TQN107"/>
      <c r="TQO107"/>
      <c r="TQP107"/>
      <c r="TQQ107"/>
      <c r="TQR107"/>
      <c r="TQS107"/>
      <c r="TQT107"/>
      <c r="TQU107"/>
      <c r="TQV107"/>
      <c r="TQW107"/>
      <c r="TQX107"/>
      <c r="TQY107"/>
      <c r="TQZ107"/>
      <c r="TRA107"/>
      <c r="TRB107"/>
      <c r="TRC107"/>
      <c r="TRD107"/>
      <c r="TRE107"/>
      <c r="TRF107"/>
      <c r="TRG107"/>
      <c r="TRH107"/>
      <c r="TRI107"/>
      <c r="TRJ107"/>
      <c r="TRK107"/>
      <c r="TRL107"/>
      <c r="TRM107"/>
      <c r="TRN107"/>
      <c r="TRO107"/>
      <c r="TRP107"/>
      <c r="TRQ107"/>
      <c r="TRR107"/>
      <c r="TRS107"/>
      <c r="TRT107"/>
      <c r="TRU107"/>
      <c r="TRV107"/>
      <c r="TRW107"/>
      <c r="TRX107"/>
      <c r="TRY107"/>
      <c r="TRZ107"/>
      <c r="TSA107"/>
      <c r="TSB107"/>
      <c r="TSC107"/>
      <c r="TSD107"/>
      <c r="TSE107"/>
      <c r="TSF107"/>
      <c r="TSG107"/>
      <c r="TSH107"/>
      <c r="TSI107"/>
      <c r="TSJ107"/>
      <c r="TSK107"/>
      <c r="TSL107"/>
      <c r="TSM107"/>
      <c r="TSN107"/>
      <c r="TSO107"/>
      <c r="TSP107"/>
      <c r="TSQ107"/>
      <c r="TSR107"/>
      <c r="TSS107"/>
      <c r="TST107"/>
      <c r="TSU107"/>
      <c r="TSV107"/>
      <c r="TSW107"/>
      <c r="TSX107"/>
      <c r="TSY107"/>
      <c r="TSZ107"/>
      <c r="TTA107"/>
      <c r="TTB107"/>
      <c r="TTC107"/>
      <c r="TTD107"/>
      <c r="TTE107"/>
      <c r="TTF107"/>
      <c r="TTG107"/>
      <c r="TTH107"/>
      <c r="TTI107"/>
      <c r="TTJ107"/>
      <c r="TTK107"/>
      <c r="TTL107"/>
      <c r="TTM107"/>
      <c r="TTN107"/>
      <c r="TTO107"/>
      <c r="TTP107"/>
      <c r="TTQ107"/>
      <c r="TTR107"/>
      <c r="TTS107"/>
      <c r="TTT107"/>
      <c r="TTU107"/>
      <c r="TTV107"/>
      <c r="TTW107"/>
      <c r="TTX107"/>
      <c r="TTY107"/>
      <c r="TTZ107"/>
      <c r="TUA107"/>
      <c r="TUB107"/>
      <c r="TUC107"/>
      <c r="TUD107"/>
      <c r="TUE107"/>
      <c r="TUF107"/>
      <c r="TUG107"/>
      <c r="TUH107"/>
      <c r="TUI107"/>
      <c r="TUJ107"/>
      <c r="TUK107"/>
      <c r="TUL107"/>
      <c r="TUM107"/>
      <c r="TUN107"/>
      <c r="TUO107"/>
      <c r="TUP107"/>
      <c r="TUQ107"/>
      <c r="TUR107"/>
      <c r="TUS107"/>
      <c r="TUT107"/>
      <c r="TUU107"/>
      <c r="TUV107"/>
      <c r="TUW107"/>
      <c r="TUX107"/>
      <c r="TUY107"/>
      <c r="TUZ107"/>
      <c r="TVA107"/>
      <c r="TVB107"/>
      <c r="TVC107"/>
      <c r="TVD107"/>
      <c r="TVE107"/>
      <c r="TVF107"/>
      <c r="TVG107"/>
      <c r="TVH107"/>
      <c r="TVI107"/>
      <c r="TVJ107"/>
      <c r="TVK107"/>
      <c r="TVL107"/>
      <c r="TVM107"/>
      <c r="TVN107"/>
      <c r="TVO107"/>
      <c r="TVP107"/>
      <c r="TVQ107"/>
      <c r="TVR107"/>
      <c r="TVS107"/>
      <c r="TVT107"/>
      <c r="TVU107"/>
      <c r="TVV107"/>
      <c r="TVW107"/>
      <c r="TVX107"/>
      <c r="TVY107"/>
      <c r="TVZ107"/>
      <c r="TWA107"/>
      <c r="TWB107"/>
      <c r="TWC107"/>
      <c r="TWD107"/>
      <c r="TWE107"/>
      <c r="TWF107"/>
      <c r="TWG107"/>
      <c r="TWH107"/>
      <c r="TWI107"/>
      <c r="TWJ107"/>
      <c r="TWK107"/>
      <c r="TWL107"/>
      <c r="TWM107"/>
      <c r="TWN107"/>
      <c r="TWO107"/>
      <c r="TWP107"/>
      <c r="TWQ107"/>
      <c r="TWR107"/>
      <c r="TWS107"/>
      <c r="TWT107"/>
      <c r="TWU107"/>
      <c r="TWV107"/>
      <c r="TWW107"/>
      <c r="TWX107"/>
      <c r="TWY107"/>
      <c r="TWZ107"/>
      <c r="TXA107"/>
      <c r="TXB107"/>
      <c r="TXC107"/>
      <c r="TXD107"/>
      <c r="TXE107"/>
      <c r="TXF107"/>
      <c r="TXG107"/>
      <c r="TXH107"/>
      <c r="TXI107"/>
      <c r="TXJ107"/>
      <c r="TXK107"/>
      <c r="TXL107"/>
      <c r="TXM107"/>
      <c r="TXN107"/>
      <c r="TXO107"/>
      <c r="TXP107"/>
      <c r="TXQ107"/>
      <c r="TXR107"/>
      <c r="TXS107"/>
      <c r="TXT107"/>
      <c r="TXU107"/>
      <c r="TXV107"/>
      <c r="TXW107"/>
      <c r="TXX107"/>
      <c r="TXY107"/>
      <c r="TXZ107"/>
      <c r="TYA107"/>
      <c r="TYB107"/>
      <c r="TYC107"/>
      <c r="TYD107"/>
      <c r="TYE107"/>
      <c r="TYF107"/>
      <c r="TYG107"/>
      <c r="TYH107"/>
      <c r="TYI107"/>
      <c r="TYJ107"/>
      <c r="TYK107"/>
      <c r="TYL107"/>
      <c r="TYM107"/>
      <c r="TYN107"/>
      <c r="TYO107"/>
      <c r="TYP107"/>
      <c r="TYQ107"/>
      <c r="TYR107"/>
      <c r="TYS107"/>
      <c r="TYT107"/>
      <c r="TYU107"/>
      <c r="TYV107"/>
      <c r="TYW107"/>
      <c r="TYX107"/>
      <c r="TYY107"/>
      <c r="TYZ107"/>
      <c r="TZA107"/>
      <c r="TZB107"/>
      <c r="TZC107"/>
      <c r="TZD107"/>
      <c r="TZE107"/>
      <c r="TZF107"/>
      <c r="TZG107"/>
      <c r="TZH107"/>
      <c r="TZI107"/>
      <c r="TZJ107"/>
      <c r="TZK107"/>
      <c r="TZL107"/>
      <c r="TZM107"/>
      <c r="TZN107"/>
      <c r="TZO107"/>
      <c r="TZP107"/>
      <c r="TZQ107"/>
      <c r="TZR107"/>
      <c r="TZS107"/>
      <c r="TZT107"/>
      <c r="TZU107"/>
      <c r="TZV107"/>
      <c r="TZW107"/>
      <c r="TZX107"/>
      <c r="TZY107"/>
      <c r="TZZ107"/>
      <c r="UAA107"/>
      <c r="UAB107"/>
      <c r="UAC107"/>
      <c r="UAD107"/>
      <c r="UAE107"/>
      <c r="UAF107"/>
      <c r="UAG107"/>
      <c r="UAH107"/>
      <c r="UAI107"/>
      <c r="UAJ107"/>
      <c r="UAK107"/>
      <c r="UAL107"/>
      <c r="UAM107"/>
      <c r="UAN107"/>
      <c r="UAO107"/>
      <c r="UAP107"/>
      <c r="UAQ107"/>
      <c r="UAR107"/>
      <c r="UAS107"/>
      <c r="UAT107"/>
      <c r="UAU107"/>
      <c r="UAV107"/>
      <c r="UAW107"/>
      <c r="UAX107"/>
      <c r="UAY107"/>
      <c r="UAZ107"/>
      <c r="UBA107"/>
      <c r="UBB107"/>
      <c r="UBC107"/>
      <c r="UBD107"/>
      <c r="UBE107"/>
      <c r="UBF107"/>
      <c r="UBG107"/>
      <c r="UBH107"/>
      <c r="UBI107"/>
      <c r="UBJ107"/>
      <c r="UBK107"/>
      <c r="UBL107"/>
      <c r="UBM107"/>
      <c r="UBN107"/>
      <c r="UBO107"/>
      <c r="UBP107"/>
      <c r="UBQ107"/>
      <c r="UBR107"/>
      <c r="UBS107"/>
      <c r="UBT107"/>
      <c r="UBU107"/>
      <c r="UBV107"/>
      <c r="UBW107"/>
      <c r="UBX107"/>
      <c r="UBY107"/>
      <c r="UBZ107"/>
      <c r="UCA107"/>
      <c r="UCB107"/>
      <c r="UCC107"/>
      <c r="UCD107"/>
      <c r="UCE107"/>
      <c r="UCF107"/>
      <c r="UCG107"/>
      <c r="UCH107"/>
      <c r="UCI107"/>
      <c r="UCJ107"/>
      <c r="UCK107"/>
      <c r="UCL107"/>
      <c r="UCM107"/>
      <c r="UCN107"/>
      <c r="UCO107"/>
      <c r="UCP107"/>
      <c r="UCQ107"/>
      <c r="UCR107"/>
      <c r="UCS107"/>
      <c r="UCT107"/>
      <c r="UCU107"/>
      <c r="UCV107"/>
      <c r="UCW107"/>
      <c r="UCX107"/>
      <c r="UCY107"/>
      <c r="UCZ107"/>
      <c r="UDA107"/>
      <c r="UDB107"/>
      <c r="UDC107"/>
      <c r="UDD107"/>
      <c r="UDE107"/>
      <c r="UDF107"/>
      <c r="UDG107"/>
      <c r="UDH107"/>
      <c r="UDI107"/>
      <c r="UDJ107"/>
      <c r="UDK107"/>
      <c r="UDL107"/>
      <c r="UDM107"/>
      <c r="UDN107"/>
      <c r="UDO107"/>
      <c r="UDP107"/>
      <c r="UDQ107"/>
      <c r="UDR107"/>
      <c r="UDS107"/>
      <c r="UDT107"/>
      <c r="UDU107"/>
      <c r="UDV107"/>
      <c r="UDW107"/>
      <c r="UDX107"/>
      <c r="UDY107"/>
      <c r="UDZ107"/>
      <c r="UEA107"/>
      <c r="UEB107"/>
      <c r="UEC107"/>
      <c r="UED107"/>
      <c r="UEE107"/>
      <c r="UEF107"/>
      <c r="UEG107"/>
      <c r="UEH107"/>
      <c r="UEI107"/>
      <c r="UEJ107"/>
      <c r="UEK107"/>
      <c r="UEL107"/>
      <c r="UEM107"/>
      <c r="UEN107"/>
      <c r="UEO107"/>
      <c r="UEP107"/>
      <c r="UEQ107"/>
      <c r="UER107"/>
      <c r="UES107"/>
      <c r="UET107"/>
      <c r="UEU107"/>
      <c r="UEV107"/>
      <c r="UEW107"/>
      <c r="UEX107"/>
      <c r="UEY107"/>
      <c r="UEZ107"/>
      <c r="UFA107"/>
      <c r="UFB107"/>
      <c r="UFC107"/>
      <c r="UFD107"/>
      <c r="UFE107"/>
      <c r="UFF107"/>
      <c r="UFG107"/>
      <c r="UFH107"/>
      <c r="UFI107"/>
      <c r="UFJ107"/>
      <c r="UFK107"/>
      <c r="UFL107"/>
      <c r="UFM107"/>
      <c r="UFN107"/>
      <c r="UFO107"/>
      <c r="UFP107"/>
      <c r="UFQ107"/>
      <c r="UFR107"/>
      <c r="UFS107"/>
      <c r="UFT107"/>
      <c r="UFU107"/>
      <c r="UFV107"/>
      <c r="UFW107"/>
      <c r="UFX107"/>
      <c r="UFY107"/>
      <c r="UFZ107"/>
      <c r="UGA107"/>
      <c r="UGB107"/>
      <c r="UGC107"/>
      <c r="UGD107"/>
      <c r="UGE107"/>
      <c r="UGF107"/>
      <c r="UGG107"/>
      <c r="UGH107"/>
      <c r="UGI107"/>
      <c r="UGJ107"/>
      <c r="UGK107"/>
      <c r="UGL107"/>
      <c r="UGM107"/>
      <c r="UGN107"/>
      <c r="UGO107"/>
      <c r="UGP107"/>
      <c r="UGQ107"/>
      <c r="UGR107"/>
      <c r="UGS107"/>
      <c r="UGT107"/>
      <c r="UGU107"/>
      <c r="UGV107"/>
      <c r="UGW107"/>
      <c r="UGX107"/>
      <c r="UGY107"/>
      <c r="UGZ107"/>
      <c r="UHA107"/>
      <c r="UHB107"/>
      <c r="UHC107"/>
      <c r="UHD107"/>
      <c r="UHE107"/>
      <c r="UHF107"/>
      <c r="UHG107"/>
      <c r="UHH107"/>
      <c r="UHI107"/>
      <c r="UHJ107"/>
      <c r="UHK107"/>
      <c r="UHL107"/>
      <c r="UHM107"/>
      <c r="UHN107"/>
      <c r="UHO107"/>
      <c r="UHP107"/>
      <c r="UHQ107"/>
      <c r="UHR107"/>
      <c r="UHS107"/>
      <c r="UHT107"/>
      <c r="UHU107"/>
      <c r="UHV107"/>
      <c r="UHW107"/>
      <c r="UHX107"/>
      <c r="UHY107"/>
      <c r="UHZ107"/>
      <c r="UIA107"/>
      <c r="UIB107"/>
      <c r="UIC107"/>
      <c r="UID107"/>
      <c r="UIE107"/>
      <c r="UIF107"/>
      <c r="UIG107"/>
      <c r="UIH107"/>
      <c r="UII107"/>
      <c r="UIJ107"/>
      <c r="UIK107"/>
      <c r="UIL107"/>
      <c r="UIM107"/>
      <c r="UIN107"/>
      <c r="UIO107"/>
      <c r="UIP107"/>
      <c r="UIQ107"/>
      <c r="UIR107"/>
      <c r="UIS107"/>
      <c r="UIT107"/>
      <c r="UIU107"/>
      <c r="UIV107"/>
      <c r="UIW107"/>
      <c r="UIX107"/>
      <c r="UIY107"/>
      <c r="UIZ107"/>
      <c r="UJA107"/>
      <c r="UJB107"/>
      <c r="UJC107"/>
      <c r="UJD107"/>
      <c r="UJE107"/>
      <c r="UJF107"/>
      <c r="UJG107"/>
      <c r="UJH107"/>
      <c r="UJI107"/>
      <c r="UJJ107"/>
      <c r="UJK107"/>
      <c r="UJL107"/>
      <c r="UJM107"/>
      <c r="UJN107"/>
      <c r="UJO107"/>
      <c r="UJP107"/>
      <c r="UJQ107"/>
      <c r="UJR107"/>
      <c r="UJS107"/>
      <c r="UJT107"/>
      <c r="UJU107"/>
      <c r="UJV107"/>
      <c r="UJW107"/>
      <c r="UJX107"/>
      <c r="UJY107"/>
      <c r="UJZ107"/>
      <c r="UKA107"/>
      <c r="UKB107"/>
      <c r="UKC107"/>
      <c r="UKD107"/>
      <c r="UKE107"/>
      <c r="UKF107"/>
      <c r="UKG107"/>
      <c r="UKH107"/>
      <c r="UKI107"/>
      <c r="UKJ107"/>
      <c r="UKK107"/>
      <c r="UKL107"/>
      <c r="UKM107"/>
      <c r="UKN107"/>
      <c r="UKO107"/>
      <c r="UKP107"/>
      <c r="UKQ107"/>
      <c r="UKR107"/>
      <c r="UKS107"/>
      <c r="UKT107"/>
      <c r="UKU107"/>
      <c r="UKV107"/>
      <c r="UKW107"/>
      <c r="UKX107"/>
      <c r="UKY107"/>
      <c r="UKZ107"/>
      <c r="ULA107"/>
      <c r="ULB107"/>
      <c r="ULC107"/>
      <c r="ULD107"/>
      <c r="ULE107"/>
      <c r="ULF107"/>
      <c r="ULG107"/>
      <c r="ULH107"/>
      <c r="ULI107"/>
      <c r="ULJ107"/>
      <c r="ULK107"/>
      <c r="ULL107"/>
      <c r="ULM107"/>
      <c r="ULN107"/>
      <c r="ULO107"/>
      <c r="ULP107"/>
      <c r="ULQ107"/>
      <c r="ULR107"/>
      <c r="ULS107"/>
      <c r="ULT107"/>
      <c r="ULU107"/>
      <c r="ULV107"/>
      <c r="ULW107"/>
      <c r="ULX107"/>
      <c r="ULY107"/>
      <c r="ULZ107"/>
      <c r="UMA107"/>
      <c r="UMB107"/>
      <c r="UMC107"/>
      <c r="UMD107"/>
      <c r="UME107"/>
      <c r="UMF107"/>
      <c r="UMG107"/>
      <c r="UMH107"/>
      <c r="UMI107"/>
      <c r="UMJ107"/>
      <c r="UMK107"/>
      <c r="UML107"/>
      <c r="UMM107"/>
      <c r="UMN107"/>
      <c r="UMO107"/>
      <c r="UMP107"/>
      <c r="UMQ107"/>
      <c r="UMR107"/>
      <c r="UMS107"/>
      <c r="UMT107"/>
      <c r="UMU107"/>
      <c r="UMV107"/>
      <c r="UMW107"/>
      <c r="UMX107"/>
      <c r="UMY107"/>
      <c r="UMZ107"/>
      <c r="UNA107"/>
      <c r="UNB107"/>
      <c r="UNC107"/>
      <c r="UND107"/>
      <c r="UNE107"/>
      <c r="UNF107"/>
      <c r="UNG107"/>
      <c r="UNH107"/>
      <c r="UNI107"/>
      <c r="UNJ107"/>
      <c r="UNK107"/>
      <c r="UNL107"/>
      <c r="UNM107"/>
      <c r="UNN107"/>
      <c r="UNO107"/>
      <c r="UNP107"/>
      <c r="UNQ107"/>
      <c r="UNR107"/>
      <c r="UNS107"/>
      <c r="UNT107"/>
      <c r="UNU107"/>
      <c r="UNV107"/>
      <c r="UNW107"/>
      <c r="UNX107"/>
      <c r="UNY107"/>
      <c r="UNZ107"/>
      <c r="UOA107"/>
      <c r="UOB107"/>
      <c r="UOC107"/>
      <c r="UOD107"/>
      <c r="UOE107"/>
      <c r="UOF107"/>
      <c r="UOG107"/>
      <c r="UOH107"/>
      <c r="UOI107"/>
      <c r="UOJ107"/>
      <c r="UOK107"/>
      <c r="UOL107"/>
      <c r="UOM107"/>
      <c r="UON107"/>
      <c r="UOO107"/>
      <c r="UOP107"/>
      <c r="UOQ107"/>
      <c r="UOR107"/>
      <c r="UOS107"/>
      <c r="UOT107"/>
      <c r="UOU107"/>
      <c r="UOV107"/>
      <c r="UOW107"/>
      <c r="UOX107"/>
      <c r="UOY107"/>
      <c r="UOZ107"/>
      <c r="UPA107"/>
      <c r="UPB107"/>
      <c r="UPC107"/>
      <c r="UPD107"/>
      <c r="UPE107"/>
      <c r="UPF107"/>
      <c r="UPG107"/>
      <c r="UPH107"/>
      <c r="UPI107"/>
      <c r="UPJ107"/>
      <c r="UPK107"/>
      <c r="UPL107"/>
      <c r="UPM107"/>
      <c r="UPN107"/>
      <c r="UPO107"/>
      <c r="UPP107"/>
      <c r="UPQ107"/>
      <c r="UPR107"/>
      <c r="UPS107"/>
      <c r="UPT107"/>
      <c r="UPU107"/>
      <c r="UPV107"/>
      <c r="UPW107"/>
      <c r="UPX107"/>
      <c r="UPY107"/>
      <c r="UPZ107"/>
      <c r="UQA107"/>
      <c r="UQB107"/>
      <c r="UQC107"/>
      <c r="UQD107"/>
      <c r="UQE107"/>
      <c r="UQF107"/>
      <c r="UQG107"/>
      <c r="UQH107"/>
      <c r="UQI107"/>
      <c r="UQJ107"/>
      <c r="UQK107"/>
      <c r="UQL107"/>
      <c r="UQM107"/>
      <c r="UQN107"/>
      <c r="UQO107"/>
      <c r="UQP107"/>
      <c r="UQQ107"/>
      <c r="UQR107"/>
      <c r="UQS107"/>
      <c r="UQT107"/>
      <c r="UQU107"/>
      <c r="UQV107"/>
      <c r="UQW107"/>
      <c r="UQX107"/>
      <c r="UQY107"/>
      <c r="UQZ107"/>
      <c r="URA107"/>
      <c r="URB107"/>
      <c r="URC107"/>
      <c r="URD107"/>
      <c r="URE107"/>
      <c r="URF107"/>
      <c r="URG107"/>
      <c r="URH107"/>
      <c r="URI107"/>
      <c r="URJ107"/>
      <c r="URK107"/>
      <c r="URL107"/>
      <c r="URM107"/>
      <c r="URN107"/>
      <c r="URO107"/>
      <c r="URP107"/>
      <c r="URQ107"/>
      <c r="URR107"/>
      <c r="URS107"/>
      <c r="URT107"/>
      <c r="URU107"/>
      <c r="URV107"/>
      <c r="URW107"/>
      <c r="URX107"/>
      <c r="URY107"/>
      <c r="URZ107"/>
      <c r="USA107"/>
      <c r="USB107"/>
      <c r="USC107"/>
      <c r="USD107"/>
      <c r="USE107"/>
      <c r="USF107"/>
      <c r="USG107"/>
      <c r="USH107"/>
      <c r="USI107"/>
      <c r="USJ107"/>
      <c r="USK107"/>
      <c r="USL107"/>
      <c r="USM107"/>
      <c r="USN107"/>
      <c r="USO107"/>
      <c r="USP107"/>
      <c r="USQ107"/>
      <c r="USR107"/>
      <c r="USS107"/>
      <c r="UST107"/>
      <c r="USU107"/>
      <c r="USV107"/>
      <c r="USW107"/>
      <c r="USX107"/>
      <c r="USY107"/>
      <c r="USZ107"/>
      <c r="UTA107"/>
      <c r="UTB107"/>
      <c r="UTC107"/>
      <c r="UTD107"/>
      <c r="UTE107"/>
      <c r="UTF107"/>
      <c r="UTG107"/>
      <c r="UTH107"/>
      <c r="UTI107"/>
      <c r="UTJ107"/>
      <c r="UTK107"/>
      <c r="UTL107"/>
      <c r="UTM107"/>
      <c r="UTN107"/>
      <c r="UTO107"/>
      <c r="UTP107"/>
      <c r="UTQ107"/>
      <c r="UTR107"/>
      <c r="UTS107"/>
      <c r="UTT107"/>
      <c r="UTU107"/>
      <c r="UTV107"/>
      <c r="UTW107"/>
      <c r="UTX107"/>
      <c r="UTY107"/>
      <c r="UTZ107"/>
      <c r="UUA107"/>
      <c r="UUB107"/>
      <c r="UUC107"/>
      <c r="UUD107"/>
      <c r="UUE107"/>
      <c r="UUF107"/>
      <c r="UUG107"/>
      <c r="UUH107"/>
      <c r="UUI107"/>
      <c r="UUJ107"/>
      <c r="UUK107"/>
      <c r="UUL107"/>
      <c r="UUM107"/>
      <c r="UUN107"/>
      <c r="UUO107"/>
      <c r="UUP107"/>
      <c r="UUQ107"/>
      <c r="UUR107"/>
      <c r="UUS107"/>
      <c r="UUT107"/>
      <c r="UUU107"/>
      <c r="UUV107"/>
      <c r="UUW107"/>
      <c r="UUX107"/>
      <c r="UUY107"/>
      <c r="UUZ107"/>
      <c r="UVA107"/>
      <c r="UVB107"/>
      <c r="UVC107"/>
      <c r="UVD107"/>
      <c r="UVE107"/>
      <c r="UVF107"/>
      <c r="UVG107"/>
      <c r="UVH107"/>
      <c r="UVI107"/>
      <c r="UVJ107"/>
      <c r="UVK107"/>
      <c r="UVL107"/>
      <c r="UVM107"/>
      <c r="UVN107"/>
      <c r="UVO107"/>
      <c r="UVP107"/>
      <c r="UVQ107"/>
      <c r="UVR107"/>
      <c r="UVS107"/>
      <c r="UVT107"/>
      <c r="UVU107"/>
      <c r="UVV107"/>
      <c r="UVW107"/>
      <c r="UVX107"/>
      <c r="UVY107"/>
      <c r="UVZ107"/>
      <c r="UWA107"/>
      <c r="UWB107"/>
      <c r="UWC107"/>
      <c r="UWD107"/>
      <c r="UWE107"/>
      <c r="UWF107"/>
      <c r="UWG107"/>
      <c r="UWH107"/>
      <c r="UWI107"/>
      <c r="UWJ107"/>
      <c r="UWK107"/>
      <c r="UWL107"/>
      <c r="UWM107"/>
      <c r="UWN107"/>
      <c r="UWO107"/>
      <c r="UWP107"/>
      <c r="UWQ107"/>
      <c r="UWR107"/>
      <c r="UWS107"/>
      <c r="UWT107"/>
      <c r="UWU107"/>
      <c r="UWV107"/>
      <c r="UWW107"/>
      <c r="UWX107"/>
      <c r="UWY107"/>
      <c r="UWZ107"/>
      <c r="UXA107"/>
      <c r="UXB107"/>
      <c r="UXC107"/>
      <c r="UXD107"/>
      <c r="UXE107"/>
      <c r="UXF107"/>
      <c r="UXG107"/>
      <c r="UXH107"/>
      <c r="UXI107"/>
      <c r="UXJ107"/>
      <c r="UXK107"/>
      <c r="UXL107"/>
      <c r="UXM107"/>
      <c r="UXN107"/>
      <c r="UXO107"/>
      <c r="UXP107"/>
      <c r="UXQ107"/>
      <c r="UXR107"/>
      <c r="UXS107"/>
      <c r="UXT107"/>
      <c r="UXU107"/>
      <c r="UXV107"/>
      <c r="UXW107"/>
      <c r="UXX107"/>
      <c r="UXY107"/>
      <c r="UXZ107"/>
      <c r="UYA107"/>
      <c r="UYB107"/>
      <c r="UYC107"/>
      <c r="UYD107"/>
      <c r="UYE107"/>
      <c r="UYF107"/>
      <c r="UYG107"/>
      <c r="UYH107"/>
      <c r="UYI107"/>
      <c r="UYJ107"/>
      <c r="UYK107"/>
      <c r="UYL107"/>
      <c r="UYM107"/>
      <c r="UYN107"/>
      <c r="UYO107"/>
      <c r="UYP107"/>
      <c r="UYQ107"/>
      <c r="UYR107"/>
      <c r="UYS107"/>
      <c r="UYT107"/>
      <c r="UYU107"/>
      <c r="UYV107"/>
      <c r="UYW107"/>
      <c r="UYX107"/>
      <c r="UYY107"/>
      <c r="UYZ107"/>
      <c r="UZA107"/>
      <c r="UZB107"/>
      <c r="UZC107"/>
      <c r="UZD107"/>
      <c r="UZE107"/>
      <c r="UZF107"/>
      <c r="UZG107"/>
      <c r="UZH107"/>
      <c r="UZI107"/>
      <c r="UZJ107"/>
      <c r="UZK107"/>
      <c r="UZL107"/>
      <c r="UZM107"/>
      <c r="UZN107"/>
      <c r="UZO107"/>
      <c r="UZP107"/>
      <c r="UZQ107"/>
      <c r="UZR107"/>
      <c r="UZS107"/>
      <c r="UZT107"/>
      <c r="UZU107"/>
      <c r="UZV107"/>
      <c r="UZW107"/>
      <c r="UZX107"/>
      <c r="UZY107"/>
      <c r="UZZ107"/>
      <c r="VAA107"/>
      <c r="VAB107"/>
      <c r="VAC107"/>
      <c r="VAD107"/>
      <c r="VAE107"/>
      <c r="VAF107"/>
      <c r="VAG107"/>
      <c r="VAH107"/>
      <c r="VAI107"/>
      <c r="VAJ107"/>
      <c r="VAK107"/>
      <c r="VAL107"/>
      <c r="VAM107"/>
      <c r="VAN107"/>
      <c r="VAO107"/>
      <c r="VAP107"/>
      <c r="VAQ107"/>
      <c r="VAR107"/>
      <c r="VAS107"/>
      <c r="VAT107"/>
      <c r="VAU107"/>
      <c r="VAV107"/>
      <c r="VAW107"/>
      <c r="VAX107"/>
      <c r="VAY107"/>
      <c r="VAZ107"/>
      <c r="VBA107"/>
      <c r="VBB107"/>
      <c r="VBC107"/>
      <c r="VBD107"/>
      <c r="VBE107"/>
      <c r="VBF107"/>
      <c r="VBG107"/>
      <c r="VBH107"/>
      <c r="VBI107"/>
      <c r="VBJ107"/>
      <c r="VBK107"/>
      <c r="VBL107"/>
      <c r="VBM107"/>
      <c r="VBN107"/>
      <c r="VBO107"/>
      <c r="VBP107"/>
      <c r="VBQ107"/>
      <c r="VBR107"/>
      <c r="VBS107"/>
      <c r="VBT107"/>
      <c r="VBU107"/>
      <c r="VBV107"/>
      <c r="VBW107"/>
      <c r="VBX107"/>
      <c r="VBY107"/>
      <c r="VBZ107"/>
      <c r="VCA107"/>
      <c r="VCB107"/>
      <c r="VCC107"/>
      <c r="VCD107"/>
      <c r="VCE107"/>
      <c r="VCF107"/>
      <c r="VCG107"/>
      <c r="VCH107"/>
      <c r="VCI107"/>
      <c r="VCJ107"/>
      <c r="VCK107"/>
      <c r="VCL107"/>
      <c r="VCM107"/>
      <c r="VCN107"/>
      <c r="VCO107"/>
      <c r="VCP107"/>
      <c r="VCQ107"/>
      <c r="VCR107"/>
      <c r="VCS107"/>
      <c r="VCT107"/>
      <c r="VCU107"/>
      <c r="VCV107"/>
      <c r="VCW107"/>
      <c r="VCX107"/>
      <c r="VCY107"/>
      <c r="VCZ107"/>
      <c r="VDA107"/>
      <c r="VDB107"/>
      <c r="VDC107"/>
      <c r="VDD107"/>
      <c r="VDE107"/>
      <c r="VDF107"/>
      <c r="VDG107"/>
      <c r="VDH107"/>
      <c r="VDI107"/>
      <c r="VDJ107"/>
      <c r="VDK107"/>
      <c r="VDL107"/>
      <c r="VDM107"/>
      <c r="VDN107"/>
      <c r="VDO107"/>
      <c r="VDP107"/>
      <c r="VDQ107"/>
      <c r="VDR107"/>
      <c r="VDS107"/>
      <c r="VDT107"/>
      <c r="VDU107"/>
      <c r="VDV107"/>
      <c r="VDW107"/>
      <c r="VDX107"/>
      <c r="VDY107"/>
      <c r="VDZ107"/>
      <c r="VEA107"/>
      <c r="VEB107"/>
      <c r="VEC107"/>
      <c r="VED107"/>
      <c r="VEE107"/>
      <c r="VEF107"/>
      <c r="VEG107"/>
      <c r="VEH107"/>
      <c r="VEI107"/>
      <c r="VEJ107"/>
      <c r="VEK107"/>
      <c r="VEL107"/>
      <c r="VEM107"/>
      <c r="VEN107"/>
      <c r="VEO107"/>
      <c r="VEP107"/>
      <c r="VEQ107"/>
      <c r="VER107"/>
      <c r="VES107"/>
      <c r="VET107"/>
      <c r="VEU107"/>
      <c r="VEV107"/>
      <c r="VEW107"/>
      <c r="VEX107"/>
      <c r="VEY107"/>
      <c r="VEZ107"/>
      <c r="VFA107"/>
      <c r="VFB107"/>
      <c r="VFC107"/>
      <c r="VFD107"/>
      <c r="VFE107"/>
      <c r="VFF107"/>
      <c r="VFG107"/>
      <c r="VFH107"/>
      <c r="VFI107"/>
      <c r="VFJ107"/>
      <c r="VFK107"/>
      <c r="VFL107"/>
      <c r="VFM107"/>
      <c r="VFN107"/>
      <c r="VFO107"/>
      <c r="VFP107"/>
      <c r="VFQ107"/>
      <c r="VFR107"/>
      <c r="VFS107"/>
      <c r="VFT107"/>
      <c r="VFU107"/>
      <c r="VFV107"/>
      <c r="VFW107"/>
      <c r="VFX107"/>
      <c r="VFY107"/>
      <c r="VFZ107"/>
      <c r="VGA107"/>
      <c r="VGB107"/>
      <c r="VGC107"/>
      <c r="VGD107"/>
      <c r="VGE107"/>
      <c r="VGF107"/>
      <c r="VGG107"/>
      <c r="VGH107"/>
      <c r="VGI107"/>
      <c r="VGJ107"/>
      <c r="VGK107"/>
      <c r="VGL107"/>
      <c r="VGM107"/>
      <c r="VGN107"/>
      <c r="VGO107"/>
      <c r="VGP107"/>
      <c r="VGQ107"/>
      <c r="VGR107"/>
      <c r="VGS107"/>
      <c r="VGT107"/>
      <c r="VGU107"/>
      <c r="VGV107"/>
      <c r="VGW107"/>
      <c r="VGX107"/>
      <c r="VGY107"/>
      <c r="VGZ107"/>
      <c r="VHA107"/>
      <c r="VHB107"/>
      <c r="VHC107"/>
      <c r="VHD107"/>
      <c r="VHE107"/>
      <c r="VHF107"/>
      <c r="VHG107"/>
      <c r="VHH107"/>
      <c r="VHI107"/>
      <c r="VHJ107"/>
      <c r="VHK107"/>
      <c r="VHL107"/>
      <c r="VHM107"/>
      <c r="VHN107"/>
      <c r="VHO107"/>
      <c r="VHP107"/>
      <c r="VHQ107"/>
      <c r="VHR107"/>
      <c r="VHS107"/>
      <c r="VHT107"/>
      <c r="VHU107"/>
      <c r="VHV107"/>
      <c r="VHW107"/>
      <c r="VHX107"/>
      <c r="VHY107"/>
      <c r="VHZ107"/>
      <c r="VIA107"/>
      <c r="VIB107"/>
      <c r="VIC107"/>
      <c r="VID107"/>
      <c r="VIE107"/>
      <c r="VIF107"/>
      <c r="VIG107"/>
      <c r="VIH107"/>
      <c r="VII107"/>
      <c r="VIJ107"/>
      <c r="VIK107"/>
      <c r="VIL107"/>
      <c r="VIM107"/>
      <c r="VIN107"/>
      <c r="VIO107"/>
      <c r="VIP107"/>
      <c r="VIQ107"/>
      <c r="VIR107"/>
      <c r="VIS107"/>
      <c r="VIT107"/>
      <c r="VIU107"/>
      <c r="VIV107"/>
      <c r="VIW107"/>
      <c r="VIX107"/>
      <c r="VIY107"/>
      <c r="VIZ107"/>
      <c r="VJA107"/>
      <c r="VJB107"/>
      <c r="VJC107"/>
      <c r="VJD107"/>
      <c r="VJE107"/>
      <c r="VJF107"/>
      <c r="VJG107"/>
      <c r="VJH107"/>
      <c r="VJI107"/>
      <c r="VJJ107"/>
      <c r="VJK107"/>
      <c r="VJL107"/>
      <c r="VJM107"/>
      <c r="VJN107"/>
      <c r="VJO107"/>
      <c r="VJP107"/>
      <c r="VJQ107"/>
      <c r="VJR107"/>
      <c r="VJS107"/>
      <c r="VJT107"/>
      <c r="VJU107"/>
      <c r="VJV107"/>
      <c r="VJW107"/>
      <c r="VJX107"/>
      <c r="VJY107"/>
      <c r="VJZ107"/>
      <c r="VKA107"/>
      <c r="VKB107"/>
      <c r="VKC107"/>
      <c r="VKD107"/>
      <c r="VKE107"/>
      <c r="VKF107"/>
      <c r="VKG107"/>
      <c r="VKH107"/>
      <c r="VKI107"/>
      <c r="VKJ107"/>
      <c r="VKK107"/>
      <c r="VKL107"/>
      <c r="VKM107"/>
      <c r="VKN107"/>
      <c r="VKO107"/>
      <c r="VKP107"/>
      <c r="VKQ107"/>
      <c r="VKR107"/>
      <c r="VKS107"/>
      <c r="VKT107"/>
      <c r="VKU107"/>
      <c r="VKV107"/>
      <c r="VKW107"/>
      <c r="VKX107"/>
      <c r="VKY107"/>
      <c r="VKZ107"/>
      <c r="VLA107"/>
      <c r="VLB107"/>
      <c r="VLC107"/>
      <c r="VLD107"/>
      <c r="VLE107"/>
      <c r="VLF107"/>
      <c r="VLG107"/>
      <c r="VLH107"/>
      <c r="VLI107"/>
      <c r="VLJ107"/>
      <c r="VLK107"/>
      <c r="VLL107"/>
      <c r="VLM107"/>
      <c r="VLN107"/>
      <c r="VLO107"/>
      <c r="VLP107"/>
      <c r="VLQ107"/>
      <c r="VLR107"/>
      <c r="VLS107"/>
      <c r="VLT107"/>
      <c r="VLU107"/>
      <c r="VLV107"/>
      <c r="VLW107"/>
      <c r="VLX107"/>
      <c r="VLY107"/>
      <c r="VLZ107"/>
      <c r="VMA107"/>
      <c r="VMB107"/>
      <c r="VMC107"/>
      <c r="VMD107"/>
      <c r="VME107"/>
      <c r="VMF107"/>
      <c r="VMG107"/>
      <c r="VMH107"/>
      <c r="VMI107"/>
      <c r="VMJ107"/>
      <c r="VMK107"/>
      <c r="VML107"/>
      <c r="VMM107"/>
      <c r="VMN107"/>
      <c r="VMO107"/>
      <c r="VMP107"/>
      <c r="VMQ107"/>
      <c r="VMR107"/>
      <c r="VMS107"/>
      <c r="VMT107"/>
      <c r="VMU107"/>
      <c r="VMV107"/>
      <c r="VMW107"/>
      <c r="VMX107"/>
      <c r="VMY107"/>
      <c r="VMZ107"/>
      <c r="VNA107"/>
      <c r="VNB107"/>
      <c r="VNC107"/>
      <c r="VND107"/>
      <c r="VNE107"/>
      <c r="VNF107"/>
      <c r="VNG107"/>
      <c r="VNH107"/>
      <c r="VNI107"/>
      <c r="VNJ107"/>
      <c r="VNK107"/>
      <c r="VNL107"/>
      <c r="VNM107"/>
      <c r="VNN107"/>
      <c r="VNO107"/>
      <c r="VNP107"/>
      <c r="VNQ107"/>
      <c r="VNR107"/>
      <c r="VNS107"/>
      <c r="VNT107"/>
      <c r="VNU107"/>
      <c r="VNV107"/>
      <c r="VNW107"/>
      <c r="VNX107"/>
      <c r="VNY107"/>
      <c r="VNZ107"/>
      <c r="VOA107"/>
      <c r="VOB107"/>
      <c r="VOC107"/>
      <c r="VOD107"/>
      <c r="VOE107"/>
      <c r="VOF107"/>
      <c r="VOG107"/>
      <c r="VOH107"/>
      <c r="VOI107"/>
      <c r="VOJ107"/>
      <c r="VOK107"/>
      <c r="VOL107"/>
      <c r="VOM107"/>
      <c r="VON107"/>
      <c r="VOO107"/>
      <c r="VOP107"/>
      <c r="VOQ107"/>
      <c r="VOR107"/>
      <c r="VOS107"/>
      <c r="VOT107"/>
      <c r="VOU107"/>
      <c r="VOV107"/>
      <c r="VOW107"/>
      <c r="VOX107"/>
      <c r="VOY107"/>
      <c r="VOZ107"/>
      <c r="VPA107"/>
      <c r="VPB107"/>
      <c r="VPC107"/>
      <c r="VPD107"/>
      <c r="VPE107"/>
      <c r="VPF107"/>
      <c r="VPG107"/>
      <c r="VPH107"/>
      <c r="VPI107"/>
      <c r="VPJ107"/>
      <c r="VPK107"/>
      <c r="VPL107"/>
      <c r="VPM107"/>
      <c r="VPN107"/>
      <c r="VPO107"/>
      <c r="VPP107"/>
      <c r="VPQ107"/>
      <c r="VPR107"/>
      <c r="VPS107"/>
      <c r="VPT107"/>
      <c r="VPU107"/>
      <c r="VPV107"/>
      <c r="VPW107"/>
      <c r="VPX107"/>
      <c r="VPY107"/>
      <c r="VPZ107"/>
      <c r="VQA107"/>
      <c r="VQB107"/>
      <c r="VQC107"/>
      <c r="VQD107"/>
      <c r="VQE107"/>
      <c r="VQF107"/>
      <c r="VQG107"/>
      <c r="VQH107"/>
      <c r="VQI107"/>
      <c r="VQJ107"/>
      <c r="VQK107"/>
      <c r="VQL107"/>
      <c r="VQM107"/>
      <c r="VQN107"/>
      <c r="VQO107"/>
      <c r="VQP107"/>
      <c r="VQQ107"/>
      <c r="VQR107"/>
      <c r="VQS107"/>
      <c r="VQT107"/>
      <c r="VQU107"/>
      <c r="VQV107"/>
      <c r="VQW107"/>
      <c r="VQX107"/>
      <c r="VQY107"/>
      <c r="VQZ107"/>
      <c r="VRA107"/>
      <c r="VRB107"/>
      <c r="VRC107"/>
      <c r="VRD107"/>
      <c r="VRE107"/>
      <c r="VRF107"/>
      <c r="VRG107"/>
      <c r="VRH107"/>
      <c r="VRI107"/>
      <c r="VRJ107"/>
      <c r="VRK107"/>
      <c r="VRL107"/>
      <c r="VRM107"/>
      <c r="VRN107"/>
      <c r="VRO107"/>
      <c r="VRP107"/>
      <c r="VRQ107"/>
      <c r="VRR107"/>
      <c r="VRS107"/>
      <c r="VRT107"/>
      <c r="VRU107"/>
      <c r="VRV107"/>
      <c r="VRW107"/>
      <c r="VRX107"/>
      <c r="VRY107"/>
      <c r="VRZ107"/>
      <c r="VSA107"/>
      <c r="VSB107"/>
      <c r="VSC107"/>
      <c r="VSD107"/>
      <c r="VSE107"/>
      <c r="VSF107"/>
      <c r="VSG107"/>
      <c r="VSH107"/>
      <c r="VSI107"/>
      <c r="VSJ107"/>
      <c r="VSK107"/>
      <c r="VSL107"/>
      <c r="VSM107"/>
      <c r="VSN107"/>
      <c r="VSO107"/>
      <c r="VSP107"/>
      <c r="VSQ107"/>
      <c r="VSR107"/>
      <c r="VSS107"/>
      <c r="VST107"/>
      <c r="VSU107"/>
      <c r="VSV107"/>
      <c r="VSW107"/>
      <c r="VSX107"/>
      <c r="VSY107"/>
      <c r="VSZ107"/>
      <c r="VTA107"/>
      <c r="VTB107"/>
      <c r="VTC107"/>
      <c r="VTD107"/>
      <c r="VTE107"/>
      <c r="VTF107"/>
      <c r="VTG107"/>
      <c r="VTH107"/>
      <c r="VTI107"/>
      <c r="VTJ107"/>
      <c r="VTK107"/>
      <c r="VTL107"/>
      <c r="VTM107"/>
      <c r="VTN107"/>
      <c r="VTO107"/>
      <c r="VTP107"/>
      <c r="VTQ107"/>
      <c r="VTR107"/>
      <c r="VTS107"/>
      <c r="VTT107"/>
      <c r="VTU107"/>
      <c r="VTV107"/>
      <c r="VTW107"/>
      <c r="VTX107"/>
      <c r="VTY107"/>
      <c r="VTZ107"/>
      <c r="VUA107"/>
      <c r="VUB107"/>
      <c r="VUC107"/>
      <c r="VUD107"/>
      <c r="VUE107"/>
      <c r="VUF107"/>
      <c r="VUG107"/>
      <c r="VUH107"/>
      <c r="VUI107"/>
      <c r="VUJ107"/>
      <c r="VUK107"/>
      <c r="VUL107"/>
      <c r="VUM107"/>
      <c r="VUN107"/>
      <c r="VUO107"/>
      <c r="VUP107"/>
      <c r="VUQ107"/>
      <c r="VUR107"/>
      <c r="VUS107"/>
      <c r="VUT107"/>
      <c r="VUU107"/>
      <c r="VUV107"/>
      <c r="VUW107"/>
      <c r="VUX107"/>
      <c r="VUY107"/>
      <c r="VUZ107"/>
      <c r="VVA107"/>
      <c r="VVB107"/>
      <c r="VVC107"/>
      <c r="VVD107"/>
      <c r="VVE107"/>
      <c r="VVF107"/>
      <c r="VVG107"/>
      <c r="VVH107"/>
      <c r="VVI107"/>
      <c r="VVJ107"/>
      <c r="VVK107"/>
      <c r="VVL107"/>
      <c r="VVM107"/>
      <c r="VVN107"/>
      <c r="VVO107"/>
      <c r="VVP107"/>
      <c r="VVQ107"/>
      <c r="VVR107"/>
      <c r="VVS107"/>
      <c r="VVT107"/>
      <c r="VVU107"/>
      <c r="VVV107"/>
      <c r="VVW107"/>
      <c r="VVX107"/>
      <c r="VVY107"/>
      <c r="VVZ107"/>
      <c r="VWA107"/>
      <c r="VWB107"/>
      <c r="VWC107"/>
      <c r="VWD107"/>
      <c r="VWE107"/>
      <c r="VWF107"/>
      <c r="VWG107"/>
      <c r="VWH107"/>
      <c r="VWI107"/>
      <c r="VWJ107"/>
      <c r="VWK107"/>
      <c r="VWL107"/>
      <c r="VWM107"/>
      <c r="VWN107"/>
      <c r="VWO107"/>
      <c r="VWP107"/>
      <c r="VWQ107"/>
      <c r="VWR107"/>
      <c r="VWS107"/>
      <c r="VWT107"/>
      <c r="VWU107"/>
      <c r="VWV107"/>
      <c r="VWW107"/>
      <c r="VWX107"/>
      <c r="VWY107"/>
      <c r="VWZ107"/>
      <c r="VXA107"/>
      <c r="VXB107"/>
      <c r="VXC107"/>
      <c r="VXD107"/>
      <c r="VXE107"/>
      <c r="VXF107"/>
      <c r="VXG107"/>
      <c r="VXH107"/>
      <c r="VXI107"/>
      <c r="VXJ107"/>
      <c r="VXK107"/>
      <c r="VXL107"/>
      <c r="VXM107"/>
      <c r="VXN107"/>
      <c r="VXO107"/>
      <c r="VXP107"/>
      <c r="VXQ107"/>
      <c r="VXR107"/>
      <c r="VXS107"/>
      <c r="VXT107"/>
      <c r="VXU107"/>
      <c r="VXV107"/>
      <c r="VXW107"/>
      <c r="VXX107"/>
      <c r="VXY107"/>
      <c r="VXZ107"/>
      <c r="VYA107"/>
      <c r="VYB107"/>
      <c r="VYC107"/>
      <c r="VYD107"/>
      <c r="VYE107"/>
      <c r="VYF107"/>
      <c r="VYG107"/>
      <c r="VYH107"/>
      <c r="VYI107"/>
      <c r="VYJ107"/>
      <c r="VYK107"/>
      <c r="VYL107"/>
      <c r="VYM107"/>
      <c r="VYN107"/>
      <c r="VYO107"/>
      <c r="VYP107"/>
      <c r="VYQ107"/>
      <c r="VYR107"/>
      <c r="VYS107"/>
      <c r="VYT107"/>
      <c r="VYU107"/>
      <c r="VYV107"/>
      <c r="VYW107"/>
      <c r="VYX107"/>
      <c r="VYY107"/>
      <c r="VYZ107"/>
      <c r="VZA107"/>
      <c r="VZB107"/>
      <c r="VZC107"/>
      <c r="VZD107"/>
      <c r="VZE107"/>
      <c r="VZF107"/>
      <c r="VZG107"/>
      <c r="VZH107"/>
      <c r="VZI107"/>
      <c r="VZJ107"/>
      <c r="VZK107"/>
      <c r="VZL107"/>
      <c r="VZM107"/>
      <c r="VZN107"/>
      <c r="VZO107"/>
      <c r="VZP107"/>
      <c r="VZQ107"/>
      <c r="VZR107"/>
      <c r="VZS107"/>
      <c r="VZT107"/>
      <c r="VZU107"/>
      <c r="VZV107"/>
      <c r="VZW107"/>
      <c r="VZX107"/>
      <c r="VZY107"/>
      <c r="VZZ107"/>
      <c r="WAA107"/>
      <c r="WAB107"/>
      <c r="WAC107"/>
      <c r="WAD107"/>
      <c r="WAE107"/>
      <c r="WAF107"/>
      <c r="WAG107"/>
      <c r="WAH107"/>
      <c r="WAI107"/>
      <c r="WAJ107"/>
      <c r="WAK107"/>
      <c r="WAL107"/>
      <c r="WAM107"/>
      <c r="WAN107"/>
      <c r="WAO107"/>
      <c r="WAP107"/>
      <c r="WAQ107"/>
      <c r="WAR107"/>
      <c r="WAS107"/>
      <c r="WAT107"/>
      <c r="WAU107"/>
      <c r="WAV107"/>
      <c r="WAW107"/>
      <c r="WAX107"/>
      <c r="WAY107"/>
      <c r="WAZ107"/>
      <c r="WBA107"/>
      <c r="WBB107"/>
      <c r="WBC107"/>
      <c r="WBD107"/>
      <c r="WBE107"/>
      <c r="WBF107"/>
      <c r="WBG107"/>
      <c r="WBH107"/>
      <c r="WBI107"/>
      <c r="WBJ107"/>
      <c r="WBK107"/>
      <c r="WBL107"/>
      <c r="WBM107"/>
      <c r="WBN107"/>
      <c r="WBO107"/>
      <c r="WBP107"/>
      <c r="WBQ107"/>
      <c r="WBR107"/>
      <c r="WBS107"/>
      <c r="WBT107"/>
      <c r="WBU107"/>
      <c r="WBV107"/>
      <c r="WBW107"/>
      <c r="WBX107"/>
      <c r="WBY107"/>
      <c r="WBZ107"/>
      <c r="WCA107"/>
      <c r="WCB107"/>
      <c r="WCC107"/>
      <c r="WCD107"/>
      <c r="WCE107"/>
      <c r="WCF107"/>
      <c r="WCG107"/>
      <c r="WCH107"/>
      <c r="WCI107"/>
      <c r="WCJ107"/>
      <c r="WCK107"/>
      <c r="WCL107"/>
      <c r="WCM107"/>
      <c r="WCN107"/>
      <c r="WCO107"/>
      <c r="WCP107"/>
      <c r="WCQ107"/>
      <c r="WCR107"/>
      <c r="WCS107"/>
      <c r="WCT107"/>
      <c r="WCU107"/>
      <c r="WCV107"/>
      <c r="WCW107"/>
      <c r="WCX107"/>
      <c r="WCY107"/>
      <c r="WCZ107"/>
      <c r="WDA107"/>
      <c r="WDB107"/>
      <c r="WDC107"/>
      <c r="WDD107"/>
      <c r="WDE107"/>
      <c r="WDF107"/>
      <c r="WDG107"/>
      <c r="WDH107"/>
      <c r="WDI107"/>
      <c r="WDJ107"/>
      <c r="WDK107"/>
      <c r="WDL107"/>
      <c r="WDM107"/>
      <c r="WDN107"/>
      <c r="WDO107"/>
      <c r="WDP107"/>
      <c r="WDQ107"/>
      <c r="WDR107"/>
      <c r="WDS107"/>
      <c r="WDT107"/>
      <c r="WDU107"/>
      <c r="WDV107"/>
      <c r="WDW107"/>
      <c r="WDX107"/>
      <c r="WDY107"/>
      <c r="WDZ107"/>
      <c r="WEA107"/>
      <c r="WEB107"/>
      <c r="WEC107"/>
      <c r="WED107"/>
      <c r="WEE107"/>
      <c r="WEF107"/>
      <c r="WEG107"/>
      <c r="WEH107"/>
      <c r="WEI107"/>
      <c r="WEJ107"/>
      <c r="WEK107"/>
      <c r="WEL107"/>
      <c r="WEM107"/>
      <c r="WEN107"/>
      <c r="WEO107"/>
      <c r="WEP107"/>
      <c r="WEQ107"/>
      <c r="WER107"/>
      <c r="WES107"/>
      <c r="WET107"/>
      <c r="WEU107"/>
      <c r="WEV107"/>
      <c r="WEW107"/>
      <c r="WEX107"/>
      <c r="WEY107"/>
      <c r="WEZ107"/>
      <c r="WFA107"/>
      <c r="WFB107"/>
      <c r="WFC107"/>
      <c r="WFD107"/>
      <c r="WFE107"/>
      <c r="WFF107"/>
      <c r="WFG107"/>
      <c r="WFH107"/>
      <c r="WFI107"/>
      <c r="WFJ107"/>
      <c r="WFK107"/>
      <c r="WFL107"/>
      <c r="WFM107"/>
      <c r="WFN107"/>
      <c r="WFO107"/>
      <c r="WFP107"/>
      <c r="WFQ107"/>
      <c r="WFR107"/>
      <c r="WFS107"/>
      <c r="WFT107"/>
      <c r="WFU107"/>
      <c r="WFV107"/>
      <c r="WFW107"/>
      <c r="WFX107"/>
      <c r="WFY107"/>
      <c r="WFZ107"/>
      <c r="WGA107"/>
      <c r="WGB107"/>
      <c r="WGC107"/>
      <c r="WGD107"/>
      <c r="WGE107"/>
      <c r="WGF107"/>
      <c r="WGG107"/>
      <c r="WGH107"/>
      <c r="WGI107"/>
      <c r="WGJ107"/>
      <c r="WGK107"/>
      <c r="WGL107"/>
      <c r="WGM107"/>
      <c r="WGN107"/>
      <c r="WGO107"/>
      <c r="WGP107"/>
      <c r="WGQ107"/>
      <c r="WGR107"/>
      <c r="WGS107"/>
      <c r="WGT107"/>
      <c r="WGU107"/>
      <c r="WGV107"/>
      <c r="WGW107"/>
      <c r="WGX107"/>
      <c r="WGY107"/>
      <c r="WGZ107"/>
      <c r="WHA107"/>
      <c r="WHB107"/>
      <c r="WHC107"/>
      <c r="WHD107"/>
      <c r="WHE107"/>
      <c r="WHF107"/>
      <c r="WHG107"/>
      <c r="WHH107"/>
      <c r="WHI107"/>
      <c r="WHJ107"/>
      <c r="WHK107"/>
      <c r="WHL107"/>
      <c r="WHM107"/>
      <c r="WHN107"/>
      <c r="WHO107"/>
      <c r="WHP107"/>
      <c r="WHQ107"/>
      <c r="WHR107"/>
      <c r="WHS107"/>
      <c r="WHT107"/>
      <c r="WHU107"/>
      <c r="WHV107"/>
      <c r="WHW107"/>
      <c r="WHX107"/>
      <c r="WHY107"/>
      <c r="WHZ107"/>
      <c r="WIA107"/>
      <c r="WIB107"/>
      <c r="WIC107"/>
      <c r="WID107"/>
      <c r="WIE107"/>
      <c r="WIF107"/>
      <c r="WIG107"/>
      <c r="WIH107"/>
      <c r="WII107"/>
      <c r="WIJ107"/>
      <c r="WIK107"/>
      <c r="WIL107"/>
      <c r="WIM107"/>
      <c r="WIN107"/>
      <c r="WIO107"/>
      <c r="WIP107"/>
      <c r="WIQ107"/>
      <c r="WIR107"/>
      <c r="WIS107"/>
      <c r="WIT107"/>
      <c r="WIU107"/>
      <c r="WIV107"/>
      <c r="WIW107"/>
      <c r="WIX107"/>
      <c r="WIY107"/>
      <c r="WIZ107"/>
      <c r="WJA107"/>
      <c r="WJB107"/>
      <c r="WJC107"/>
      <c r="WJD107"/>
      <c r="WJE107"/>
      <c r="WJF107"/>
      <c r="WJG107"/>
      <c r="WJH107"/>
      <c r="WJI107"/>
      <c r="WJJ107"/>
      <c r="WJK107"/>
      <c r="WJL107"/>
      <c r="WJM107"/>
      <c r="WJN107"/>
      <c r="WJO107"/>
      <c r="WJP107"/>
      <c r="WJQ107"/>
      <c r="WJR107"/>
      <c r="WJS107"/>
      <c r="WJT107"/>
      <c r="WJU107"/>
      <c r="WJV107"/>
      <c r="WJW107"/>
      <c r="WJX107"/>
      <c r="WJY107"/>
      <c r="WJZ107"/>
      <c r="WKA107"/>
      <c r="WKB107"/>
      <c r="WKC107"/>
      <c r="WKD107"/>
      <c r="WKE107"/>
      <c r="WKF107"/>
      <c r="WKG107"/>
      <c r="WKH107"/>
      <c r="WKI107"/>
      <c r="WKJ107"/>
      <c r="WKK107"/>
      <c r="WKL107"/>
      <c r="WKM107"/>
      <c r="WKN107"/>
      <c r="WKO107"/>
      <c r="WKP107"/>
      <c r="WKQ107"/>
      <c r="WKR107"/>
      <c r="WKS107"/>
      <c r="WKT107"/>
      <c r="WKU107"/>
      <c r="WKV107"/>
      <c r="WKW107"/>
      <c r="WKX107"/>
      <c r="WKY107"/>
      <c r="WKZ107"/>
      <c r="WLA107"/>
      <c r="WLB107"/>
      <c r="WLC107"/>
      <c r="WLD107"/>
      <c r="WLE107"/>
      <c r="WLF107"/>
      <c r="WLG107"/>
      <c r="WLH107"/>
      <c r="WLI107"/>
      <c r="WLJ107"/>
      <c r="WLK107"/>
      <c r="WLL107"/>
      <c r="WLM107"/>
      <c r="WLN107"/>
      <c r="WLO107"/>
      <c r="WLP107"/>
      <c r="WLQ107"/>
      <c r="WLR107"/>
      <c r="WLS107"/>
      <c r="WLT107"/>
      <c r="WLU107"/>
      <c r="WLV107"/>
      <c r="WLW107"/>
      <c r="WLX107"/>
      <c r="WLY107"/>
      <c r="WLZ107"/>
      <c r="WMA107"/>
      <c r="WMB107"/>
      <c r="WMC107"/>
      <c r="WMD107"/>
      <c r="WME107"/>
      <c r="WMF107"/>
      <c r="WMG107"/>
      <c r="WMH107"/>
      <c r="WMI107"/>
      <c r="WMJ107"/>
      <c r="WMK107"/>
      <c r="WML107"/>
      <c r="WMM107"/>
      <c r="WMN107"/>
      <c r="WMO107"/>
      <c r="WMP107"/>
      <c r="WMQ107"/>
      <c r="WMR107"/>
      <c r="WMS107"/>
      <c r="WMT107"/>
      <c r="WMU107"/>
      <c r="WMV107"/>
      <c r="WMW107"/>
      <c r="WMX107"/>
      <c r="WMY107"/>
      <c r="WMZ107"/>
      <c r="WNA107"/>
      <c r="WNB107"/>
      <c r="WNC107"/>
      <c r="WND107"/>
      <c r="WNE107"/>
      <c r="WNF107"/>
      <c r="WNG107"/>
      <c r="WNH107"/>
      <c r="WNI107"/>
      <c r="WNJ107"/>
      <c r="WNK107"/>
      <c r="WNL107"/>
      <c r="WNM107"/>
      <c r="WNN107"/>
      <c r="WNO107"/>
      <c r="WNP107"/>
      <c r="WNQ107"/>
      <c r="WNR107"/>
      <c r="WNS107"/>
      <c r="WNT107"/>
      <c r="WNU107"/>
      <c r="WNV107"/>
      <c r="WNW107"/>
      <c r="WNX107"/>
      <c r="WNY107"/>
      <c r="WNZ107"/>
      <c r="WOA107"/>
      <c r="WOB107"/>
      <c r="WOC107"/>
      <c r="WOD107"/>
      <c r="WOE107"/>
      <c r="WOF107"/>
      <c r="WOG107"/>
      <c r="WOH107"/>
      <c r="WOI107"/>
      <c r="WOJ107"/>
      <c r="WOK107"/>
      <c r="WOL107"/>
      <c r="WOM107"/>
      <c r="WON107"/>
      <c r="WOO107"/>
      <c r="WOP107"/>
      <c r="WOQ107"/>
      <c r="WOR107"/>
      <c r="WOS107"/>
      <c r="WOT107"/>
      <c r="WOU107"/>
      <c r="WOV107"/>
      <c r="WOW107"/>
      <c r="WOX107"/>
      <c r="WOY107"/>
      <c r="WOZ107"/>
      <c r="WPA107"/>
      <c r="WPB107"/>
      <c r="WPC107"/>
      <c r="WPD107"/>
      <c r="WPE107"/>
      <c r="WPF107"/>
      <c r="WPG107"/>
      <c r="WPH107"/>
      <c r="WPI107"/>
      <c r="WPJ107"/>
      <c r="WPK107"/>
      <c r="WPL107"/>
      <c r="WPM107"/>
      <c r="WPN107"/>
      <c r="WPO107"/>
      <c r="WPP107"/>
      <c r="WPQ107"/>
      <c r="WPR107"/>
      <c r="WPS107"/>
      <c r="WPT107"/>
      <c r="WPU107"/>
      <c r="WPV107"/>
      <c r="WPW107"/>
      <c r="WPX107"/>
      <c r="WPY107"/>
      <c r="WPZ107"/>
      <c r="WQA107"/>
      <c r="WQB107"/>
      <c r="WQC107"/>
      <c r="WQD107"/>
      <c r="WQE107"/>
      <c r="WQF107"/>
      <c r="WQG107"/>
      <c r="WQH107"/>
      <c r="WQI107"/>
      <c r="WQJ107"/>
      <c r="WQK107"/>
      <c r="WQL107"/>
      <c r="WQM107"/>
      <c r="WQN107"/>
      <c r="WQO107"/>
      <c r="WQP107"/>
      <c r="WQQ107"/>
      <c r="WQR107"/>
      <c r="WQS107"/>
      <c r="WQT107"/>
      <c r="WQU107"/>
      <c r="WQV107"/>
      <c r="WQW107"/>
      <c r="WQX107"/>
      <c r="WQY107"/>
      <c r="WQZ107"/>
      <c r="WRA107"/>
      <c r="WRB107"/>
      <c r="WRC107"/>
      <c r="WRD107"/>
      <c r="WRE107"/>
      <c r="WRF107"/>
      <c r="WRG107"/>
      <c r="WRH107"/>
      <c r="WRI107"/>
      <c r="WRJ107"/>
      <c r="WRK107"/>
      <c r="WRL107"/>
      <c r="WRM107"/>
      <c r="WRN107"/>
      <c r="WRO107"/>
      <c r="WRP107"/>
      <c r="WRQ107"/>
      <c r="WRR107"/>
      <c r="WRS107"/>
      <c r="WRT107"/>
      <c r="WRU107"/>
      <c r="WRV107"/>
      <c r="WRW107"/>
      <c r="WRX107"/>
      <c r="WRY107"/>
      <c r="WRZ107"/>
      <c r="WSA107"/>
      <c r="WSB107"/>
      <c r="WSC107"/>
      <c r="WSD107"/>
      <c r="WSE107"/>
      <c r="WSF107"/>
      <c r="WSG107"/>
      <c r="WSH107"/>
      <c r="WSI107"/>
      <c r="WSJ107"/>
      <c r="WSK107"/>
      <c r="WSL107"/>
      <c r="WSM107"/>
      <c r="WSN107"/>
      <c r="WSO107"/>
      <c r="WSP107"/>
      <c r="WSQ107"/>
      <c r="WSR107"/>
      <c r="WSS107"/>
      <c r="WST107"/>
      <c r="WSU107"/>
      <c r="WSV107"/>
      <c r="WSW107"/>
      <c r="WSX107"/>
      <c r="WSY107"/>
      <c r="WSZ107"/>
      <c r="WTA107"/>
      <c r="WTB107"/>
      <c r="WTC107"/>
      <c r="WTD107"/>
      <c r="WTE107"/>
      <c r="WTF107"/>
      <c r="WTG107"/>
      <c r="WTH107"/>
      <c r="WTI107"/>
      <c r="WTJ107"/>
      <c r="WTK107"/>
      <c r="WTL107"/>
      <c r="WTM107"/>
      <c r="WTN107"/>
      <c r="WTO107"/>
      <c r="WTP107"/>
      <c r="WTQ107"/>
      <c r="WTR107"/>
      <c r="WTS107"/>
      <c r="WTT107"/>
      <c r="WTU107"/>
      <c r="WTV107"/>
      <c r="WTW107"/>
      <c r="WTX107"/>
      <c r="WTY107"/>
      <c r="WTZ107"/>
      <c r="WUA107"/>
      <c r="WUB107"/>
      <c r="WUC107"/>
      <c r="WUD107"/>
      <c r="WUE107"/>
      <c r="WUF107"/>
      <c r="WUG107"/>
      <c r="WUH107"/>
      <c r="WUI107"/>
      <c r="WUJ107"/>
      <c r="WUK107"/>
      <c r="WUL107"/>
      <c r="WUM107"/>
      <c r="WUN107"/>
      <c r="WUO107"/>
      <c r="WUP107"/>
      <c r="WUQ107"/>
      <c r="WUR107"/>
      <c r="WUS107"/>
      <c r="WUT107"/>
      <c r="WUU107"/>
      <c r="WUV107"/>
      <c r="WUW107"/>
      <c r="WUX107"/>
      <c r="WUY107"/>
      <c r="WUZ107"/>
      <c r="WVA107"/>
      <c r="WVB107"/>
      <c r="WVC107"/>
      <c r="WVD107"/>
      <c r="WVE107"/>
      <c r="WVF107"/>
      <c r="WVG107"/>
      <c r="WVH107"/>
      <c r="WVI107"/>
      <c r="WVJ107"/>
      <c r="WVK107"/>
      <c r="WVL107"/>
      <c r="WVM107"/>
      <c r="WVN107"/>
      <c r="WVO107"/>
      <c r="WVP107"/>
      <c r="WVQ107"/>
      <c r="WVR107"/>
      <c r="WVS107"/>
      <c r="WVT107"/>
      <c r="WVU107"/>
      <c r="WVV107"/>
      <c r="WVW107"/>
      <c r="WVX107"/>
      <c r="WVY107"/>
      <c r="WVZ107"/>
      <c r="WWA107"/>
      <c r="WWB107"/>
      <c r="WWC107"/>
      <c r="WWD107"/>
      <c r="WWE107"/>
      <c r="WWF107"/>
      <c r="WWG107"/>
      <c r="WWH107"/>
      <c r="WWI107"/>
      <c r="WWJ107"/>
      <c r="WWK107"/>
      <c r="WWL107"/>
      <c r="WWM107"/>
      <c r="WWN107"/>
      <c r="WWO107"/>
      <c r="WWP107"/>
      <c r="WWQ107"/>
      <c r="WWR107"/>
      <c r="WWS107"/>
      <c r="WWT107"/>
      <c r="WWU107"/>
      <c r="WWV107"/>
      <c r="WWW107"/>
      <c r="WWX107"/>
      <c r="WWY107"/>
      <c r="WWZ107"/>
      <c r="WXA107"/>
      <c r="WXB107"/>
      <c r="WXC107"/>
      <c r="WXD107"/>
      <c r="WXE107"/>
      <c r="WXF107"/>
      <c r="WXG107"/>
      <c r="WXH107"/>
      <c r="WXI107"/>
      <c r="WXJ107"/>
      <c r="WXK107"/>
      <c r="WXL107"/>
      <c r="WXM107"/>
      <c r="WXN107"/>
      <c r="WXO107"/>
      <c r="WXP107"/>
      <c r="WXQ107"/>
      <c r="WXR107"/>
      <c r="WXS107"/>
      <c r="WXT107"/>
      <c r="WXU107"/>
      <c r="WXV107"/>
      <c r="WXW107"/>
      <c r="WXX107"/>
      <c r="WXY107"/>
      <c r="WXZ107"/>
      <c r="WYA107"/>
      <c r="WYB107"/>
      <c r="WYC107"/>
      <c r="WYD107"/>
      <c r="WYE107"/>
      <c r="WYF107"/>
      <c r="WYG107"/>
      <c r="WYH107"/>
      <c r="WYI107"/>
      <c r="WYJ107"/>
      <c r="WYK107"/>
      <c r="WYL107"/>
      <c r="WYM107"/>
      <c r="WYN107"/>
      <c r="WYO107"/>
      <c r="WYP107"/>
      <c r="WYQ107"/>
      <c r="WYR107"/>
      <c r="WYS107"/>
      <c r="WYT107"/>
      <c r="WYU107"/>
      <c r="WYV107"/>
      <c r="WYW107"/>
      <c r="WYX107"/>
      <c r="WYY107"/>
      <c r="WYZ107"/>
      <c r="WZA107"/>
      <c r="WZB107"/>
      <c r="WZC107"/>
      <c r="WZD107"/>
      <c r="WZE107"/>
      <c r="WZF107"/>
      <c r="WZG107"/>
      <c r="WZH107"/>
      <c r="WZI107"/>
      <c r="WZJ107"/>
      <c r="WZK107"/>
      <c r="WZL107"/>
      <c r="WZM107"/>
      <c r="WZN107"/>
      <c r="WZO107"/>
      <c r="WZP107"/>
      <c r="WZQ107"/>
      <c r="WZR107"/>
      <c r="WZS107"/>
      <c r="WZT107"/>
      <c r="WZU107"/>
      <c r="WZV107"/>
      <c r="WZW107"/>
      <c r="WZX107"/>
      <c r="WZY107"/>
      <c r="WZZ107"/>
      <c r="XAA107"/>
      <c r="XAB107"/>
      <c r="XAC107"/>
      <c r="XAD107"/>
      <c r="XAE107"/>
      <c r="XAF107"/>
      <c r="XAG107"/>
      <c r="XAH107"/>
      <c r="XAI107"/>
      <c r="XAJ107"/>
      <c r="XAK107"/>
      <c r="XAL107"/>
      <c r="XAM107"/>
      <c r="XAN107"/>
      <c r="XAO107"/>
      <c r="XAP107"/>
      <c r="XAQ107"/>
      <c r="XAR107"/>
      <c r="XAS107"/>
      <c r="XAT107"/>
      <c r="XAU107"/>
      <c r="XAV107"/>
      <c r="XAW107"/>
      <c r="XAX107"/>
      <c r="XAY107"/>
      <c r="XAZ107"/>
      <c r="XBA107"/>
      <c r="XBB107"/>
      <c r="XBC107"/>
      <c r="XBD107"/>
      <c r="XBE107"/>
      <c r="XBF107"/>
      <c r="XBG107"/>
      <c r="XBH107"/>
      <c r="XBI107"/>
      <c r="XBJ107"/>
      <c r="XBK107"/>
      <c r="XBL107"/>
      <c r="XBM107"/>
      <c r="XBN107"/>
      <c r="XBO107"/>
      <c r="XBP107"/>
      <c r="XBQ107"/>
      <c r="XBR107"/>
      <c r="XBS107"/>
      <c r="XBT107"/>
      <c r="XBU107"/>
      <c r="XBV107"/>
      <c r="XBW107"/>
      <c r="XBX107"/>
      <c r="XBY107"/>
      <c r="XBZ107"/>
      <c r="XCA107"/>
      <c r="XCB107"/>
      <c r="XCC107"/>
      <c r="XCD107"/>
      <c r="XCE107"/>
      <c r="XCF107"/>
      <c r="XCG107"/>
      <c r="XCH107"/>
      <c r="XCI107"/>
      <c r="XCJ107"/>
      <c r="XCK107"/>
      <c r="XCL107"/>
      <c r="XCM107"/>
      <c r="XCN107"/>
      <c r="XCO107"/>
      <c r="XCP107"/>
      <c r="XCQ107"/>
      <c r="XCR107"/>
      <c r="XCS107"/>
      <c r="XCT107"/>
      <c r="XCU107"/>
      <c r="XCV107"/>
      <c r="XCW107"/>
      <c r="XCX107"/>
      <c r="XCY107"/>
      <c r="XCZ107"/>
      <c r="XDA107"/>
      <c r="XDB107"/>
      <c r="XDC107"/>
      <c r="XDD107"/>
      <c r="XDE107"/>
      <c r="XDF107"/>
      <c r="XDG107"/>
      <c r="XDH107"/>
      <c r="XDI107"/>
      <c r="XDJ107"/>
      <c r="XDK107"/>
      <c r="XDL107"/>
      <c r="XDM107"/>
      <c r="XDN107"/>
      <c r="XDO107"/>
      <c r="XDP107"/>
      <c r="XDQ107"/>
      <c r="XDR107"/>
      <c r="XDS107"/>
      <c r="XDT107"/>
      <c r="XDU107"/>
      <c r="XDV107"/>
      <c r="XDW107"/>
      <c r="XDX107"/>
      <c r="XDY107"/>
      <c r="XDZ107"/>
      <c r="XEA107"/>
      <c r="XEB107"/>
      <c r="XEC107"/>
      <c r="XED107"/>
      <c r="XEE107"/>
      <c r="XEF107"/>
      <c r="XEG107"/>
      <c r="XEH107"/>
      <c r="XEI107"/>
      <c r="XEJ107"/>
      <c r="XEK107"/>
      <c r="XEL107"/>
      <c r="XEM107"/>
      <c r="XEN107"/>
      <c r="XEO107"/>
      <c r="XEP107"/>
      <c r="XEQ107"/>
      <c r="XER107"/>
      <c r="XES107"/>
      <c r="XET107"/>
      <c r="XEU107"/>
      <c r="XEV107"/>
      <c r="XEW107"/>
      <c r="XEX107"/>
      <c r="XEY107"/>
      <c r="XEZ107"/>
      <c r="XFA107"/>
      <c r="XFB107"/>
      <c r="XFC107" s="74"/>
      <c r="XFD107" s="75"/>
    </row>
    <row r="108" spans="1:16384" s="72" customFormat="1" ht="30" hidden="1">
      <c r="A108" s="21"/>
      <c r="B108" s="22"/>
      <c r="C108" s="74" t="s">
        <v>930</v>
      </c>
      <c r="D108" s="75">
        <v>44540</v>
      </c>
      <c r="E108" s="74" t="s">
        <v>53</v>
      </c>
      <c r="F108" s="76" t="s">
        <v>47</v>
      </c>
      <c r="G108" s="76" t="s">
        <v>54</v>
      </c>
      <c r="H108" s="76">
        <v>9914</v>
      </c>
      <c r="I108" s="76" t="s">
        <v>56</v>
      </c>
      <c r="J108" s="77" t="s">
        <v>29</v>
      </c>
      <c r="K108" s="77" t="s">
        <v>30</v>
      </c>
      <c r="L108" s="78" t="s">
        <v>81</v>
      </c>
      <c r="M108" s="77" t="s">
        <v>32</v>
      </c>
      <c r="N108" s="77" t="s">
        <v>33</v>
      </c>
      <c r="O108" s="86" t="s">
        <v>35</v>
      </c>
      <c r="P108" s="4">
        <v>44543</v>
      </c>
      <c r="Q108" s="86" t="s">
        <v>932</v>
      </c>
      <c r="R108" s="81" t="s">
        <v>35</v>
      </c>
      <c r="S108" s="88">
        <v>1243.96</v>
      </c>
      <c r="T108" s="81"/>
      <c r="U108" s="73"/>
      <c r="V108" s="85">
        <f t="shared" si="17"/>
        <v>1243.96</v>
      </c>
      <c r="W108" s="17" t="e">
        <f t="shared" si="18"/>
        <v>#VALUE!</v>
      </c>
      <c r="X108" s="71"/>
    </row>
    <row r="109" spans="1:16384" s="72" customFormat="1" ht="31.5" hidden="1" customHeight="1">
      <c r="A109" s="21"/>
      <c r="B109" s="22"/>
      <c r="C109" s="74" t="s">
        <v>933</v>
      </c>
      <c r="D109" s="75" t="s">
        <v>934</v>
      </c>
      <c r="E109" s="74" t="s">
        <v>53</v>
      </c>
      <c r="F109" s="76" t="s">
        <v>47</v>
      </c>
      <c r="G109" s="77" t="s">
        <v>54</v>
      </c>
      <c r="H109" s="77">
        <v>9914</v>
      </c>
      <c r="I109" s="77" t="s">
        <v>56</v>
      </c>
      <c r="J109" s="78" t="s">
        <v>29</v>
      </c>
      <c r="K109" s="77" t="s">
        <v>30</v>
      </c>
      <c r="L109" s="77" t="s">
        <v>31</v>
      </c>
      <c r="M109" s="75" t="s">
        <v>33</v>
      </c>
      <c r="N109" s="75" t="s">
        <v>32</v>
      </c>
      <c r="O109" s="75" t="s">
        <v>935</v>
      </c>
      <c r="P109" s="75" t="s">
        <v>35</v>
      </c>
      <c r="Q109" s="75" t="s">
        <v>936</v>
      </c>
      <c r="R109" s="80">
        <v>1165.96</v>
      </c>
      <c r="S109" s="80" t="s">
        <v>35</v>
      </c>
      <c r="T109" s="81">
        <v>2.6</v>
      </c>
      <c r="U109" s="88">
        <f>IF(F109="ASSESSOR",480*T109,IF(F109="COLABORADOR EVENTUAL",480*T109,IF(F109="GUARDA PORTUÁRIO",240*T109,IF(F109="CONSELHEIRO",600*T109,IF(F109="DIRETOR",600*T109,IF(F109="FIEL",360*T109,IF(F109="FIEL AJUDANTE",360*T109,IF(F109="GERENTE",480*T109,IF(F109="SECRETÁRIA",360*T109,IF(F109="SUPERINTENDENTE",480*T109,IF(F109="SUPERVISOR",360*T109,IF(F109="ESPECIALISTA PORTUÁRIO",360*T109,IF(F109="TÉC. SERV. PORTUÁRIOS",240*T109,0)))))))))))))</f>
        <v>1560</v>
      </c>
      <c r="V109" s="85">
        <f>SUM(R109:S109,U109)</f>
        <v>2725.96</v>
      </c>
      <c r="W109" s="17" t="str">
        <f>IF(O109-D109&gt;9,"NÃO","SIM")</f>
        <v>SIM</v>
      </c>
      <c r="X109" s="71"/>
    </row>
    <row r="110" spans="1:16384" ht="30" hidden="1">
      <c r="A110" s="21"/>
      <c r="B110" s="22"/>
      <c r="C110" s="74" t="s">
        <v>933</v>
      </c>
      <c r="D110" s="75" t="s">
        <v>934</v>
      </c>
      <c r="E110" s="74" t="s">
        <v>53</v>
      </c>
      <c r="F110" s="76" t="s">
        <v>47</v>
      </c>
      <c r="G110" s="77" t="s">
        <v>54</v>
      </c>
      <c r="H110" s="77">
        <v>9914</v>
      </c>
      <c r="I110" s="77" t="s">
        <v>56</v>
      </c>
      <c r="J110" s="78" t="s">
        <v>29</v>
      </c>
      <c r="K110" s="77" t="s">
        <v>30</v>
      </c>
      <c r="L110" s="77" t="s">
        <v>31</v>
      </c>
      <c r="M110" s="77" t="s">
        <v>792</v>
      </c>
      <c r="N110" s="75" t="s">
        <v>33</v>
      </c>
      <c r="O110" s="75" t="s">
        <v>35</v>
      </c>
      <c r="P110" s="75" t="s">
        <v>937</v>
      </c>
      <c r="Q110" s="75" t="s">
        <v>936</v>
      </c>
      <c r="R110" s="80" t="s">
        <v>35</v>
      </c>
      <c r="S110" s="80">
        <v>915.23</v>
      </c>
      <c r="T110" s="81"/>
      <c r="U110" s="88">
        <f t="shared" si="16"/>
        <v>0</v>
      </c>
      <c r="V110" s="85">
        <f t="shared" si="17"/>
        <v>915.23</v>
      </c>
      <c r="W110" s="17" t="e">
        <f t="shared" si="18"/>
        <v>#VALUE!</v>
      </c>
      <c r="X110" s="20"/>
    </row>
    <row r="111" spans="1:16384" ht="79.5" hidden="1" customHeight="1">
      <c r="A111" s="21"/>
      <c r="B111" s="22"/>
      <c r="C111" s="76" t="s">
        <v>938</v>
      </c>
      <c r="D111" s="75">
        <v>44554</v>
      </c>
      <c r="E111" s="74" t="s">
        <v>90</v>
      </c>
      <c r="F111" s="76" t="s">
        <v>91</v>
      </c>
      <c r="G111" s="77" t="s">
        <v>92</v>
      </c>
      <c r="H111" s="77" t="s">
        <v>450</v>
      </c>
      <c r="I111" s="77" t="s">
        <v>94</v>
      </c>
      <c r="J111" s="78" t="s">
        <v>29</v>
      </c>
      <c r="K111" s="77" t="s">
        <v>30</v>
      </c>
      <c r="L111" s="77" t="s">
        <v>31</v>
      </c>
      <c r="M111" s="86" t="s">
        <v>939</v>
      </c>
      <c r="N111" s="75" t="s">
        <v>32</v>
      </c>
      <c r="O111" s="75">
        <v>44558</v>
      </c>
      <c r="P111" s="75">
        <v>44558</v>
      </c>
      <c r="Q111" s="86" t="s">
        <v>940</v>
      </c>
      <c r="R111" s="80">
        <v>1130.9000000000001</v>
      </c>
      <c r="S111" s="80">
        <v>1130.9000000000001</v>
      </c>
      <c r="T111" s="81">
        <v>0.6</v>
      </c>
      <c r="U111" s="88">
        <f>IF(F111="ASSESSOR",480*T111,IF(F111="COLABORADOR EVENTUAL",480*T111,IF(F111="GUARDA PORTUÁRIO",240*T111,IF(F111="CONSELHEIRO",600*T111,IF(F111="DIRETOR",600*T111,IF(F111="FIEL",360*T111,IF(F111="FIEL AJUDANTE",360*T111,IF(F111="GERENTE",480*T111,IF(F111="SECRETÁRIA",360*T111,IF(F111="SUPERINTENDENTE",480*T111,IF(F111="SUPERVISOR",360*T111,IF(F111="ESPECIALISTA PORTUÁRIO",360*T111,IF(F111="TÉC. SERV. PORTUÁRIOS",240*T111,0)))))))))))))</f>
        <v>288</v>
      </c>
      <c r="V111" s="85">
        <f t="shared" si="17"/>
        <v>2549.8000000000002</v>
      </c>
      <c r="W111" s="17" t="str">
        <f t="shared" si="18"/>
        <v>SIM</v>
      </c>
      <c r="X111" s="20"/>
    </row>
    <row r="112" spans="1:16384" ht="30" hidden="1" customHeight="1">
      <c r="A112" s="21"/>
      <c r="B112" s="22"/>
      <c r="C112" s="74" t="s">
        <v>941</v>
      </c>
      <c r="D112" s="75" t="s">
        <v>935</v>
      </c>
      <c r="E112" s="86" t="s">
        <v>37</v>
      </c>
      <c r="F112" s="74" t="s">
        <v>25</v>
      </c>
      <c r="G112" s="74" t="s">
        <v>26</v>
      </c>
      <c r="H112" s="76" t="s">
        <v>27</v>
      </c>
      <c r="I112" s="77" t="s">
        <v>38</v>
      </c>
      <c r="J112" s="78" t="s">
        <v>29</v>
      </c>
      <c r="K112" s="77" t="s">
        <v>30</v>
      </c>
      <c r="L112" s="77" t="s">
        <v>31</v>
      </c>
      <c r="M112" s="75" t="s">
        <v>32</v>
      </c>
      <c r="N112" s="75" t="s">
        <v>33</v>
      </c>
      <c r="O112" s="7" t="s">
        <v>7</v>
      </c>
      <c r="P112" s="75">
        <v>44572</v>
      </c>
      <c r="Q112" s="86" t="s">
        <v>34</v>
      </c>
      <c r="R112" s="80">
        <v>761.6</v>
      </c>
      <c r="S112" s="80">
        <v>761.6</v>
      </c>
      <c r="T112" s="81">
        <v>2.6</v>
      </c>
      <c r="U112" s="88">
        <f t="shared" si="16"/>
        <v>1560</v>
      </c>
      <c r="V112" s="85">
        <f t="shared" si="17"/>
        <v>3083.2</v>
      </c>
      <c r="W112" s="17" t="e">
        <f t="shared" si="18"/>
        <v>#VALUE!</v>
      </c>
      <c r="X112" s="20"/>
    </row>
    <row r="113" spans="1:24" ht="28.5" hidden="1" customHeight="1">
      <c r="A113" s="21"/>
      <c r="B113" s="22"/>
      <c r="C113" s="74" t="s">
        <v>942</v>
      </c>
      <c r="D113" s="75" t="s">
        <v>935</v>
      </c>
      <c r="E113" s="86" t="s">
        <v>24</v>
      </c>
      <c r="F113" s="74" t="s">
        <v>25</v>
      </c>
      <c r="G113" s="74" t="s">
        <v>26</v>
      </c>
      <c r="H113" s="76" t="s">
        <v>27</v>
      </c>
      <c r="I113" s="77" t="s">
        <v>28</v>
      </c>
      <c r="J113" s="78" t="s">
        <v>29</v>
      </c>
      <c r="K113" s="77" t="s">
        <v>30</v>
      </c>
      <c r="L113" s="77" t="s">
        <v>31</v>
      </c>
      <c r="M113" s="75" t="s">
        <v>32</v>
      </c>
      <c r="N113" s="75" t="s">
        <v>33</v>
      </c>
      <c r="O113" s="75">
        <v>44570</v>
      </c>
      <c r="P113" s="75">
        <v>44572</v>
      </c>
      <c r="Q113" s="86" t="s">
        <v>34</v>
      </c>
      <c r="R113" s="80">
        <v>761.6</v>
      </c>
      <c r="S113" s="80">
        <v>761.6</v>
      </c>
      <c r="T113" s="81">
        <v>2.6</v>
      </c>
      <c r="U113" s="88">
        <f t="shared" si="16"/>
        <v>1560</v>
      </c>
      <c r="V113" s="85">
        <f t="shared" si="17"/>
        <v>3083.2</v>
      </c>
      <c r="W113" s="17" t="str">
        <f t="shared" si="18"/>
        <v>NÃO</v>
      </c>
      <c r="X113" s="20"/>
    </row>
    <row r="114" spans="1:24" ht="36" hidden="1" customHeight="1">
      <c r="A114" s="21"/>
      <c r="B114" s="22"/>
      <c r="C114" s="74" t="s">
        <v>943</v>
      </c>
      <c r="D114" s="75" t="s">
        <v>944</v>
      </c>
      <c r="E114" s="86" t="s">
        <v>41</v>
      </c>
      <c r="F114" s="74" t="s">
        <v>25</v>
      </c>
      <c r="G114" s="74" t="s">
        <v>26</v>
      </c>
      <c r="H114" s="76" t="s">
        <v>27</v>
      </c>
      <c r="I114" s="77" t="s">
        <v>42</v>
      </c>
      <c r="J114" s="78" t="s">
        <v>29</v>
      </c>
      <c r="K114" s="77" t="s">
        <v>30</v>
      </c>
      <c r="L114" s="78" t="s">
        <v>43</v>
      </c>
      <c r="M114" s="75" t="s">
        <v>44</v>
      </c>
      <c r="N114" s="75" t="s">
        <v>33</v>
      </c>
      <c r="O114" s="75">
        <v>44570</v>
      </c>
      <c r="P114" s="75">
        <v>44572</v>
      </c>
      <c r="Q114" s="86" t="s">
        <v>34</v>
      </c>
      <c r="R114" s="80">
        <v>607.96</v>
      </c>
      <c r="S114" s="80">
        <v>607.96</v>
      </c>
      <c r="T114" s="81">
        <v>2.6</v>
      </c>
      <c r="U114" s="88">
        <f t="shared" si="16"/>
        <v>1560</v>
      </c>
      <c r="V114" s="85">
        <f t="shared" si="17"/>
        <v>2775.92</v>
      </c>
      <c r="W114" s="17" t="str">
        <f t="shared" si="18"/>
        <v>NÃO</v>
      </c>
      <c r="X114" s="20"/>
    </row>
    <row r="115" spans="1:24" ht="1.5" hidden="1" customHeight="1" thickBot="1">
      <c r="A115" s="50"/>
      <c r="B115" s="51"/>
      <c r="C115" s="52"/>
      <c r="D115" s="52"/>
      <c r="E115" s="53"/>
      <c r="F115" s="54"/>
      <c r="G115" s="54"/>
      <c r="H115" s="54"/>
      <c r="I115" s="54"/>
      <c r="J115" s="55"/>
      <c r="K115" s="55"/>
      <c r="L115" s="56"/>
      <c r="M115" s="55"/>
      <c r="N115" s="55"/>
      <c r="O115" s="52"/>
      <c r="P115" s="52"/>
      <c r="Q115" s="57"/>
      <c r="R115" s="58"/>
      <c r="S115" s="58"/>
      <c r="T115" s="58"/>
      <c r="U115" s="58"/>
      <c r="V115" s="59"/>
      <c r="W115" s="17" t="str">
        <f t="shared" si="18"/>
        <v>SIM</v>
      </c>
    </row>
    <row r="116" spans="1:24" hidden="1">
      <c r="A116" s="60"/>
      <c r="B116" s="60"/>
      <c r="C116" s="4"/>
      <c r="D116" s="4"/>
      <c r="E116" s="40"/>
      <c r="F116" s="61"/>
      <c r="G116" s="41"/>
      <c r="H116" s="41"/>
      <c r="I116" s="41"/>
      <c r="J116" s="42"/>
      <c r="K116" s="42"/>
      <c r="L116" s="43"/>
      <c r="M116" s="42"/>
      <c r="N116" s="42"/>
      <c r="O116" s="4"/>
      <c r="P116" s="4"/>
      <c r="Q116" s="62"/>
      <c r="R116" s="63"/>
      <c r="S116" s="63"/>
      <c r="T116" s="47"/>
      <c r="U116" s="47"/>
      <c r="V116" s="64"/>
    </row>
    <row r="117" spans="1:24" hidden="1">
      <c r="A117" s="178"/>
      <c r="B117" s="178"/>
      <c r="C117" s="400" t="s">
        <v>0</v>
      </c>
      <c r="D117" s="401"/>
      <c r="E117" s="401"/>
      <c r="F117" s="401"/>
      <c r="G117" s="401"/>
      <c r="H117" s="401"/>
      <c r="I117" s="401"/>
      <c r="J117" s="401"/>
      <c r="K117" s="401"/>
      <c r="L117" s="401"/>
      <c r="M117" s="401"/>
      <c r="N117" s="401"/>
      <c r="O117" s="401"/>
      <c r="P117" s="401"/>
      <c r="Q117" s="401"/>
      <c r="R117" s="401"/>
      <c r="S117" s="401"/>
      <c r="T117" s="401"/>
      <c r="U117" s="401"/>
      <c r="V117" s="402"/>
    </row>
    <row r="118" spans="1:24" hidden="1">
      <c r="A118" s="178"/>
      <c r="B118" s="178"/>
      <c r="C118" s="403" t="s">
        <v>1</v>
      </c>
      <c r="D118" s="384"/>
      <c r="E118" s="384"/>
      <c r="F118" s="384"/>
      <c r="G118" s="384"/>
      <c r="H118" s="384"/>
      <c r="I118" s="384"/>
      <c r="J118" s="384"/>
      <c r="K118" s="384"/>
      <c r="L118" s="384"/>
      <c r="M118" s="384"/>
      <c r="N118" s="384"/>
      <c r="O118" s="384"/>
      <c r="P118" s="384"/>
      <c r="Q118" s="384"/>
      <c r="R118" s="384"/>
      <c r="S118" s="384"/>
      <c r="T118" s="384"/>
      <c r="U118" s="384"/>
      <c r="V118" s="404"/>
    </row>
    <row r="119" spans="1:24" ht="15.75" hidden="1" thickBot="1">
      <c r="A119" s="178"/>
      <c r="B119" s="178"/>
      <c r="C119" s="389" t="s">
        <v>2</v>
      </c>
      <c r="D119" s="387"/>
      <c r="E119" s="387"/>
      <c r="F119" s="387"/>
      <c r="G119" s="387"/>
      <c r="H119" s="387"/>
      <c r="I119" s="387"/>
      <c r="J119" s="387"/>
      <c r="K119" s="387"/>
      <c r="L119" s="387"/>
      <c r="M119" s="387"/>
      <c r="N119" s="387"/>
      <c r="O119" s="387"/>
      <c r="P119" s="387"/>
      <c r="Q119" s="387"/>
      <c r="R119" s="387"/>
      <c r="S119" s="387"/>
      <c r="T119" s="387"/>
      <c r="U119" s="387"/>
      <c r="V119" s="390"/>
    </row>
    <row r="120" spans="1:24" ht="30" hidden="1">
      <c r="A120" s="178"/>
      <c r="B120" s="178"/>
      <c r="C120" s="7" t="s">
        <v>3</v>
      </c>
      <c r="D120" s="8" t="s">
        <v>4</v>
      </c>
      <c r="E120" s="9" t="s">
        <v>5</v>
      </c>
      <c r="F120" s="7" t="s">
        <v>6</v>
      </c>
      <c r="G120" s="7" t="s">
        <v>7</v>
      </c>
      <c r="H120" s="7" t="s">
        <v>8</v>
      </c>
      <c r="I120" s="7" t="s">
        <v>9</v>
      </c>
      <c r="J120" s="9" t="s">
        <v>10</v>
      </c>
      <c r="K120" s="9" t="s">
        <v>11</v>
      </c>
      <c r="L120" s="9" t="s">
        <v>12</v>
      </c>
      <c r="M120" s="7" t="s">
        <v>13</v>
      </c>
      <c r="N120" s="7" t="s">
        <v>14</v>
      </c>
      <c r="O120" s="8" t="s">
        <v>15</v>
      </c>
      <c r="P120" s="8" t="s">
        <v>16</v>
      </c>
      <c r="Q120" s="10" t="s">
        <v>17</v>
      </c>
      <c r="R120" s="11" t="s">
        <v>18</v>
      </c>
      <c r="S120" s="11" t="s">
        <v>19</v>
      </c>
      <c r="T120" s="12" t="s">
        <v>20</v>
      </c>
      <c r="U120" s="13" t="s">
        <v>21</v>
      </c>
      <c r="V120" s="14" t="s">
        <v>22</v>
      </c>
    </row>
    <row r="121" spans="1:24" ht="30" hidden="1">
      <c r="A121" s="178"/>
      <c r="B121" s="178"/>
      <c r="C121" s="74" t="s">
        <v>23</v>
      </c>
      <c r="D121" s="75">
        <v>44588</v>
      </c>
      <c r="E121" s="86" t="s">
        <v>24</v>
      </c>
      <c r="F121" s="74" t="s">
        <v>25</v>
      </c>
      <c r="G121" s="74" t="s">
        <v>26</v>
      </c>
      <c r="H121" s="76" t="s">
        <v>27</v>
      </c>
      <c r="I121" s="77" t="s">
        <v>28</v>
      </c>
      <c r="J121" s="78" t="s">
        <v>29</v>
      </c>
      <c r="K121" s="77" t="s">
        <v>30</v>
      </c>
      <c r="L121" s="77" t="s">
        <v>31</v>
      </c>
      <c r="M121" s="75" t="s">
        <v>32</v>
      </c>
      <c r="N121" s="75" t="s">
        <v>33</v>
      </c>
      <c r="O121" s="75">
        <v>44598</v>
      </c>
      <c r="P121" s="75">
        <v>44600</v>
      </c>
      <c r="Q121" s="99" t="s">
        <v>34</v>
      </c>
      <c r="R121" s="87">
        <v>2147.06</v>
      </c>
      <c r="S121" s="81"/>
      <c r="T121" s="81">
        <v>2.6</v>
      </c>
      <c r="U121" s="88">
        <f>IF(F121="ASSESSOR",480*T121,IF(F121="COLABORADOR EVENTUAL",480*T121,IF(F121="GUARDA PORTUÁRIO",240*T121,IF(F121="CONSELHEIRO",600*T121,IF(F121="DIRETOR",600*T121,IF(F121="FIEL",360*T121,IF(F121="FIEL AJUDANTE",360*T121,IF(F121="GERENTE",480*T121,IF(F121="SECRETÁRIA",360*T121,IF(F121="SUPERINTENDENTE",480*T121,IF(F121="SUPERVISOR",360*T121,IF(F121="ESPECIALISTA PORTUÁRIO",360*T121,IF(F121="TÉC. SERV. PORTUÁRIOS",240*T121,0)))))))))))))</f>
        <v>1560</v>
      </c>
      <c r="V121" s="85">
        <f>SUM(R121:S121,U121)</f>
        <v>3707.06</v>
      </c>
    </row>
    <row r="122" spans="1:24" ht="30" hidden="1">
      <c r="A122" s="178"/>
      <c r="B122" s="178"/>
      <c r="C122" s="74" t="s">
        <v>36</v>
      </c>
      <c r="D122" s="75">
        <v>44588</v>
      </c>
      <c r="E122" s="86" t="s">
        <v>37</v>
      </c>
      <c r="F122" s="74" t="s">
        <v>25</v>
      </c>
      <c r="G122" s="74" t="s">
        <v>26</v>
      </c>
      <c r="H122" s="76" t="s">
        <v>27</v>
      </c>
      <c r="I122" s="77" t="s">
        <v>38</v>
      </c>
      <c r="J122" s="78" t="s">
        <v>29</v>
      </c>
      <c r="K122" s="77" t="s">
        <v>30</v>
      </c>
      <c r="L122" s="77" t="s">
        <v>31</v>
      </c>
      <c r="M122" s="75" t="s">
        <v>32</v>
      </c>
      <c r="N122" s="75" t="s">
        <v>33</v>
      </c>
      <c r="O122" s="75">
        <v>44598</v>
      </c>
      <c r="P122" s="75">
        <v>44600</v>
      </c>
      <c r="Q122" s="99" t="s">
        <v>34</v>
      </c>
      <c r="R122" s="87">
        <v>2147.06</v>
      </c>
      <c r="S122" s="81"/>
      <c r="T122" s="81">
        <v>2.6</v>
      </c>
      <c r="U122" s="88">
        <f>IF(F122="ASSESSOR",480*T122,IF(F122="COLABORADOR EVENTUAL",480*T122,IF(F122="GUARDA PORTUÁRIO",240*T122,IF(F122="CONSELHEIRO",600*T122,IF(F122="DIRETOR",600*T122,IF(F122="FIEL",360*T122,IF(F122="FIEL AJUDANTE",360*T122,IF(F122="GERENTE",480*T122,IF(F122="SECRETÁRIA",360*T122,IF(F122="SUPERINTENDENTE",480*T122,IF(F122="SUPERVISOR",360*T122,IF(F122="ESPECIALISTA PORTUÁRIO",360*T122,IF(F122="TÉC. SERV. PORTUÁRIOS",240*T122,0)))))))))))))</f>
        <v>1560</v>
      </c>
      <c r="V122" s="85">
        <f>SUM(R122:S122,U122)</f>
        <v>3707.06</v>
      </c>
    </row>
    <row r="123" spans="1:24" ht="30" hidden="1">
      <c r="A123" s="178"/>
      <c r="B123" s="178"/>
      <c r="C123" s="74" t="s">
        <v>40</v>
      </c>
      <c r="D123" s="75">
        <v>44588</v>
      </c>
      <c r="E123" s="86" t="s">
        <v>41</v>
      </c>
      <c r="F123" s="74" t="s">
        <v>25</v>
      </c>
      <c r="G123" s="74" t="s">
        <v>26</v>
      </c>
      <c r="H123" s="76" t="s">
        <v>27</v>
      </c>
      <c r="I123" s="77" t="s">
        <v>42</v>
      </c>
      <c r="J123" s="78" t="s">
        <v>29</v>
      </c>
      <c r="K123" s="77" t="s">
        <v>30</v>
      </c>
      <c r="L123" s="78" t="s">
        <v>43</v>
      </c>
      <c r="M123" s="75" t="s">
        <v>44</v>
      </c>
      <c r="N123" s="75" t="s">
        <v>33</v>
      </c>
      <c r="O123" s="75">
        <v>44598</v>
      </c>
      <c r="P123" s="75">
        <v>44600</v>
      </c>
      <c r="Q123" s="99" t="s">
        <v>34</v>
      </c>
      <c r="R123" s="87">
        <v>1075.6600000000001</v>
      </c>
      <c r="S123" s="81"/>
      <c r="T123" s="81">
        <v>2.6</v>
      </c>
      <c r="U123" s="88">
        <f>IF(F123="ASSESSOR",480*T123,IF(F123="COLABORADOR EVENTUAL",480*T123,IF(F123="GUARDA PORTUÁRIO",240*T123,IF(F123="CONSELHEIRO",600*T123,IF(F123="DIRETOR",600*T123,IF(F123="FIEL",360*T123,IF(F123="FIEL AJUDANTE",360*T123,IF(F123="GERENTE",480*T123,IF(F123="SECRETÁRIA",360*T123,IF(F123="SUPERINTENDENTE",480*T123,IF(F123="SUPERVISOR",360*T123,IF(F123="ESPECIALISTA PORTUÁRIO",360*T123,IF(F123="TÉC. SERV. PORTUÁRIOS",240*T123,0)))))))))))))</f>
        <v>1560</v>
      </c>
      <c r="V123" s="85">
        <f>SUM(R123:S123,U123)</f>
        <v>2635.66</v>
      </c>
    </row>
    <row r="124" spans="1:24" ht="15.75" hidden="1" thickBot="1">
      <c r="A124" s="178"/>
      <c r="B124" s="178"/>
      <c r="C124" s="52"/>
      <c r="D124" s="52"/>
      <c r="E124" s="53"/>
      <c r="F124" s="54"/>
      <c r="G124" s="54"/>
      <c r="H124" s="54"/>
      <c r="I124" s="54"/>
      <c r="J124" s="55"/>
      <c r="K124" s="55"/>
      <c r="L124" s="56"/>
      <c r="M124" s="55"/>
      <c r="N124" s="55"/>
      <c r="O124" s="52"/>
      <c r="P124" s="52"/>
      <c r="Q124" s="57"/>
      <c r="R124" s="58"/>
      <c r="S124" s="58"/>
      <c r="T124" s="58"/>
      <c r="U124" s="58"/>
      <c r="V124" s="59"/>
    </row>
    <row r="125" spans="1:24" hidden="1">
      <c r="A125" s="178"/>
      <c r="B125" s="178"/>
      <c r="C125" s="75"/>
      <c r="D125" s="75"/>
      <c r="E125" s="74"/>
      <c r="F125" s="76"/>
      <c r="G125" s="76"/>
      <c r="H125" s="82"/>
      <c r="I125" s="77"/>
      <c r="J125" s="77"/>
      <c r="K125" s="77"/>
      <c r="L125" s="78"/>
      <c r="M125" s="77"/>
      <c r="N125" s="77"/>
      <c r="O125" s="75"/>
      <c r="P125" s="75"/>
      <c r="Q125" s="79"/>
      <c r="R125" s="80"/>
      <c r="S125" s="80"/>
      <c r="T125" s="81"/>
      <c r="U125" s="88"/>
      <c r="V125" s="197"/>
      <c r="W125"/>
    </row>
    <row r="126" spans="1:24" hidden="1">
      <c r="A126" s="178"/>
      <c r="B126" s="178"/>
      <c r="C126" s="75"/>
      <c r="D126" s="75"/>
      <c r="E126" s="74"/>
      <c r="F126" s="76"/>
      <c r="G126" s="76"/>
      <c r="H126" s="82"/>
      <c r="I126" s="77"/>
      <c r="J126" s="77"/>
      <c r="K126" s="77"/>
      <c r="L126" s="78"/>
      <c r="M126" s="77"/>
      <c r="N126" s="77"/>
      <c r="O126" s="75"/>
      <c r="P126" s="75"/>
      <c r="Q126" s="79"/>
      <c r="R126" s="80"/>
      <c r="S126" s="80"/>
      <c r="T126" s="81"/>
      <c r="U126" s="88"/>
      <c r="V126" s="197"/>
      <c r="W126"/>
    </row>
    <row r="127" spans="1:24" hidden="1">
      <c r="A127" s="178"/>
      <c r="B127" s="178"/>
      <c r="C127" s="75"/>
      <c r="D127" s="75"/>
      <c r="E127" s="74"/>
      <c r="F127" s="76"/>
      <c r="G127" s="76"/>
      <c r="H127" s="82"/>
      <c r="I127" s="77"/>
      <c r="J127" s="77"/>
      <c r="K127" s="77"/>
      <c r="L127" s="78"/>
      <c r="M127" s="77"/>
      <c r="N127" s="77"/>
      <c r="O127" s="75"/>
      <c r="P127" s="75"/>
      <c r="Q127" s="79"/>
      <c r="R127" s="80"/>
      <c r="S127" s="80"/>
      <c r="T127" s="81"/>
      <c r="U127" s="88"/>
      <c r="V127" s="197"/>
      <c r="W127"/>
    </row>
    <row r="128" spans="1:24" hidden="1">
      <c r="A128" s="178"/>
      <c r="B128" s="178"/>
      <c r="C128" s="75"/>
      <c r="D128" s="75"/>
      <c r="E128" s="74"/>
      <c r="F128" s="76"/>
      <c r="G128" s="76"/>
      <c r="H128" s="82"/>
      <c r="I128" s="77"/>
      <c r="J128" s="77"/>
      <c r="K128" s="77"/>
      <c r="L128" s="78"/>
      <c r="M128" s="77"/>
      <c r="N128" s="77"/>
      <c r="O128" s="75"/>
      <c r="P128" s="75"/>
      <c r="Q128" s="79"/>
      <c r="R128" s="80"/>
      <c r="S128" s="80"/>
      <c r="T128" s="81"/>
      <c r="U128" s="88"/>
      <c r="V128" s="197"/>
      <c r="W128"/>
    </row>
    <row r="129" spans="1:23" hidden="1">
      <c r="A129" s="178"/>
      <c r="B129" s="178"/>
      <c r="C129" s="75"/>
      <c r="D129" s="75"/>
      <c r="E129" s="74"/>
      <c r="F129" s="76"/>
      <c r="G129" s="76"/>
      <c r="H129" s="82"/>
      <c r="I129" s="77"/>
      <c r="J129" s="77"/>
      <c r="K129" s="77"/>
      <c r="L129" s="78"/>
      <c r="M129" s="77"/>
      <c r="N129" s="77"/>
      <c r="O129" s="75"/>
      <c r="P129" s="75"/>
      <c r="Q129" s="79"/>
      <c r="R129" s="80"/>
      <c r="S129" s="80"/>
      <c r="T129" s="81"/>
      <c r="U129" s="88"/>
      <c r="V129" s="197"/>
      <c r="W129"/>
    </row>
    <row r="130" spans="1:23" hidden="1">
      <c r="A130" s="178"/>
      <c r="B130" s="178"/>
      <c r="C130" s="75"/>
      <c r="D130" s="75"/>
      <c r="E130" s="74"/>
      <c r="F130" s="76"/>
      <c r="G130" s="76"/>
      <c r="H130" s="82"/>
      <c r="I130" s="77"/>
      <c r="J130" s="77"/>
      <c r="K130" s="77"/>
      <c r="L130" s="78"/>
      <c r="M130" s="77"/>
      <c r="N130" s="77"/>
      <c r="O130" s="75"/>
      <c r="P130" s="75"/>
      <c r="Q130" s="79"/>
      <c r="R130" s="80"/>
      <c r="S130" s="80"/>
      <c r="T130" s="81"/>
      <c r="U130" s="88"/>
      <c r="V130" s="197"/>
      <c r="W130"/>
    </row>
    <row r="131" spans="1:23" hidden="1">
      <c r="A131" s="178"/>
      <c r="B131" s="178"/>
      <c r="C131" s="75"/>
      <c r="D131" s="75"/>
      <c r="E131" s="74"/>
      <c r="F131" s="76"/>
      <c r="G131" s="76"/>
      <c r="H131" s="82"/>
      <c r="I131" s="77"/>
      <c r="J131" s="77"/>
      <c r="K131" s="77"/>
      <c r="L131" s="78"/>
      <c r="M131" s="77"/>
      <c r="N131" s="77"/>
      <c r="O131" s="75"/>
      <c r="P131" s="75"/>
      <c r="Q131" s="79"/>
      <c r="R131" s="80"/>
      <c r="S131" s="80"/>
      <c r="T131" s="81"/>
      <c r="U131" s="88"/>
      <c r="V131" s="197"/>
      <c r="W131"/>
    </row>
    <row r="132" spans="1:23" hidden="1">
      <c r="A132" s="178"/>
      <c r="B132" s="178"/>
      <c r="C132" s="75"/>
      <c r="D132" s="75"/>
      <c r="E132" s="74"/>
      <c r="F132" s="76"/>
      <c r="G132" s="76"/>
      <c r="H132" s="82"/>
      <c r="I132" s="77"/>
      <c r="J132" s="77"/>
      <c r="K132" s="77"/>
      <c r="L132" s="78"/>
      <c r="M132" s="77"/>
      <c r="N132" s="77"/>
      <c r="O132" s="75"/>
      <c r="P132" s="75"/>
      <c r="Q132" s="79"/>
      <c r="R132" s="80"/>
      <c r="S132" s="80"/>
      <c r="T132" s="81"/>
      <c r="U132" s="88"/>
      <c r="V132" s="197"/>
      <c r="W132"/>
    </row>
    <row r="133" spans="1:23" hidden="1">
      <c r="A133" s="178"/>
      <c r="B133" s="178"/>
      <c r="C133" s="75"/>
      <c r="D133" s="75"/>
      <c r="E133" s="74"/>
      <c r="F133" s="76"/>
      <c r="G133" s="76"/>
      <c r="H133" s="82"/>
      <c r="I133" s="77"/>
      <c r="J133" s="77"/>
      <c r="K133" s="77"/>
      <c r="L133" s="78"/>
      <c r="M133" s="77"/>
      <c r="N133" s="77"/>
      <c r="O133" s="75"/>
      <c r="P133" s="75"/>
      <c r="Q133" s="79"/>
      <c r="R133" s="80"/>
      <c r="S133" s="80"/>
      <c r="T133" s="81"/>
      <c r="U133" s="88"/>
      <c r="V133" s="197"/>
      <c r="W133"/>
    </row>
    <row r="134" spans="1:23" hidden="1">
      <c r="A134" s="178"/>
      <c r="B134" s="178"/>
      <c r="C134" s="75"/>
      <c r="D134" s="75"/>
      <c r="E134" s="74"/>
      <c r="F134" s="76"/>
      <c r="G134" s="76"/>
      <c r="H134" s="82"/>
      <c r="I134" s="77"/>
      <c r="J134" s="77"/>
      <c r="K134" s="77"/>
      <c r="L134" s="78"/>
      <c r="M134" s="77"/>
      <c r="N134" s="77"/>
      <c r="O134" s="75"/>
      <c r="P134" s="75"/>
      <c r="Q134" s="79"/>
      <c r="R134" s="80"/>
      <c r="S134" s="80"/>
      <c r="T134" s="81"/>
      <c r="U134" s="88"/>
      <c r="V134" s="197"/>
      <c r="W134"/>
    </row>
    <row r="135" spans="1:23" hidden="1">
      <c r="A135" s="178"/>
      <c r="B135" s="178"/>
      <c r="C135" s="75"/>
      <c r="D135" s="75"/>
      <c r="E135" s="74"/>
      <c r="F135" s="76"/>
      <c r="G135" s="76"/>
      <c r="H135" s="82"/>
      <c r="I135" s="77"/>
      <c r="J135" s="77"/>
      <c r="K135" s="77"/>
      <c r="L135" s="78"/>
      <c r="M135" s="77"/>
      <c r="N135" s="77"/>
      <c r="O135" s="75"/>
      <c r="P135" s="75"/>
      <c r="Q135" s="79"/>
      <c r="R135" s="80"/>
      <c r="S135" s="80"/>
      <c r="T135" s="81"/>
      <c r="U135" s="88"/>
      <c r="V135" s="197"/>
      <c r="W135"/>
    </row>
    <row r="136" spans="1:23" hidden="1">
      <c r="A136" s="178"/>
      <c r="B136" s="178"/>
      <c r="C136" s="75"/>
      <c r="D136" s="75"/>
      <c r="E136" s="74"/>
      <c r="F136" s="76"/>
      <c r="G136" s="76"/>
      <c r="H136" s="82"/>
      <c r="I136" s="77"/>
      <c r="J136" s="77"/>
      <c r="K136" s="77"/>
      <c r="L136" s="78"/>
      <c r="M136" s="77"/>
      <c r="N136" s="77"/>
      <c r="O136" s="75"/>
      <c r="P136" s="75"/>
      <c r="Q136" s="79"/>
      <c r="R136" s="80"/>
      <c r="S136" s="80"/>
      <c r="T136" s="81"/>
      <c r="U136" s="88"/>
      <c r="V136" s="197"/>
      <c r="W136"/>
    </row>
    <row r="137" spans="1:23" hidden="1">
      <c r="A137" s="178"/>
      <c r="B137" s="178"/>
      <c r="C137" s="75"/>
      <c r="D137" s="75"/>
      <c r="E137" s="74"/>
      <c r="F137" s="76"/>
      <c r="G137" s="76"/>
      <c r="H137" s="82"/>
      <c r="I137" s="77"/>
      <c r="J137" s="77"/>
      <c r="K137" s="77"/>
      <c r="L137" s="78"/>
      <c r="M137" s="77"/>
      <c r="N137" s="77"/>
      <c r="O137" s="75"/>
      <c r="P137" s="75"/>
      <c r="Q137" s="79"/>
      <c r="R137" s="80"/>
      <c r="S137" s="80"/>
      <c r="T137" s="81"/>
      <c r="U137" s="88"/>
      <c r="V137" s="197"/>
      <c r="W137"/>
    </row>
    <row r="138" spans="1:23" ht="45" hidden="1" customHeight="1">
      <c r="A138" s="75" t="s">
        <v>945</v>
      </c>
      <c r="B138" s="75" t="s">
        <v>35</v>
      </c>
      <c r="C138" s="75" t="s">
        <v>35</v>
      </c>
      <c r="D138" s="75">
        <v>43837</v>
      </c>
      <c r="E138" s="74" t="s">
        <v>946</v>
      </c>
      <c r="F138" s="76" t="s">
        <v>63</v>
      </c>
      <c r="G138" s="76" t="s">
        <v>947</v>
      </c>
      <c r="H138" s="82">
        <v>9429</v>
      </c>
      <c r="I138" s="77" t="s">
        <v>948</v>
      </c>
      <c r="J138" s="77" t="s">
        <v>29</v>
      </c>
      <c r="K138" s="77" t="s">
        <v>30</v>
      </c>
      <c r="L138" s="78"/>
      <c r="M138" s="77" t="s">
        <v>33</v>
      </c>
      <c r="N138" s="77" t="s">
        <v>949</v>
      </c>
      <c r="O138" s="75">
        <v>43838</v>
      </c>
      <c r="P138" s="75">
        <v>43838</v>
      </c>
      <c r="Q138" s="79" t="s">
        <v>950</v>
      </c>
      <c r="R138" s="80">
        <f>1007.44/2</f>
        <v>503.72</v>
      </c>
      <c r="S138" s="80">
        <f>1007.44/2</f>
        <v>503.72</v>
      </c>
      <c r="T138" s="81">
        <f>IF(P138-O138=0,0.6,IF(P138-O138&gt;=1,P138-O138+0.6,0))</f>
        <v>0.6</v>
      </c>
      <c r="U138" s="88">
        <f>IF(F138="ASSESSOR",480*T138,IF(F138="COLABORADOR EVENTUAL",480*T138,IF(F138="GUARDA PORTUÁRIO",240*T138,IF(F138="CONSELHEIRO",600*T138,IF(F138="DIRETOR",600*T138,IF(F138="FIEL",360*T138,IF(F138="FIEL AJUDANTE",360*T138,IF(F138="GERENTE",480*T138,IF(F138="SECRETÁRIA",360*T138,IF(F138="SUPERINTENDENTE",480*T138,IF(F138="SUPERVISOR",360*T138,IF(F138="ESPECIALISTA PORTUÁRIO",360*T138,IF(F138="TÉC. SERV. PORTUÁRIOS",240*T138,0)))))))))))))</f>
        <v>288</v>
      </c>
      <c r="V138" s="197">
        <f>SUM(R138:S138,U138)</f>
        <v>1295.44</v>
      </c>
    </row>
    <row r="139" spans="1:23" ht="30" hidden="1" customHeight="1">
      <c r="A139" s="75" t="s">
        <v>951</v>
      </c>
      <c r="B139" s="75" t="s">
        <v>35</v>
      </c>
      <c r="C139" s="75" t="s">
        <v>35</v>
      </c>
      <c r="D139" s="75">
        <v>43843</v>
      </c>
      <c r="E139" s="74" t="s">
        <v>752</v>
      </c>
      <c r="F139" s="76" t="s">
        <v>47</v>
      </c>
      <c r="G139" s="76" t="s">
        <v>952</v>
      </c>
      <c r="H139" s="82"/>
      <c r="I139" s="77" t="s">
        <v>755</v>
      </c>
      <c r="J139" s="77" t="s">
        <v>29</v>
      </c>
      <c r="K139" s="77" t="s">
        <v>30</v>
      </c>
      <c r="L139" s="78"/>
      <c r="M139" s="77" t="s">
        <v>32</v>
      </c>
      <c r="N139" s="77" t="s">
        <v>33</v>
      </c>
      <c r="O139" s="75">
        <v>43853</v>
      </c>
      <c r="P139" s="75">
        <v>43854</v>
      </c>
      <c r="Q139" s="79" t="s">
        <v>953</v>
      </c>
      <c r="R139" s="79">
        <f>2004.42/2</f>
        <v>1002.21</v>
      </c>
      <c r="S139" s="79">
        <f>2004.42/2</f>
        <v>1002.21</v>
      </c>
      <c r="T139" s="81">
        <f>IF(P139-O139=0,0.6,IF(P139-O139&gt;=1,P139-O139+0.6,0))</f>
        <v>1.6</v>
      </c>
      <c r="U139" s="88">
        <f t="shared" ref="U139:U144" si="19">IF(F139="ASSESSOR",480*T139,IF(F139="COLABORADOR EVENTUAL",480*T139,IF(F139="GUARDA PORTUÁRIO",240*T139,IF(F139="CONSELHEIRO",600*T139,IF(F139="DIRETOR",600*T139,IF(F139="FIEL",360*T139,IF(F139="FIEL AJUDANTE",360*T139,IF(F139="GERENTE",480*T139,IF(F139="SECRETÁRIA",360*T139,IF(F139="SUPERINTENDENTE",480*T139,IF(F139="SUPERVISOR",360*T139,IF(F139="ESPECIALISTA PORTUÁRIO",360*T139,IF(F139="TÉC. SERV. PORTUÁRIOS",240*T139,0)))))))))))))</f>
        <v>960</v>
      </c>
      <c r="V139" s="197">
        <f t="shared" ref="V139:V168" si="20">SUM(R139:S139,U139)</f>
        <v>2964.42</v>
      </c>
      <c r="W139" s="5" t="e">
        <f>IF(#REF!-#REF!&gt;9,"SIM","NÃO")</f>
        <v>#REF!</v>
      </c>
    </row>
    <row r="140" spans="1:23" ht="30" hidden="1" customHeight="1">
      <c r="A140" s="75" t="s">
        <v>954</v>
      </c>
      <c r="B140" s="75" t="s">
        <v>35</v>
      </c>
      <c r="C140" s="75" t="s">
        <v>35</v>
      </c>
      <c r="D140" s="75">
        <v>43853</v>
      </c>
      <c r="E140" s="74" t="s">
        <v>53</v>
      </c>
      <c r="F140" s="76" t="s">
        <v>47</v>
      </c>
      <c r="G140" s="76" t="s">
        <v>884</v>
      </c>
      <c r="H140" s="82">
        <v>9914</v>
      </c>
      <c r="I140" s="77" t="s">
        <v>56</v>
      </c>
      <c r="J140" s="77" t="s">
        <v>29</v>
      </c>
      <c r="K140" s="77" t="s">
        <v>30</v>
      </c>
      <c r="L140" s="78"/>
      <c r="M140" s="77" t="s">
        <v>792</v>
      </c>
      <c r="N140" s="77" t="s">
        <v>32</v>
      </c>
      <c r="O140" s="75">
        <v>43857</v>
      </c>
      <c r="P140" s="75">
        <v>43858</v>
      </c>
      <c r="Q140" s="79" t="s">
        <v>955</v>
      </c>
      <c r="R140" s="80">
        <v>924.89</v>
      </c>
      <c r="S140" s="80">
        <v>849.57</v>
      </c>
      <c r="T140" s="81">
        <f>IF(P140-O140=0,0.6,IF(P140-O140&gt;=1,P140-O140+0.6,0))</f>
        <v>1.6</v>
      </c>
      <c r="U140" s="88">
        <f t="shared" si="19"/>
        <v>960</v>
      </c>
      <c r="V140" s="197">
        <f t="shared" si="20"/>
        <v>2734.46</v>
      </c>
      <c r="W140" s="5" t="str">
        <f t="shared" ref="W140:W160" si="21">IF(O139-D139&gt;9,"SIM","NÃO")</f>
        <v>SIM</v>
      </c>
    </row>
    <row r="141" spans="1:23" ht="30" hidden="1" customHeight="1">
      <c r="A141" s="75" t="s">
        <v>956</v>
      </c>
      <c r="B141" s="75" t="s">
        <v>957</v>
      </c>
      <c r="C141" s="75" t="s">
        <v>35</v>
      </c>
      <c r="D141" s="75">
        <v>43865</v>
      </c>
      <c r="E141" s="74" t="s">
        <v>53</v>
      </c>
      <c r="F141" s="76" t="s">
        <v>47</v>
      </c>
      <c r="G141" s="76" t="s">
        <v>884</v>
      </c>
      <c r="H141" s="82">
        <v>9914</v>
      </c>
      <c r="I141" s="77" t="s">
        <v>56</v>
      </c>
      <c r="J141" s="77" t="s">
        <v>29</v>
      </c>
      <c r="K141" s="77" t="s">
        <v>30</v>
      </c>
      <c r="L141" s="78"/>
      <c r="M141" s="77" t="s">
        <v>33</v>
      </c>
      <c r="N141" s="77" t="s">
        <v>32</v>
      </c>
      <c r="O141" s="75">
        <v>43866</v>
      </c>
      <c r="P141" s="75">
        <v>43870</v>
      </c>
      <c r="Q141" s="79" t="s">
        <v>958</v>
      </c>
      <c r="R141" s="80">
        <v>1131.47</v>
      </c>
      <c r="S141" s="80">
        <v>923.57</v>
      </c>
      <c r="T141" s="81">
        <v>1.6</v>
      </c>
      <c r="U141" s="88">
        <f t="shared" si="19"/>
        <v>960</v>
      </c>
      <c r="V141" s="197">
        <f t="shared" si="20"/>
        <v>3015.04</v>
      </c>
      <c r="W141" s="5" t="str">
        <f t="shared" si="21"/>
        <v>NÃO</v>
      </c>
    </row>
    <row r="142" spans="1:23" ht="30" hidden="1" customHeight="1">
      <c r="A142" s="75" t="s">
        <v>959</v>
      </c>
      <c r="B142" s="75" t="s">
        <v>35</v>
      </c>
      <c r="C142" s="75" t="s">
        <v>35</v>
      </c>
      <c r="D142" s="75">
        <v>43836</v>
      </c>
      <c r="E142" s="74" t="s">
        <v>960</v>
      </c>
      <c r="F142" s="76" t="s">
        <v>25</v>
      </c>
      <c r="G142" s="76" t="s">
        <v>154</v>
      </c>
      <c r="H142" s="82"/>
      <c r="I142" s="77" t="s">
        <v>961</v>
      </c>
      <c r="J142" s="77" t="s">
        <v>29</v>
      </c>
      <c r="K142" s="77" t="s">
        <v>30</v>
      </c>
      <c r="L142" s="78"/>
      <c r="M142" s="77" t="s">
        <v>32</v>
      </c>
      <c r="N142" s="77" t="s">
        <v>33</v>
      </c>
      <c r="O142" s="75">
        <v>43842</v>
      </c>
      <c r="P142" s="75">
        <v>43843</v>
      </c>
      <c r="Q142" s="79" t="s">
        <v>962</v>
      </c>
      <c r="R142" s="80">
        <f>1404.42/2</f>
        <v>702.21</v>
      </c>
      <c r="S142" s="80">
        <f>1404.42/2</f>
        <v>702.21</v>
      </c>
      <c r="T142" s="81">
        <f>IF(P142-O142=0,0.6,IF(P142-O142&gt;=1,P142-O142+0.6,0))</f>
        <v>1.6</v>
      </c>
      <c r="U142" s="88">
        <f t="shared" si="19"/>
        <v>960</v>
      </c>
      <c r="V142" s="197">
        <f t="shared" si="20"/>
        <v>2364.42</v>
      </c>
      <c r="W142" s="5" t="str">
        <f t="shared" si="21"/>
        <v>NÃO</v>
      </c>
    </row>
    <row r="143" spans="1:23" ht="30" hidden="1" customHeight="1">
      <c r="A143" s="75" t="s">
        <v>963</v>
      </c>
      <c r="B143" s="75" t="s">
        <v>35</v>
      </c>
      <c r="C143" s="75" t="s">
        <v>35</v>
      </c>
      <c r="D143" s="75">
        <v>43836</v>
      </c>
      <c r="E143" s="74" t="s">
        <v>964</v>
      </c>
      <c r="F143" s="76" t="s">
        <v>25</v>
      </c>
      <c r="G143" s="76" t="s">
        <v>154</v>
      </c>
      <c r="H143" s="82"/>
      <c r="I143" s="77" t="s">
        <v>965</v>
      </c>
      <c r="J143" s="77" t="s">
        <v>29</v>
      </c>
      <c r="K143" s="77" t="s">
        <v>30</v>
      </c>
      <c r="L143" s="78"/>
      <c r="M143" s="77" t="s">
        <v>197</v>
      </c>
      <c r="N143" s="77" t="s">
        <v>33</v>
      </c>
      <c r="O143" s="75">
        <v>43842</v>
      </c>
      <c r="P143" s="75">
        <v>43843</v>
      </c>
      <c r="Q143" s="79" t="s">
        <v>962</v>
      </c>
      <c r="R143" s="80">
        <f>1247.88/2</f>
        <v>623.94000000000005</v>
      </c>
      <c r="S143" s="80">
        <f>1247.88/2</f>
        <v>623.94000000000005</v>
      </c>
      <c r="T143" s="81">
        <f>IF(P143-O143=0,0.6,IF(P143-O143&gt;=1,P143-O143+0.6,0))</f>
        <v>1.6</v>
      </c>
      <c r="U143" s="88">
        <f t="shared" si="19"/>
        <v>960</v>
      </c>
      <c r="V143" s="197">
        <f t="shared" si="20"/>
        <v>2207.88</v>
      </c>
      <c r="W143" s="5" t="str">
        <f t="shared" si="21"/>
        <v>NÃO</v>
      </c>
    </row>
    <row r="144" spans="1:23" ht="45" hidden="1" customHeight="1">
      <c r="A144" s="75" t="s">
        <v>966</v>
      </c>
      <c r="B144" s="75" t="s">
        <v>35</v>
      </c>
      <c r="C144" s="75" t="s">
        <v>35</v>
      </c>
      <c r="D144" s="75">
        <v>43860</v>
      </c>
      <c r="E144" s="74" t="s">
        <v>967</v>
      </c>
      <c r="F144" s="76" t="s">
        <v>63</v>
      </c>
      <c r="G144" s="76" t="s">
        <v>216</v>
      </c>
      <c r="H144" s="82">
        <v>9336</v>
      </c>
      <c r="I144" s="77" t="s">
        <v>968</v>
      </c>
      <c r="J144" s="77" t="s">
        <v>29</v>
      </c>
      <c r="K144" s="77" t="s">
        <v>30</v>
      </c>
      <c r="L144" s="78"/>
      <c r="M144" s="77" t="s">
        <v>33</v>
      </c>
      <c r="N144" s="77" t="s">
        <v>32</v>
      </c>
      <c r="O144" s="75">
        <v>43867</v>
      </c>
      <c r="P144" s="75">
        <v>43868</v>
      </c>
      <c r="Q144" s="79" t="s">
        <v>969</v>
      </c>
      <c r="R144" s="80">
        <f>1820.32/2</f>
        <v>910.16</v>
      </c>
      <c r="S144" s="80">
        <f>1820.32/2</f>
        <v>910.16</v>
      </c>
      <c r="T144" s="81">
        <f>IF(P144-O144=0,0.6,IF(P144-O144&gt;=1,P144-O144+0.6,0))</f>
        <v>1.6</v>
      </c>
      <c r="U144" s="88">
        <f t="shared" si="19"/>
        <v>768</v>
      </c>
      <c r="V144" s="197">
        <f t="shared" si="20"/>
        <v>2588.3199999999997</v>
      </c>
      <c r="W144" s="5" t="str">
        <f t="shared" si="21"/>
        <v>NÃO</v>
      </c>
    </row>
    <row r="145" spans="1:23" ht="15" hidden="1" customHeight="1">
      <c r="A145" s="75" t="s">
        <v>970</v>
      </c>
      <c r="B145" s="75" t="s">
        <v>35</v>
      </c>
      <c r="C145" s="75" t="s">
        <v>35</v>
      </c>
      <c r="D145" s="75">
        <v>43836</v>
      </c>
      <c r="E145" s="74" t="s">
        <v>971</v>
      </c>
      <c r="F145" s="76" t="s">
        <v>25</v>
      </c>
      <c r="G145" s="76" t="s">
        <v>154</v>
      </c>
      <c r="H145" s="82"/>
      <c r="I145" s="77" t="s">
        <v>972</v>
      </c>
      <c r="J145" s="77" t="s">
        <v>29</v>
      </c>
      <c r="K145" s="77" t="s">
        <v>30</v>
      </c>
      <c r="L145" s="78"/>
      <c r="M145" s="77" t="s">
        <v>263</v>
      </c>
      <c r="N145" s="77" t="s">
        <v>33</v>
      </c>
      <c r="O145" s="75">
        <v>43872</v>
      </c>
      <c r="P145" s="75">
        <v>43875</v>
      </c>
      <c r="Q145" s="79" t="s">
        <v>962</v>
      </c>
      <c r="R145" s="80">
        <f>554.7/2</f>
        <v>277.35000000000002</v>
      </c>
      <c r="S145" s="80">
        <f>554.7/2</f>
        <v>277.35000000000002</v>
      </c>
      <c r="T145" s="81" t="s">
        <v>35</v>
      </c>
      <c r="U145" s="88" t="s">
        <v>35</v>
      </c>
      <c r="V145" s="197">
        <f t="shared" si="20"/>
        <v>554.70000000000005</v>
      </c>
      <c r="W145" s="5" t="str">
        <f t="shared" si="21"/>
        <v>NÃO</v>
      </c>
    </row>
    <row r="146" spans="1:23" ht="30" hidden="1" customHeight="1">
      <c r="A146" s="75" t="s">
        <v>973</v>
      </c>
      <c r="B146" s="75" t="s">
        <v>35</v>
      </c>
      <c r="C146" s="75" t="s">
        <v>35</v>
      </c>
      <c r="D146" s="75">
        <v>43854</v>
      </c>
      <c r="E146" s="74" t="s">
        <v>974</v>
      </c>
      <c r="F146" s="76" t="s">
        <v>121</v>
      </c>
      <c r="G146" s="76" t="s">
        <v>26</v>
      </c>
      <c r="H146" s="82">
        <v>9716</v>
      </c>
      <c r="I146" s="77" t="s">
        <v>975</v>
      </c>
      <c r="J146" s="77" t="s">
        <v>29</v>
      </c>
      <c r="K146" s="77" t="s">
        <v>30</v>
      </c>
      <c r="L146" s="78"/>
      <c r="M146" s="77" t="s">
        <v>33</v>
      </c>
      <c r="N146" s="77" t="s">
        <v>32</v>
      </c>
      <c r="O146" s="75">
        <v>43867</v>
      </c>
      <c r="P146" s="75">
        <v>43867</v>
      </c>
      <c r="Q146" s="79" t="s">
        <v>976</v>
      </c>
      <c r="R146" s="80">
        <f>900.32/2</f>
        <v>450.16</v>
      </c>
      <c r="S146" s="80">
        <f>900.32/2</f>
        <v>450.16</v>
      </c>
      <c r="T146" s="81">
        <f>IF(P146-O146=0,0.6,IF(P146-O146&gt;=1,P146-O146+0.6,0))</f>
        <v>0.6</v>
      </c>
      <c r="U146" s="88">
        <f t="shared" ref="U146:U168" si="22">IF(F146="ASSESSOR",480*T146,IF(F146="COLABORADOR EVENTUAL",480*T146,IF(F146="GUARDA PORTUÁRIO",240*T146,IF(F146="CONSELHEIRO",600*T146,IF(F146="DIRETOR",600*T146,IF(F146="FIEL",360*T146,IF(F146="FIEL AJUDANTE",360*T146,IF(F146="GERENTE",480*T146,IF(F146="SECRETÁRIA",360*T146,IF(F146="SUPERINTENDENTE",480*T146,IF(F146="SUPERVISOR",360*T146,IF(F146="ESPECIALISTA PORTUÁRIO",360*T146,IF(F146="TÉC. SERV. PORTUÁRIOS",240*T146,0)))))))))))))</f>
        <v>288</v>
      </c>
      <c r="V146" s="197">
        <f t="shared" si="20"/>
        <v>1188.3200000000002</v>
      </c>
      <c r="W146" s="5" t="str">
        <f t="shared" si="21"/>
        <v>SIM</v>
      </c>
    </row>
    <row r="147" spans="1:23" ht="30" hidden="1" customHeight="1">
      <c r="A147" s="75" t="s">
        <v>977</v>
      </c>
      <c r="B147" s="75" t="s">
        <v>35</v>
      </c>
      <c r="C147" s="75" t="s">
        <v>35</v>
      </c>
      <c r="D147" s="75">
        <v>43861</v>
      </c>
      <c r="E147" s="74" t="s">
        <v>773</v>
      </c>
      <c r="F147" s="76" t="s">
        <v>63</v>
      </c>
      <c r="G147" s="76" t="s">
        <v>86</v>
      </c>
      <c r="H147" s="82">
        <v>9713</v>
      </c>
      <c r="I147" s="77" t="s">
        <v>88</v>
      </c>
      <c r="J147" s="77" t="s">
        <v>29</v>
      </c>
      <c r="K147" s="77" t="s">
        <v>30</v>
      </c>
      <c r="L147" s="78"/>
      <c r="M147" s="77" t="s">
        <v>33</v>
      </c>
      <c r="N147" s="77" t="s">
        <v>32</v>
      </c>
      <c r="O147" s="75">
        <v>43868</v>
      </c>
      <c r="P147" s="75">
        <v>43871</v>
      </c>
      <c r="Q147" s="79" t="s">
        <v>978</v>
      </c>
      <c r="R147" s="80">
        <f>1478.04/2</f>
        <v>739.02</v>
      </c>
      <c r="S147" s="80">
        <f>1478.04/2</f>
        <v>739.02</v>
      </c>
      <c r="T147" s="81">
        <v>0.6</v>
      </c>
      <c r="U147" s="88">
        <f t="shared" si="22"/>
        <v>288</v>
      </c>
      <c r="V147" s="197">
        <f t="shared" si="20"/>
        <v>1766.04</v>
      </c>
      <c r="W147" s="5" t="str">
        <f t="shared" si="21"/>
        <v>SIM</v>
      </c>
    </row>
    <row r="148" spans="1:23" ht="30" hidden="1" customHeight="1">
      <c r="A148" s="75" t="s">
        <v>979</v>
      </c>
      <c r="B148" s="75" t="s">
        <v>35</v>
      </c>
      <c r="C148" s="75" t="s">
        <v>35</v>
      </c>
      <c r="D148" s="75">
        <v>43858</v>
      </c>
      <c r="E148" s="74" t="s">
        <v>980</v>
      </c>
      <c r="F148" s="76" t="s">
        <v>91</v>
      </c>
      <c r="G148" s="76" t="s">
        <v>981</v>
      </c>
      <c r="H148" s="82">
        <v>9412</v>
      </c>
      <c r="I148" s="77" t="s">
        <v>982</v>
      </c>
      <c r="J148" s="77" t="s">
        <v>29</v>
      </c>
      <c r="K148" s="77" t="s">
        <v>30</v>
      </c>
      <c r="L148" s="78"/>
      <c r="M148" s="77" t="s">
        <v>33</v>
      </c>
      <c r="N148" s="77" t="s">
        <v>189</v>
      </c>
      <c r="O148" s="75">
        <v>43869</v>
      </c>
      <c r="P148" s="75">
        <v>43872</v>
      </c>
      <c r="Q148" s="79" t="s">
        <v>983</v>
      </c>
      <c r="R148" s="80">
        <f>736.81/2</f>
        <v>368.40499999999997</v>
      </c>
      <c r="S148" s="80">
        <f>736.81/2</f>
        <v>368.40499999999997</v>
      </c>
      <c r="T148" s="81">
        <v>2.6</v>
      </c>
      <c r="U148" s="88">
        <f t="shared" si="22"/>
        <v>1248</v>
      </c>
      <c r="V148" s="197">
        <f t="shared" si="20"/>
        <v>1984.81</v>
      </c>
      <c r="W148" s="5" t="str">
        <f t="shared" si="21"/>
        <v>NÃO</v>
      </c>
    </row>
    <row r="149" spans="1:23" ht="15" hidden="1" customHeight="1">
      <c r="A149" s="75" t="s">
        <v>984</v>
      </c>
      <c r="B149" s="75" t="s">
        <v>35</v>
      </c>
      <c r="C149" s="75" t="s">
        <v>35</v>
      </c>
      <c r="D149" s="75">
        <v>43859</v>
      </c>
      <c r="E149" s="74" t="s">
        <v>985</v>
      </c>
      <c r="F149" s="76" t="s">
        <v>47</v>
      </c>
      <c r="G149" s="76" t="s">
        <v>242</v>
      </c>
      <c r="H149" s="82">
        <v>8490</v>
      </c>
      <c r="I149" s="77" t="s">
        <v>986</v>
      </c>
      <c r="J149" s="77" t="s">
        <v>29</v>
      </c>
      <c r="K149" s="77" t="s">
        <v>30</v>
      </c>
      <c r="L149" s="78"/>
      <c r="M149" s="77" t="s">
        <v>33</v>
      </c>
      <c r="N149" s="77" t="s">
        <v>32</v>
      </c>
      <c r="O149" s="75">
        <v>43871</v>
      </c>
      <c r="P149" s="75">
        <v>43871</v>
      </c>
      <c r="Q149" s="79" t="s">
        <v>978</v>
      </c>
      <c r="R149" s="80">
        <f>1650.42/2</f>
        <v>825.21</v>
      </c>
      <c r="S149" s="80">
        <f>1650.42/2</f>
        <v>825.21</v>
      </c>
      <c r="T149" s="81">
        <f t="shared" ref="T149:T162" si="23">IF(P149-O149=0,0.6,IF(P149-O149&gt;=1,P149-O149+0.6,0))</f>
        <v>0.6</v>
      </c>
      <c r="U149" s="88">
        <f t="shared" si="22"/>
        <v>360</v>
      </c>
      <c r="V149" s="197">
        <f t="shared" si="20"/>
        <v>2010.42</v>
      </c>
      <c r="W149" s="5" t="str">
        <f t="shared" si="21"/>
        <v>SIM</v>
      </c>
    </row>
    <row r="150" spans="1:23" ht="30" hidden="1" customHeight="1">
      <c r="A150" s="75" t="s">
        <v>987</v>
      </c>
      <c r="B150" s="75" t="s">
        <v>35</v>
      </c>
      <c r="C150" s="75" t="s">
        <v>35</v>
      </c>
      <c r="D150" s="75">
        <v>43860</v>
      </c>
      <c r="E150" s="74" t="s">
        <v>988</v>
      </c>
      <c r="F150" s="76" t="s">
        <v>63</v>
      </c>
      <c r="G150" s="76" t="s">
        <v>407</v>
      </c>
      <c r="H150" s="82">
        <v>8571</v>
      </c>
      <c r="I150" s="77" t="s">
        <v>409</v>
      </c>
      <c r="J150" s="77" t="s">
        <v>29</v>
      </c>
      <c r="K150" s="77" t="s">
        <v>30</v>
      </c>
      <c r="L150" s="78"/>
      <c r="M150" s="77" t="s">
        <v>33</v>
      </c>
      <c r="N150" s="77" t="s">
        <v>32</v>
      </c>
      <c r="O150" s="75">
        <v>43871</v>
      </c>
      <c r="P150" s="75">
        <v>43871</v>
      </c>
      <c r="Q150" s="79" t="s">
        <v>989</v>
      </c>
      <c r="R150" s="80">
        <f>1286.32/2</f>
        <v>643.16</v>
      </c>
      <c r="S150" s="80">
        <f>1286.32/2</f>
        <v>643.16</v>
      </c>
      <c r="T150" s="81">
        <f t="shared" si="23"/>
        <v>0.6</v>
      </c>
      <c r="U150" s="88">
        <f t="shared" si="22"/>
        <v>288</v>
      </c>
      <c r="V150" s="197">
        <f t="shared" si="20"/>
        <v>1574.32</v>
      </c>
      <c r="W150" s="5" t="str">
        <f t="shared" si="21"/>
        <v>SIM</v>
      </c>
    </row>
    <row r="151" spans="1:23" ht="30" hidden="1" customHeight="1">
      <c r="A151" s="75" t="s">
        <v>990</v>
      </c>
      <c r="B151" s="75" t="s">
        <v>35</v>
      </c>
      <c r="C151" s="75" t="s">
        <v>35</v>
      </c>
      <c r="D151" s="75">
        <v>43865</v>
      </c>
      <c r="E151" s="74" t="s">
        <v>991</v>
      </c>
      <c r="F151" s="76" t="s">
        <v>91</v>
      </c>
      <c r="G151" s="76" t="s">
        <v>672</v>
      </c>
      <c r="H151" s="82">
        <v>9679</v>
      </c>
      <c r="I151" s="77" t="s">
        <v>992</v>
      </c>
      <c r="J151" s="77" t="s">
        <v>29</v>
      </c>
      <c r="K151" s="77" t="s">
        <v>30</v>
      </c>
      <c r="L151" s="78"/>
      <c r="M151" s="77" t="s">
        <v>33</v>
      </c>
      <c r="N151" s="77" t="s">
        <v>32</v>
      </c>
      <c r="O151" s="75">
        <v>43871</v>
      </c>
      <c r="P151" s="75">
        <v>43871</v>
      </c>
      <c r="Q151" s="79" t="s">
        <v>989</v>
      </c>
      <c r="R151" s="80">
        <f>2340.42/2</f>
        <v>1170.21</v>
      </c>
      <c r="S151" s="80">
        <f>2340.42/2</f>
        <v>1170.21</v>
      </c>
      <c r="T151" s="81">
        <f t="shared" si="23"/>
        <v>0.6</v>
      </c>
      <c r="U151" s="88">
        <f t="shared" si="22"/>
        <v>288</v>
      </c>
      <c r="V151" s="197">
        <f t="shared" si="20"/>
        <v>2628.42</v>
      </c>
      <c r="W151" s="5" t="str">
        <f t="shared" si="21"/>
        <v>SIM</v>
      </c>
    </row>
    <row r="152" spans="1:23" ht="30" hidden="1" customHeight="1">
      <c r="A152" s="75" t="s">
        <v>993</v>
      </c>
      <c r="B152" s="75" t="s">
        <v>35</v>
      </c>
      <c r="C152" s="75" t="s">
        <v>35</v>
      </c>
      <c r="D152" s="75">
        <v>43861</v>
      </c>
      <c r="E152" s="74" t="s">
        <v>994</v>
      </c>
      <c r="F152" s="76" t="s">
        <v>91</v>
      </c>
      <c r="G152" s="76" t="s">
        <v>995</v>
      </c>
      <c r="H152" s="82">
        <v>1259</v>
      </c>
      <c r="I152" s="77" t="s">
        <v>996</v>
      </c>
      <c r="J152" s="77" t="s">
        <v>29</v>
      </c>
      <c r="K152" s="77" t="s">
        <v>30</v>
      </c>
      <c r="L152" s="78"/>
      <c r="M152" s="77" t="s">
        <v>33</v>
      </c>
      <c r="N152" s="77" t="s">
        <v>32</v>
      </c>
      <c r="O152" s="75">
        <v>43871</v>
      </c>
      <c r="P152" s="75">
        <v>43871</v>
      </c>
      <c r="Q152" s="79" t="s">
        <v>978</v>
      </c>
      <c r="R152" s="80">
        <f>1650.42/2</f>
        <v>825.21</v>
      </c>
      <c r="S152" s="80">
        <f>1650.42/2</f>
        <v>825.21</v>
      </c>
      <c r="T152" s="81">
        <f t="shared" si="23"/>
        <v>0.6</v>
      </c>
      <c r="U152" s="88">
        <f t="shared" si="22"/>
        <v>288</v>
      </c>
      <c r="V152" s="197">
        <f t="shared" si="20"/>
        <v>1938.42</v>
      </c>
      <c r="W152" s="5" t="str">
        <f t="shared" si="21"/>
        <v>NÃO</v>
      </c>
    </row>
    <row r="153" spans="1:23" ht="30" hidden="1" customHeight="1">
      <c r="A153" s="75" t="s">
        <v>761</v>
      </c>
      <c r="B153" s="75" t="s">
        <v>35</v>
      </c>
      <c r="C153" s="75" t="s">
        <v>35</v>
      </c>
      <c r="D153" s="75">
        <v>43866</v>
      </c>
      <c r="E153" s="74" t="s">
        <v>763</v>
      </c>
      <c r="F153" s="76" t="s">
        <v>47</v>
      </c>
      <c r="G153" s="76" t="s">
        <v>26</v>
      </c>
      <c r="H153" s="82"/>
      <c r="I153" s="77" t="s">
        <v>168</v>
      </c>
      <c r="J153" s="77" t="s">
        <v>29</v>
      </c>
      <c r="K153" s="77" t="s">
        <v>30</v>
      </c>
      <c r="L153" s="78"/>
      <c r="M153" s="77" t="s">
        <v>33</v>
      </c>
      <c r="N153" s="77" t="s">
        <v>32</v>
      </c>
      <c r="O153" s="75">
        <v>43871</v>
      </c>
      <c r="P153" s="75">
        <v>43871</v>
      </c>
      <c r="Q153" s="79" t="s">
        <v>997</v>
      </c>
      <c r="R153" s="80">
        <v>1058.8499999999999</v>
      </c>
      <c r="S153" s="80">
        <v>1502.57</v>
      </c>
      <c r="T153" s="81">
        <f t="shared" si="23"/>
        <v>0.6</v>
      </c>
      <c r="U153" s="88">
        <f t="shared" si="22"/>
        <v>360</v>
      </c>
      <c r="V153" s="197">
        <f t="shared" si="20"/>
        <v>2921.42</v>
      </c>
      <c r="W153" s="5" t="str">
        <f t="shared" si="21"/>
        <v>SIM</v>
      </c>
    </row>
    <row r="154" spans="1:23" ht="30" hidden="1" customHeight="1">
      <c r="A154" s="75" t="s">
        <v>998</v>
      </c>
      <c r="B154" s="75" t="s">
        <v>999</v>
      </c>
      <c r="C154" s="75" t="s">
        <v>35</v>
      </c>
      <c r="D154" s="75">
        <v>43871</v>
      </c>
      <c r="E154" s="74" t="s">
        <v>53</v>
      </c>
      <c r="F154" s="76" t="s">
        <v>47</v>
      </c>
      <c r="G154" s="76" t="s">
        <v>884</v>
      </c>
      <c r="H154" s="82">
        <v>9914</v>
      </c>
      <c r="I154" s="77" t="s">
        <v>56</v>
      </c>
      <c r="J154" s="77" t="s">
        <v>29</v>
      </c>
      <c r="K154" s="77" t="s">
        <v>30</v>
      </c>
      <c r="L154" s="78"/>
      <c r="M154" s="77" t="s">
        <v>33</v>
      </c>
      <c r="N154" s="77" t="s">
        <v>32</v>
      </c>
      <c r="O154" s="75">
        <v>43873</v>
      </c>
      <c r="P154" s="75">
        <v>43874</v>
      </c>
      <c r="Q154" s="79" t="s">
        <v>1000</v>
      </c>
      <c r="R154" s="80">
        <v>1162.8499999999999</v>
      </c>
      <c r="S154" s="80">
        <v>1830.57</v>
      </c>
      <c r="T154" s="81">
        <f t="shared" si="23"/>
        <v>1.6</v>
      </c>
      <c r="U154" s="88">
        <f t="shared" si="22"/>
        <v>960</v>
      </c>
      <c r="V154" s="197">
        <f t="shared" si="20"/>
        <v>3953.42</v>
      </c>
      <c r="W154" s="5" t="str">
        <f t="shared" si="21"/>
        <v>NÃO</v>
      </c>
    </row>
    <row r="155" spans="1:23" ht="30" hidden="1" customHeight="1">
      <c r="A155" s="75" t="s">
        <v>1001</v>
      </c>
      <c r="B155" s="75" t="s">
        <v>35</v>
      </c>
      <c r="C155" s="75" t="s">
        <v>35</v>
      </c>
      <c r="D155" s="75">
        <v>43861</v>
      </c>
      <c r="E155" s="74" t="s">
        <v>763</v>
      </c>
      <c r="F155" s="76" t="s">
        <v>47</v>
      </c>
      <c r="G155" s="76" t="s">
        <v>26</v>
      </c>
      <c r="H155" s="82"/>
      <c r="I155" s="77" t="s">
        <v>168</v>
      </c>
      <c r="J155" s="77" t="s">
        <v>29</v>
      </c>
      <c r="K155" s="77" t="s">
        <v>30</v>
      </c>
      <c r="L155" s="78"/>
      <c r="M155" s="77" t="s">
        <v>33</v>
      </c>
      <c r="N155" s="77" t="s">
        <v>32</v>
      </c>
      <c r="O155" s="75">
        <v>43874</v>
      </c>
      <c r="P155" s="75">
        <v>43875</v>
      </c>
      <c r="Q155" s="79" t="s">
        <v>1002</v>
      </c>
      <c r="R155" s="80">
        <f>1277.42/2</f>
        <v>638.71</v>
      </c>
      <c r="S155" s="80">
        <f>1277.42/2</f>
        <v>638.71</v>
      </c>
      <c r="T155" s="81">
        <f t="shared" si="23"/>
        <v>1.6</v>
      </c>
      <c r="U155" s="88">
        <f t="shared" si="22"/>
        <v>960</v>
      </c>
      <c r="V155" s="197">
        <f t="shared" si="20"/>
        <v>2237.42</v>
      </c>
      <c r="W155" s="5" t="str">
        <f t="shared" si="21"/>
        <v>NÃO</v>
      </c>
    </row>
    <row r="156" spans="1:23" ht="15" hidden="1" customHeight="1">
      <c r="A156" s="75" t="s">
        <v>1003</v>
      </c>
      <c r="B156" s="75" t="s">
        <v>35</v>
      </c>
      <c r="C156" s="75" t="s">
        <v>35</v>
      </c>
      <c r="D156" s="75">
        <v>43874</v>
      </c>
      <c r="E156" s="74" t="s">
        <v>985</v>
      </c>
      <c r="F156" s="76" t="s">
        <v>47</v>
      </c>
      <c r="G156" s="76" t="s">
        <v>242</v>
      </c>
      <c r="H156" s="82">
        <v>8490</v>
      </c>
      <c r="I156" s="77" t="s">
        <v>986</v>
      </c>
      <c r="J156" s="77" t="s">
        <v>29</v>
      </c>
      <c r="K156" s="77" t="s">
        <v>30</v>
      </c>
      <c r="L156" s="78"/>
      <c r="M156" s="77" t="s">
        <v>33</v>
      </c>
      <c r="N156" s="77" t="s">
        <v>32</v>
      </c>
      <c r="O156" s="75">
        <v>43878</v>
      </c>
      <c r="P156" s="75">
        <v>43878</v>
      </c>
      <c r="Q156" s="79" t="s">
        <v>1004</v>
      </c>
      <c r="R156" s="80">
        <v>1469.75</v>
      </c>
      <c r="S156" s="80">
        <v>960.57</v>
      </c>
      <c r="T156" s="81">
        <f t="shared" si="23"/>
        <v>0.6</v>
      </c>
      <c r="U156" s="88">
        <f t="shared" si="22"/>
        <v>360</v>
      </c>
      <c r="V156" s="197">
        <f t="shared" si="20"/>
        <v>2790.32</v>
      </c>
      <c r="W156" s="5" t="str">
        <f t="shared" si="21"/>
        <v>SIM</v>
      </c>
    </row>
    <row r="157" spans="1:23" ht="30" hidden="1" customHeight="1">
      <c r="A157" s="75" t="s">
        <v>1005</v>
      </c>
      <c r="B157" s="75" t="s">
        <v>35</v>
      </c>
      <c r="C157" s="75" t="s">
        <v>35</v>
      </c>
      <c r="D157" s="75">
        <v>43852</v>
      </c>
      <c r="E157" s="74" t="s">
        <v>1006</v>
      </c>
      <c r="F157" s="76" t="s">
        <v>25</v>
      </c>
      <c r="G157" s="76" t="s">
        <v>1007</v>
      </c>
      <c r="H157" s="82"/>
      <c r="I157" s="77" t="s">
        <v>1008</v>
      </c>
      <c r="J157" s="77" t="s">
        <v>29</v>
      </c>
      <c r="K157" s="77" t="s">
        <v>30</v>
      </c>
      <c r="L157" s="78"/>
      <c r="M157" s="77" t="s">
        <v>32</v>
      </c>
      <c r="N157" s="77" t="s">
        <v>33</v>
      </c>
      <c r="O157" s="75">
        <v>43860</v>
      </c>
      <c r="P157" s="75">
        <v>43861</v>
      </c>
      <c r="Q157" s="79" t="s">
        <v>1009</v>
      </c>
      <c r="R157" s="80">
        <f>2846.42/2</f>
        <v>1423.21</v>
      </c>
      <c r="S157" s="80">
        <f>2846.42/2</f>
        <v>1423.21</v>
      </c>
      <c r="T157" s="81">
        <f t="shared" si="23"/>
        <v>1.6</v>
      </c>
      <c r="U157" s="88">
        <f t="shared" si="22"/>
        <v>960</v>
      </c>
      <c r="V157" s="197">
        <f t="shared" si="20"/>
        <v>3806.42</v>
      </c>
      <c r="W157" s="5" t="str">
        <f t="shared" si="21"/>
        <v>NÃO</v>
      </c>
    </row>
    <row r="158" spans="1:23" ht="30" hidden="1" customHeight="1">
      <c r="A158" s="75" t="s">
        <v>1010</v>
      </c>
      <c r="B158" s="75" t="s">
        <v>35</v>
      </c>
      <c r="C158" s="75" t="s">
        <v>35</v>
      </c>
      <c r="D158" s="75">
        <v>43852</v>
      </c>
      <c r="E158" s="74" t="s">
        <v>676</v>
      </c>
      <c r="F158" s="76" t="s">
        <v>25</v>
      </c>
      <c r="G158" s="76" t="s">
        <v>1007</v>
      </c>
      <c r="H158" s="82"/>
      <c r="I158" s="77" t="s">
        <v>677</v>
      </c>
      <c r="J158" s="77" t="s">
        <v>29</v>
      </c>
      <c r="K158" s="77" t="s">
        <v>30</v>
      </c>
      <c r="L158" s="78"/>
      <c r="M158" s="77" t="s">
        <v>32</v>
      </c>
      <c r="N158" s="77" t="s">
        <v>33</v>
      </c>
      <c r="O158" s="75">
        <v>43860</v>
      </c>
      <c r="P158" s="75">
        <v>43861</v>
      </c>
      <c r="Q158" s="79" t="s">
        <v>1009</v>
      </c>
      <c r="R158" s="80">
        <v>848.57</v>
      </c>
      <c r="S158" s="80">
        <v>1115.8499999999999</v>
      </c>
      <c r="T158" s="81">
        <f t="shared" si="23"/>
        <v>1.6</v>
      </c>
      <c r="U158" s="88">
        <f t="shared" si="22"/>
        <v>960</v>
      </c>
      <c r="V158" s="197">
        <f t="shared" si="20"/>
        <v>2924.42</v>
      </c>
      <c r="W158" s="5" t="str">
        <f t="shared" si="21"/>
        <v>NÃO</v>
      </c>
    </row>
    <row r="159" spans="1:23" ht="30" hidden="1" customHeight="1">
      <c r="A159" s="75" t="s">
        <v>1011</v>
      </c>
      <c r="B159" s="75" t="s">
        <v>35</v>
      </c>
      <c r="C159" s="75" t="s">
        <v>35</v>
      </c>
      <c r="D159" s="75">
        <v>43874</v>
      </c>
      <c r="E159" s="74" t="s">
        <v>1012</v>
      </c>
      <c r="F159" s="76" t="s">
        <v>91</v>
      </c>
      <c r="G159" s="76" t="s">
        <v>204</v>
      </c>
      <c r="H159" s="82">
        <v>8521</v>
      </c>
      <c r="I159" s="77" t="s">
        <v>1013</v>
      </c>
      <c r="J159" s="77" t="s">
        <v>29</v>
      </c>
      <c r="K159" s="77" t="s">
        <v>30</v>
      </c>
      <c r="L159" s="78"/>
      <c r="M159" s="77" t="s">
        <v>33</v>
      </c>
      <c r="N159" s="77" t="s">
        <v>32</v>
      </c>
      <c r="O159" s="75">
        <v>43878</v>
      </c>
      <c r="P159" s="75">
        <v>43878</v>
      </c>
      <c r="Q159" s="79" t="s">
        <v>1004</v>
      </c>
      <c r="R159" s="80">
        <v>1469.75</v>
      </c>
      <c r="S159" s="80">
        <v>960.57</v>
      </c>
      <c r="T159" s="81">
        <f t="shared" si="23"/>
        <v>0.6</v>
      </c>
      <c r="U159" s="88">
        <f t="shared" si="22"/>
        <v>288</v>
      </c>
      <c r="V159" s="197">
        <f t="shared" si="20"/>
        <v>2718.32</v>
      </c>
      <c r="W159" s="5" t="str">
        <f t="shared" si="21"/>
        <v>NÃO</v>
      </c>
    </row>
    <row r="160" spans="1:23" ht="30" hidden="1" customHeight="1">
      <c r="A160" s="75" t="s">
        <v>1014</v>
      </c>
      <c r="B160" s="75" t="s">
        <v>35</v>
      </c>
      <c r="C160" s="75" t="s">
        <v>35</v>
      </c>
      <c r="D160" s="75">
        <v>43875</v>
      </c>
      <c r="E160" s="74" t="s">
        <v>1015</v>
      </c>
      <c r="F160" s="76" t="s">
        <v>160</v>
      </c>
      <c r="G160" s="76" t="s">
        <v>1016</v>
      </c>
      <c r="H160" s="82">
        <v>9453</v>
      </c>
      <c r="I160" s="77" t="s">
        <v>554</v>
      </c>
      <c r="J160" s="77" t="s">
        <v>29</v>
      </c>
      <c r="K160" s="77" t="s">
        <v>30</v>
      </c>
      <c r="L160" s="78"/>
      <c r="M160" s="77" t="s">
        <v>33</v>
      </c>
      <c r="N160" s="77" t="s">
        <v>32</v>
      </c>
      <c r="O160" s="75">
        <v>43878</v>
      </c>
      <c r="P160" s="75">
        <v>43878</v>
      </c>
      <c r="Q160" s="79" t="s">
        <v>1017</v>
      </c>
      <c r="R160" s="80">
        <v>1469.75</v>
      </c>
      <c r="S160" s="80">
        <v>960.57</v>
      </c>
      <c r="T160" s="81">
        <f t="shared" si="23"/>
        <v>0.6</v>
      </c>
      <c r="U160" s="88">
        <f t="shared" si="22"/>
        <v>216</v>
      </c>
      <c r="V160" s="197">
        <f t="shared" si="20"/>
        <v>2646.32</v>
      </c>
      <c r="W160" s="5" t="str">
        <f t="shared" si="21"/>
        <v>NÃO</v>
      </c>
    </row>
    <row r="161" spans="1:24" ht="30" hidden="1" customHeight="1">
      <c r="A161" s="75" t="s">
        <v>1018</v>
      </c>
      <c r="B161" s="75" t="s">
        <v>1019</v>
      </c>
      <c r="C161" s="75" t="s">
        <v>35</v>
      </c>
      <c r="D161" s="75">
        <v>43879</v>
      </c>
      <c r="E161" s="74" t="s">
        <v>53</v>
      </c>
      <c r="F161" s="76" t="s">
        <v>47</v>
      </c>
      <c r="G161" s="76" t="s">
        <v>884</v>
      </c>
      <c r="H161" s="82">
        <v>9914</v>
      </c>
      <c r="I161" s="77" t="s">
        <v>56</v>
      </c>
      <c r="J161" s="77" t="s">
        <v>29</v>
      </c>
      <c r="K161" s="77" t="s">
        <v>30</v>
      </c>
      <c r="L161" s="78"/>
      <c r="M161" s="77" t="s">
        <v>33</v>
      </c>
      <c r="N161" s="77" t="s">
        <v>32</v>
      </c>
      <c r="O161" s="75">
        <v>43881</v>
      </c>
      <c r="P161" s="75">
        <v>43882</v>
      </c>
      <c r="Q161" s="79" t="s">
        <v>958</v>
      </c>
      <c r="R161" s="80">
        <f>2816.04/2</f>
        <v>1408.02</v>
      </c>
      <c r="S161" s="80">
        <f>2816.04/2</f>
        <v>1408.02</v>
      </c>
      <c r="T161" s="81">
        <f t="shared" si="23"/>
        <v>1.6</v>
      </c>
      <c r="U161" s="88">
        <f t="shared" si="22"/>
        <v>960</v>
      </c>
      <c r="V161" s="197">
        <f t="shared" si="20"/>
        <v>3776.04</v>
      </c>
      <c r="W161" s="5" t="str">
        <f>IF(O139-D139&gt;9,"SIM","NÃO")</f>
        <v>SIM</v>
      </c>
    </row>
    <row r="162" spans="1:24" ht="30" hidden="1" customHeight="1">
      <c r="A162" s="75" t="s">
        <v>1020</v>
      </c>
      <c r="B162" s="75" t="s">
        <v>35</v>
      </c>
      <c r="C162" s="75" t="s">
        <v>35</v>
      </c>
      <c r="D162" s="75">
        <v>43865</v>
      </c>
      <c r="E162" s="74" t="s">
        <v>1021</v>
      </c>
      <c r="F162" s="76" t="s">
        <v>160</v>
      </c>
      <c r="G162" s="76" t="s">
        <v>557</v>
      </c>
      <c r="H162" s="82">
        <v>9403</v>
      </c>
      <c r="I162" s="77" t="s">
        <v>1022</v>
      </c>
      <c r="J162" s="77" t="s">
        <v>29</v>
      </c>
      <c r="K162" s="77" t="s">
        <v>30</v>
      </c>
      <c r="L162" s="78"/>
      <c r="M162" s="77" t="s">
        <v>33</v>
      </c>
      <c r="N162" s="77" t="s">
        <v>32</v>
      </c>
      <c r="O162" s="75">
        <v>43891</v>
      </c>
      <c r="P162" s="75">
        <v>43894</v>
      </c>
      <c r="Q162" s="79" t="s">
        <v>1023</v>
      </c>
      <c r="R162" s="80">
        <v>995.75</v>
      </c>
      <c r="S162" s="80">
        <v>351.57</v>
      </c>
      <c r="T162" s="81">
        <f t="shared" si="23"/>
        <v>3.6</v>
      </c>
      <c r="U162" s="88">
        <f t="shared" si="22"/>
        <v>1296</v>
      </c>
      <c r="V162" s="197">
        <f t="shared" si="20"/>
        <v>2643.3199999999997</v>
      </c>
      <c r="W162" s="5" t="str">
        <f t="shared" ref="W162:W168" si="24">IF(O161-D161&gt;9,"SIM","NÃO")</f>
        <v>NÃO</v>
      </c>
    </row>
    <row r="163" spans="1:24" ht="30" hidden="1" customHeight="1">
      <c r="A163" s="75" t="s">
        <v>1024</v>
      </c>
      <c r="B163" s="75" t="s">
        <v>35</v>
      </c>
      <c r="C163" s="75" t="s">
        <v>35</v>
      </c>
      <c r="D163" s="75">
        <v>43852</v>
      </c>
      <c r="E163" s="74" t="s">
        <v>1025</v>
      </c>
      <c r="F163" s="76" t="s">
        <v>25</v>
      </c>
      <c r="G163" s="76" t="s">
        <v>1007</v>
      </c>
      <c r="H163" s="82"/>
      <c r="I163" s="77" t="s">
        <v>1026</v>
      </c>
      <c r="J163" s="77" t="s">
        <v>29</v>
      </c>
      <c r="K163" s="77" t="s">
        <v>30</v>
      </c>
      <c r="L163" s="78"/>
      <c r="M163" s="77" t="s">
        <v>32</v>
      </c>
      <c r="N163" s="77" t="s">
        <v>33</v>
      </c>
      <c r="O163" s="75">
        <v>43860</v>
      </c>
      <c r="P163" s="75">
        <v>43862</v>
      </c>
      <c r="Q163" s="79" t="s">
        <v>1009</v>
      </c>
      <c r="R163" s="80">
        <f>2004.42/2</f>
        <v>1002.21</v>
      </c>
      <c r="S163" s="80">
        <f>2004.42/2</f>
        <v>1002.21</v>
      </c>
      <c r="T163" s="81">
        <v>1.6</v>
      </c>
      <c r="U163" s="88">
        <f t="shared" si="22"/>
        <v>960</v>
      </c>
      <c r="V163" s="197">
        <f t="shared" si="20"/>
        <v>2964.42</v>
      </c>
      <c r="W163" s="5" t="str">
        <f t="shared" si="24"/>
        <v>SIM</v>
      </c>
    </row>
    <row r="164" spans="1:24" ht="30" hidden="1" customHeight="1">
      <c r="A164" s="75" t="s">
        <v>1027</v>
      </c>
      <c r="B164" s="75" t="s">
        <v>35</v>
      </c>
      <c r="C164" s="75" t="s">
        <v>35</v>
      </c>
      <c r="D164" s="75">
        <v>43868</v>
      </c>
      <c r="E164" s="74" t="s">
        <v>716</v>
      </c>
      <c r="F164" s="76" t="s">
        <v>63</v>
      </c>
      <c r="G164" s="76" t="s">
        <v>668</v>
      </c>
      <c r="H164" s="82">
        <v>9522</v>
      </c>
      <c r="I164" s="77" t="s">
        <v>670</v>
      </c>
      <c r="J164" s="77" t="s">
        <v>29</v>
      </c>
      <c r="K164" s="77" t="s">
        <v>30</v>
      </c>
      <c r="L164" s="78"/>
      <c r="M164" s="77" t="s">
        <v>33</v>
      </c>
      <c r="N164" s="77" t="s">
        <v>189</v>
      </c>
      <c r="O164" s="75">
        <v>43892</v>
      </c>
      <c r="P164" s="75">
        <v>43893</v>
      </c>
      <c r="Q164" s="79" t="s">
        <v>983</v>
      </c>
      <c r="R164" s="80">
        <f>447.7/2</f>
        <v>223.85</v>
      </c>
      <c r="S164" s="80">
        <f>447.7/2</f>
        <v>223.85</v>
      </c>
      <c r="T164" s="81">
        <f>IF(P164-O164=0,0.6,IF(P164-O164&gt;=1,P164-O164+0.6,0))</f>
        <v>1.6</v>
      </c>
      <c r="U164" s="88">
        <f t="shared" si="22"/>
        <v>768</v>
      </c>
      <c r="V164" s="197">
        <f t="shared" si="20"/>
        <v>1215.7</v>
      </c>
      <c r="W164" s="5" t="str">
        <f t="shared" si="24"/>
        <v>NÃO</v>
      </c>
    </row>
    <row r="165" spans="1:24" ht="30" hidden="1" customHeight="1">
      <c r="A165" s="75" t="s">
        <v>1028</v>
      </c>
      <c r="B165" s="75" t="s">
        <v>35</v>
      </c>
      <c r="C165" s="75" t="s">
        <v>35</v>
      </c>
      <c r="D165" s="75">
        <v>43864</v>
      </c>
      <c r="E165" s="74" t="s">
        <v>960</v>
      </c>
      <c r="F165" s="76" t="s">
        <v>25</v>
      </c>
      <c r="G165" s="76" t="s">
        <v>154</v>
      </c>
      <c r="H165" s="82"/>
      <c r="I165" s="77" t="s">
        <v>961</v>
      </c>
      <c r="J165" s="77" t="s">
        <v>29</v>
      </c>
      <c r="K165" s="77" t="s">
        <v>30</v>
      </c>
      <c r="L165" s="78"/>
      <c r="M165" s="77" t="s">
        <v>32</v>
      </c>
      <c r="N165" s="77" t="s">
        <v>33</v>
      </c>
      <c r="O165" s="75">
        <v>43870</v>
      </c>
      <c r="P165" s="75">
        <v>43871</v>
      </c>
      <c r="Q165" s="79" t="s">
        <v>962</v>
      </c>
      <c r="R165" s="80">
        <f>1574.42/2</f>
        <v>787.21</v>
      </c>
      <c r="S165" s="80">
        <f>1574.42/2</f>
        <v>787.21</v>
      </c>
      <c r="T165" s="81">
        <f>IF(P165-O165=0,0.6,IF(P165-O165&gt;=1,P165-O165+0.6,0))</f>
        <v>1.6</v>
      </c>
      <c r="U165" s="88">
        <f t="shared" si="22"/>
        <v>960</v>
      </c>
      <c r="V165" s="197">
        <f t="shared" si="20"/>
        <v>2534.42</v>
      </c>
      <c r="W165" s="5" t="str">
        <f t="shared" si="24"/>
        <v>SIM</v>
      </c>
    </row>
    <row r="166" spans="1:24" ht="30" hidden="1" customHeight="1">
      <c r="A166" s="75" t="s">
        <v>1029</v>
      </c>
      <c r="B166" s="75" t="s">
        <v>35</v>
      </c>
      <c r="C166" s="75" t="s">
        <v>35</v>
      </c>
      <c r="D166" s="75">
        <v>43864</v>
      </c>
      <c r="E166" s="74" t="s">
        <v>964</v>
      </c>
      <c r="F166" s="76" t="s">
        <v>25</v>
      </c>
      <c r="G166" s="76" t="s">
        <v>154</v>
      </c>
      <c r="H166" s="82"/>
      <c r="I166" s="77" t="s">
        <v>965</v>
      </c>
      <c r="J166" s="77" t="s">
        <v>29</v>
      </c>
      <c r="K166" s="77" t="s">
        <v>30</v>
      </c>
      <c r="L166" s="78"/>
      <c r="M166" s="77" t="s">
        <v>32</v>
      </c>
      <c r="N166" s="77" t="s">
        <v>33</v>
      </c>
      <c r="O166" s="75">
        <v>43870</v>
      </c>
      <c r="P166" s="75">
        <v>43871</v>
      </c>
      <c r="Q166" s="79" t="s">
        <v>962</v>
      </c>
      <c r="R166" s="80">
        <f>1369.42/2</f>
        <v>684.71</v>
      </c>
      <c r="S166" s="80">
        <f>1369.42/2</f>
        <v>684.71</v>
      </c>
      <c r="T166" s="81">
        <f>IF(P166-O166=0,0.6,IF(P166-O166&gt;=1,P166-O166+0.6,0))</f>
        <v>1.6</v>
      </c>
      <c r="U166" s="88">
        <f t="shared" si="22"/>
        <v>960</v>
      </c>
      <c r="V166" s="197">
        <f t="shared" si="20"/>
        <v>2329.42</v>
      </c>
      <c r="W166" s="5" t="str">
        <f t="shared" si="24"/>
        <v>NÃO</v>
      </c>
    </row>
    <row r="167" spans="1:24" ht="15" hidden="1" customHeight="1">
      <c r="A167" s="75" t="s">
        <v>1030</v>
      </c>
      <c r="B167" s="75" t="s">
        <v>35</v>
      </c>
      <c r="C167" s="75" t="s">
        <v>35</v>
      </c>
      <c r="D167" s="75">
        <v>43864</v>
      </c>
      <c r="E167" s="74" t="s">
        <v>971</v>
      </c>
      <c r="F167" s="76" t="s">
        <v>25</v>
      </c>
      <c r="G167" s="76" t="s">
        <v>154</v>
      </c>
      <c r="H167" s="82"/>
      <c r="I167" s="77" t="s">
        <v>972</v>
      </c>
      <c r="J167" s="77" t="s">
        <v>29</v>
      </c>
      <c r="K167" s="77" t="s">
        <v>30</v>
      </c>
      <c r="L167" s="78"/>
      <c r="M167" s="77" t="s">
        <v>263</v>
      </c>
      <c r="N167" s="77" t="s">
        <v>33</v>
      </c>
      <c r="O167" s="75">
        <v>43869</v>
      </c>
      <c r="P167" s="75">
        <v>43871</v>
      </c>
      <c r="Q167" s="79" t="s">
        <v>962</v>
      </c>
      <c r="R167" s="80">
        <v>354.47</v>
      </c>
      <c r="S167" s="80">
        <v>434.47</v>
      </c>
      <c r="T167" s="81">
        <f>IF(P167-O167=0,0.6,IF(P167-O167&gt;=1,P167-O167+0.6,0))</f>
        <v>2.6</v>
      </c>
      <c r="U167" s="88">
        <f t="shared" si="22"/>
        <v>1560</v>
      </c>
      <c r="V167" s="197">
        <f t="shared" si="20"/>
        <v>2348.94</v>
      </c>
      <c r="W167" s="5" t="str">
        <f t="shared" si="24"/>
        <v>NÃO</v>
      </c>
    </row>
    <row r="168" spans="1:24" ht="30" hidden="1" customHeight="1">
      <c r="A168" s="75" t="s">
        <v>1031</v>
      </c>
      <c r="B168" s="75" t="s">
        <v>35</v>
      </c>
      <c r="C168" s="75" t="s">
        <v>35</v>
      </c>
      <c r="D168" s="75">
        <v>43871</v>
      </c>
      <c r="E168" s="74" t="s">
        <v>1032</v>
      </c>
      <c r="F168" s="76" t="s">
        <v>25</v>
      </c>
      <c r="G168" s="76" t="s">
        <v>952</v>
      </c>
      <c r="H168" s="82"/>
      <c r="I168" s="77" t="s">
        <v>561</v>
      </c>
      <c r="J168" s="77" t="s">
        <v>29</v>
      </c>
      <c r="K168" s="77" t="s">
        <v>30</v>
      </c>
      <c r="L168" s="78"/>
      <c r="M168" s="77" t="s">
        <v>32</v>
      </c>
      <c r="N168" s="77" t="s">
        <v>33</v>
      </c>
      <c r="O168" s="75">
        <v>43874</v>
      </c>
      <c r="P168" s="75">
        <v>43875</v>
      </c>
      <c r="Q168" s="79" t="s">
        <v>1033</v>
      </c>
      <c r="R168" s="80">
        <v>1276.57</v>
      </c>
      <c r="S168" s="80">
        <v>434.47</v>
      </c>
      <c r="T168" s="81">
        <f>IF(P168-O168=0,0.6,IF(P168-O168&gt;=1,P168-O168+0.6,0))</f>
        <v>1.6</v>
      </c>
      <c r="U168" s="88">
        <f t="shared" si="22"/>
        <v>960</v>
      </c>
      <c r="V168" s="197">
        <f t="shared" si="20"/>
        <v>2671.04</v>
      </c>
      <c r="W168" s="5" t="str">
        <f t="shared" si="24"/>
        <v>NÃO</v>
      </c>
    </row>
    <row r="169" spans="1:24" s="1" customFormat="1" ht="30" hidden="1" customHeight="1">
      <c r="A169" s="198" t="s">
        <v>1034</v>
      </c>
      <c r="B169" s="198" t="s">
        <v>1035</v>
      </c>
      <c r="C169" s="198" t="s">
        <v>35</v>
      </c>
      <c r="D169" s="198">
        <v>43899</v>
      </c>
      <c r="E169" s="199" t="s">
        <v>1036</v>
      </c>
      <c r="F169" s="200" t="s">
        <v>91</v>
      </c>
      <c r="G169" s="200" t="s">
        <v>116</v>
      </c>
      <c r="H169" s="201">
        <v>9535</v>
      </c>
      <c r="I169" s="200" t="s">
        <v>118</v>
      </c>
      <c r="J169" s="200" t="s">
        <v>29</v>
      </c>
      <c r="K169" s="200" t="s">
        <v>30</v>
      </c>
      <c r="L169" s="199"/>
      <c r="M169" s="200" t="s">
        <v>33</v>
      </c>
      <c r="N169" s="200" t="s">
        <v>263</v>
      </c>
      <c r="O169" s="198">
        <v>43907</v>
      </c>
      <c r="P169" s="198">
        <v>43909</v>
      </c>
      <c r="Q169" s="202" t="s">
        <v>1037</v>
      </c>
      <c r="R169" s="203">
        <f>1045.88/4</f>
        <v>261.47000000000003</v>
      </c>
      <c r="S169" s="203">
        <f>1045.88/4</f>
        <v>261.47000000000003</v>
      </c>
      <c r="T169" s="204"/>
      <c r="U169" s="205">
        <f t="shared" ref="U169:U183" si="25">IF(F169="ASSESSOR",480*T169,IF(F169="COLABORADOR EVENTUAL",480*T169,IF(F169="GUARDA PORTUÁRIO",240*T169,IF(F169="CONSELHEIRO",600*T169,IF(F169="DIRETOR",600*T169,IF(F169="FIEL",360*T169,IF(F169="FIEL AJUDANTE",360*T169,IF(F169="GERENTE",480*T169,IF(F169="SECRETÁRIA",360*T169,IF(F169="SUPERINTENDENTE",480*T169,IF(F169="SUPERVISOR",360*T169,IF(F169="ESPECIALISTA PORTUÁRIO",360*T169,IF(F169="TÉC. SERV. PORTUÁRIOS",240*T169,0)))))))))))))</f>
        <v>0</v>
      </c>
      <c r="V169" s="206">
        <f t="shared" ref="V169:V174" si="26">SUM(R169:S169,U169)</f>
        <v>522.94000000000005</v>
      </c>
      <c r="W169" s="3" t="e">
        <f>IF(#REF!-#REF!&gt;9,"SIM","NÃO")</f>
        <v>#REF!</v>
      </c>
    </row>
    <row r="170" spans="1:24" ht="30" hidden="1" customHeight="1">
      <c r="A170" s="198" t="s">
        <v>1038</v>
      </c>
      <c r="B170" s="198" t="s">
        <v>1039</v>
      </c>
      <c r="C170" s="198" t="s">
        <v>35</v>
      </c>
      <c r="D170" s="198">
        <v>43899</v>
      </c>
      <c r="E170" s="199" t="s">
        <v>1040</v>
      </c>
      <c r="F170" s="200" t="s">
        <v>63</v>
      </c>
      <c r="G170" s="200" t="s">
        <v>78</v>
      </c>
      <c r="H170" s="201">
        <v>9418</v>
      </c>
      <c r="I170" s="200" t="s">
        <v>1041</v>
      </c>
      <c r="J170" s="200" t="s">
        <v>29</v>
      </c>
      <c r="K170" s="200" t="s">
        <v>30</v>
      </c>
      <c r="L170" s="199"/>
      <c r="M170" s="200" t="s">
        <v>33</v>
      </c>
      <c r="N170" s="200" t="s">
        <v>263</v>
      </c>
      <c r="O170" s="198">
        <v>43907</v>
      </c>
      <c r="P170" s="198">
        <v>43909</v>
      </c>
      <c r="Q170" s="202" t="s">
        <v>1037</v>
      </c>
      <c r="R170" s="203">
        <f>1045.88/4</f>
        <v>261.47000000000003</v>
      </c>
      <c r="S170" s="203">
        <f>1045.88/4</f>
        <v>261.47000000000003</v>
      </c>
      <c r="T170" s="204"/>
      <c r="U170" s="205">
        <f t="shared" si="25"/>
        <v>0</v>
      </c>
      <c r="V170" s="206">
        <f t="shared" si="26"/>
        <v>522.94000000000005</v>
      </c>
      <c r="W170" s="3" t="e">
        <f>IF(#REF!-#REF!&gt;9,"SIM","NÃO")</f>
        <v>#REF!</v>
      </c>
      <c r="X170" s="1"/>
    </row>
    <row r="171" spans="1:24" s="48" customFormat="1" ht="30" hidden="1" customHeight="1">
      <c r="A171" s="198" t="s">
        <v>1042</v>
      </c>
      <c r="B171" s="198" t="s">
        <v>35</v>
      </c>
      <c r="C171" s="198" t="s">
        <v>35</v>
      </c>
      <c r="D171" s="198">
        <v>43901</v>
      </c>
      <c r="E171" s="199" t="s">
        <v>985</v>
      </c>
      <c r="F171" s="200" t="s">
        <v>47</v>
      </c>
      <c r="G171" s="200" t="s">
        <v>242</v>
      </c>
      <c r="H171" s="201">
        <v>8490</v>
      </c>
      <c r="I171" s="200" t="s">
        <v>986</v>
      </c>
      <c r="J171" s="200" t="s">
        <v>29</v>
      </c>
      <c r="K171" s="200" t="s">
        <v>30</v>
      </c>
      <c r="L171" s="199"/>
      <c r="M171" s="200" t="s">
        <v>33</v>
      </c>
      <c r="N171" s="200" t="s">
        <v>263</v>
      </c>
      <c r="O171" s="198">
        <v>43908</v>
      </c>
      <c r="P171" s="198">
        <v>43908</v>
      </c>
      <c r="Q171" s="202" t="s">
        <v>1043</v>
      </c>
      <c r="R171" s="203">
        <f>674.94/2</f>
        <v>337.47</v>
      </c>
      <c r="S171" s="203">
        <f>674.94/2</f>
        <v>337.47</v>
      </c>
      <c r="T171" s="204"/>
      <c r="U171" s="205">
        <f t="shared" si="25"/>
        <v>0</v>
      </c>
      <c r="V171" s="207">
        <f t="shared" si="26"/>
        <v>674.94</v>
      </c>
      <c r="W171" s="3" t="str">
        <f t="shared" ref="W171:W178" si="27">IF(O170-D170&gt;9,"SIM","NÃO")</f>
        <v>NÃO</v>
      </c>
    </row>
    <row r="172" spans="1:24" s="48" customFormat="1" ht="45" hidden="1" customHeight="1">
      <c r="A172" s="198" t="s">
        <v>1044</v>
      </c>
      <c r="B172" s="198" t="s">
        <v>35</v>
      </c>
      <c r="C172" s="198" t="s">
        <v>35</v>
      </c>
      <c r="D172" s="198">
        <v>43896</v>
      </c>
      <c r="E172" s="199" t="s">
        <v>1045</v>
      </c>
      <c r="F172" s="200" t="s">
        <v>160</v>
      </c>
      <c r="G172" s="200" t="s">
        <v>542</v>
      </c>
      <c r="H172" s="201">
        <v>9691</v>
      </c>
      <c r="I172" s="200" t="s">
        <v>544</v>
      </c>
      <c r="J172" s="200" t="s">
        <v>29</v>
      </c>
      <c r="K172" s="200" t="s">
        <v>30</v>
      </c>
      <c r="L172" s="199"/>
      <c r="M172" s="200" t="s">
        <v>33</v>
      </c>
      <c r="N172" s="200" t="s">
        <v>1046</v>
      </c>
      <c r="O172" s="198">
        <v>43906</v>
      </c>
      <c r="P172" s="198">
        <v>43909</v>
      </c>
      <c r="Q172" s="202" t="s">
        <v>1047</v>
      </c>
      <c r="R172" s="203">
        <f t="shared" ref="R172:S174" si="28">2832.66/2</f>
        <v>1416.33</v>
      </c>
      <c r="S172" s="203">
        <f t="shared" si="28"/>
        <v>1416.33</v>
      </c>
      <c r="T172" s="204"/>
      <c r="U172" s="205">
        <f t="shared" si="25"/>
        <v>0</v>
      </c>
      <c r="V172" s="207">
        <f t="shared" si="26"/>
        <v>2832.66</v>
      </c>
      <c r="W172" s="3" t="str">
        <f t="shared" si="27"/>
        <v>NÃO</v>
      </c>
    </row>
    <row r="173" spans="1:24" ht="45" hidden="1" customHeight="1">
      <c r="A173" s="198" t="s">
        <v>1048</v>
      </c>
      <c r="B173" s="198" t="s">
        <v>35</v>
      </c>
      <c r="C173" s="198" t="s">
        <v>35</v>
      </c>
      <c r="D173" s="198">
        <v>43896</v>
      </c>
      <c r="E173" s="199" t="s">
        <v>1049</v>
      </c>
      <c r="F173" s="200" t="s">
        <v>160</v>
      </c>
      <c r="G173" s="200" t="s">
        <v>542</v>
      </c>
      <c r="H173" s="201">
        <v>9688</v>
      </c>
      <c r="I173" s="200" t="s">
        <v>1050</v>
      </c>
      <c r="J173" s="200" t="s">
        <v>29</v>
      </c>
      <c r="K173" s="200" t="s">
        <v>30</v>
      </c>
      <c r="L173" s="199"/>
      <c r="M173" s="200" t="s">
        <v>33</v>
      </c>
      <c r="N173" s="200" t="s">
        <v>1046</v>
      </c>
      <c r="O173" s="198">
        <v>43906</v>
      </c>
      <c r="P173" s="198">
        <v>43909</v>
      </c>
      <c r="Q173" s="202" t="s">
        <v>1051</v>
      </c>
      <c r="R173" s="203">
        <f t="shared" si="28"/>
        <v>1416.33</v>
      </c>
      <c r="S173" s="203">
        <f t="shared" si="28"/>
        <v>1416.33</v>
      </c>
      <c r="T173" s="204"/>
      <c r="U173" s="205">
        <f t="shared" si="25"/>
        <v>0</v>
      </c>
      <c r="V173" s="207">
        <f t="shared" si="26"/>
        <v>2832.66</v>
      </c>
      <c r="W173" s="3" t="str">
        <f>IF(O172-D172&gt;9,"SIM","NÃO")</f>
        <v>SIM</v>
      </c>
      <c r="X173" s="48"/>
    </row>
    <row r="174" spans="1:24" s="48" customFormat="1" ht="45" hidden="1" customHeight="1">
      <c r="A174" s="198" t="s">
        <v>1052</v>
      </c>
      <c r="B174" s="198" t="s">
        <v>35</v>
      </c>
      <c r="C174" s="198" t="s">
        <v>35</v>
      </c>
      <c r="D174" s="198">
        <v>43895</v>
      </c>
      <c r="E174" s="199" t="s">
        <v>253</v>
      </c>
      <c r="F174" s="200" t="s">
        <v>91</v>
      </c>
      <c r="G174" s="200" t="s">
        <v>1053</v>
      </c>
      <c r="H174" s="201">
        <v>9710</v>
      </c>
      <c r="I174" s="200" t="s">
        <v>132</v>
      </c>
      <c r="J174" s="200" t="s">
        <v>29</v>
      </c>
      <c r="K174" s="200" t="s">
        <v>30</v>
      </c>
      <c r="L174" s="199"/>
      <c r="M174" s="200" t="s">
        <v>33</v>
      </c>
      <c r="N174" s="200" t="s">
        <v>1046</v>
      </c>
      <c r="O174" s="198">
        <v>43906</v>
      </c>
      <c r="P174" s="198">
        <v>43909</v>
      </c>
      <c r="Q174" s="202" t="s">
        <v>1054</v>
      </c>
      <c r="R174" s="203">
        <f t="shared" si="28"/>
        <v>1416.33</v>
      </c>
      <c r="S174" s="203">
        <f t="shared" si="28"/>
        <v>1416.33</v>
      </c>
      <c r="T174" s="204"/>
      <c r="U174" s="205">
        <f t="shared" si="25"/>
        <v>0</v>
      </c>
      <c r="V174" s="207">
        <f t="shared" si="26"/>
        <v>2832.66</v>
      </c>
      <c r="W174" s="3" t="str">
        <f>IF(O173-D173&gt;9,"SIM","NÃO")</f>
        <v>SIM</v>
      </c>
    </row>
    <row r="175" spans="1:24" ht="30" hidden="1" customHeight="1">
      <c r="A175" s="198" t="s">
        <v>1055</v>
      </c>
      <c r="B175" s="198" t="s">
        <v>1056</v>
      </c>
      <c r="C175" s="198" t="s">
        <v>35</v>
      </c>
      <c r="D175" s="198">
        <v>43900</v>
      </c>
      <c r="E175" s="199" t="s">
        <v>752</v>
      </c>
      <c r="F175" s="200" t="s">
        <v>25</v>
      </c>
      <c r="G175" s="200" t="s">
        <v>952</v>
      </c>
      <c r="H175" s="201"/>
      <c r="I175" s="200" t="s">
        <v>755</v>
      </c>
      <c r="J175" s="200" t="s">
        <v>29</v>
      </c>
      <c r="K175" s="200" t="s">
        <v>30</v>
      </c>
      <c r="L175" s="199"/>
      <c r="M175" s="200" t="s">
        <v>263</v>
      </c>
      <c r="N175" s="200" t="s">
        <v>1057</v>
      </c>
      <c r="O175" s="198">
        <v>43909</v>
      </c>
      <c r="P175" s="198">
        <v>43910</v>
      </c>
      <c r="Q175" s="202" t="s">
        <v>1058</v>
      </c>
      <c r="R175" s="193">
        <v>336.47</v>
      </c>
      <c r="S175" s="193">
        <v>469.47</v>
      </c>
      <c r="T175" s="208"/>
      <c r="U175" s="183">
        <f t="shared" si="25"/>
        <v>0</v>
      </c>
      <c r="V175" s="209">
        <f>SUM(R175:S175,U175)</f>
        <v>805.94</v>
      </c>
      <c r="W175" s="5" t="str">
        <f t="shared" si="27"/>
        <v>SIM</v>
      </c>
    </row>
    <row r="176" spans="1:24" ht="45" hidden="1" customHeight="1">
      <c r="A176" s="198" t="s">
        <v>1059</v>
      </c>
      <c r="B176" s="198" t="s">
        <v>1060</v>
      </c>
      <c r="C176" s="198" t="s">
        <v>35</v>
      </c>
      <c r="D176" s="198">
        <v>43899</v>
      </c>
      <c r="E176" s="199" t="s">
        <v>703</v>
      </c>
      <c r="F176" s="200" t="s">
        <v>160</v>
      </c>
      <c r="G176" s="200" t="s">
        <v>552</v>
      </c>
      <c r="H176" s="201">
        <v>9687</v>
      </c>
      <c r="I176" s="200" t="s">
        <v>1061</v>
      </c>
      <c r="J176" s="200" t="s">
        <v>29</v>
      </c>
      <c r="K176" s="200" t="s">
        <v>30</v>
      </c>
      <c r="L176" s="199"/>
      <c r="M176" s="200" t="s">
        <v>33</v>
      </c>
      <c r="N176" s="200" t="s">
        <v>1046</v>
      </c>
      <c r="O176" s="198">
        <v>43906</v>
      </c>
      <c r="P176" s="198">
        <v>43909</v>
      </c>
      <c r="Q176" s="202" t="s">
        <v>1062</v>
      </c>
      <c r="R176" s="203">
        <f>2763.79/2</f>
        <v>1381.895</v>
      </c>
      <c r="S176" s="203">
        <f>2763.79/2</f>
        <v>1381.895</v>
      </c>
      <c r="T176" s="204"/>
      <c r="U176" s="205">
        <f t="shared" si="25"/>
        <v>0</v>
      </c>
      <c r="V176" s="207">
        <f>SUM(R176:S176,U176)</f>
        <v>2763.79</v>
      </c>
      <c r="W176" s="3" t="str">
        <f t="shared" si="27"/>
        <v>NÃO</v>
      </c>
      <c r="X176" s="48"/>
    </row>
    <row r="177" spans="1:26" s="1" customFormat="1" ht="45" hidden="1" customHeight="1">
      <c r="A177" s="198" t="s">
        <v>1063</v>
      </c>
      <c r="B177" s="198" t="s">
        <v>1064</v>
      </c>
      <c r="C177" s="198" t="s">
        <v>35</v>
      </c>
      <c r="D177" s="198">
        <v>43901</v>
      </c>
      <c r="E177" s="199" t="s">
        <v>1065</v>
      </c>
      <c r="F177" s="200" t="s">
        <v>47</v>
      </c>
      <c r="G177" s="200" t="s">
        <v>26</v>
      </c>
      <c r="H177" s="201"/>
      <c r="I177" s="200" t="s">
        <v>168</v>
      </c>
      <c r="J177" s="200" t="s">
        <v>29</v>
      </c>
      <c r="K177" s="200" t="s">
        <v>30</v>
      </c>
      <c r="L177" s="199"/>
      <c r="M177" s="200" t="s">
        <v>33</v>
      </c>
      <c r="N177" s="200" t="s">
        <v>263</v>
      </c>
      <c r="O177" s="198">
        <v>43907</v>
      </c>
      <c r="P177" s="198">
        <v>43907</v>
      </c>
      <c r="Q177" s="202" t="s">
        <v>1066</v>
      </c>
      <c r="R177" s="203">
        <f>726.94/2</f>
        <v>363.47</v>
      </c>
      <c r="S177" s="203">
        <f>726.94/2</f>
        <v>363.47</v>
      </c>
      <c r="T177" s="204"/>
      <c r="U177" s="205">
        <f t="shared" si="25"/>
        <v>0</v>
      </c>
      <c r="V177" s="207">
        <f>SUM(R177:S177,U177)</f>
        <v>726.94</v>
      </c>
      <c r="W177" s="3" t="str">
        <f t="shared" si="27"/>
        <v>NÃO</v>
      </c>
    </row>
    <row r="178" spans="1:26" ht="30" hidden="1" customHeight="1">
      <c r="A178" s="198" t="s">
        <v>1067</v>
      </c>
      <c r="B178" s="198" t="s">
        <v>1068</v>
      </c>
      <c r="C178" s="198" t="s">
        <v>35</v>
      </c>
      <c r="D178" s="198">
        <v>43902</v>
      </c>
      <c r="E178" s="199" t="s">
        <v>964</v>
      </c>
      <c r="F178" s="200" t="s">
        <v>25</v>
      </c>
      <c r="G178" s="200" t="s">
        <v>154</v>
      </c>
      <c r="H178" s="201"/>
      <c r="I178" s="200" t="s">
        <v>965</v>
      </c>
      <c r="J178" s="200" t="s">
        <v>29</v>
      </c>
      <c r="K178" s="200" t="s">
        <v>30</v>
      </c>
      <c r="L178" s="199"/>
      <c r="M178" s="200" t="s">
        <v>32</v>
      </c>
      <c r="N178" s="200" t="s">
        <v>33</v>
      </c>
      <c r="O178" s="198">
        <v>43905</v>
      </c>
      <c r="P178" s="198">
        <v>43906</v>
      </c>
      <c r="Q178" s="202" t="s">
        <v>1069</v>
      </c>
      <c r="R178" s="203">
        <f>2130.17/2</f>
        <v>1065.085</v>
      </c>
      <c r="S178" s="203">
        <f>2130.17/2</f>
        <v>1065.085</v>
      </c>
      <c r="T178" s="204"/>
      <c r="U178" s="205">
        <f t="shared" si="25"/>
        <v>0</v>
      </c>
      <c r="V178" s="207">
        <f t="shared" ref="V178:V183" si="29">SUM(R178:S178,U178)</f>
        <v>2130.17</v>
      </c>
      <c r="W178" s="3" t="str">
        <f t="shared" si="27"/>
        <v>NÃO</v>
      </c>
      <c r="X178" s="1"/>
      <c r="Y178" s="1"/>
    </row>
    <row r="179" spans="1:26" ht="30" hidden="1" customHeight="1">
      <c r="A179" s="198" t="s">
        <v>1070</v>
      </c>
      <c r="B179" s="198" t="s">
        <v>1071</v>
      </c>
      <c r="C179" s="198" t="s">
        <v>35</v>
      </c>
      <c r="D179" s="198">
        <v>43902</v>
      </c>
      <c r="E179" s="199" t="s">
        <v>1072</v>
      </c>
      <c r="F179" s="200" t="s">
        <v>25</v>
      </c>
      <c r="G179" s="200" t="s">
        <v>154</v>
      </c>
      <c r="H179" s="201"/>
      <c r="I179" s="200" t="s">
        <v>329</v>
      </c>
      <c r="J179" s="200" t="s">
        <v>29</v>
      </c>
      <c r="K179" s="200" t="s">
        <v>30</v>
      </c>
      <c r="L179" s="199"/>
      <c r="M179" s="200" t="s">
        <v>32</v>
      </c>
      <c r="N179" s="200" t="s">
        <v>33</v>
      </c>
      <c r="O179" s="198">
        <v>43906</v>
      </c>
      <c r="P179" s="198">
        <v>43906</v>
      </c>
      <c r="Q179" s="202" t="s">
        <v>1073</v>
      </c>
      <c r="R179" s="203">
        <f>1985.64/2</f>
        <v>992.82</v>
      </c>
      <c r="S179" s="203">
        <f>1985.64/2</f>
        <v>992.82</v>
      </c>
      <c r="T179" s="204"/>
      <c r="U179" s="205">
        <f t="shared" si="25"/>
        <v>0</v>
      </c>
      <c r="V179" s="207">
        <f t="shared" si="29"/>
        <v>1985.64</v>
      </c>
      <c r="W179" s="3"/>
      <c r="X179" s="1"/>
      <c r="Y179" s="1"/>
      <c r="Z179" s="1"/>
    </row>
    <row r="180" spans="1:26" ht="30" hidden="1" customHeight="1">
      <c r="A180" s="198" t="s">
        <v>1074</v>
      </c>
      <c r="B180" s="198" t="s">
        <v>35</v>
      </c>
      <c r="C180" s="198" t="s">
        <v>1075</v>
      </c>
      <c r="D180" s="198">
        <v>43881</v>
      </c>
      <c r="E180" s="199" t="s">
        <v>105</v>
      </c>
      <c r="F180" s="200" t="s">
        <v>63</v>
      </c>
      <c r="G180" s="200" t="s">
        <v>106</v>
      </c>
      <c r="H180" s="201">
        <v>9449</v>
      </c>
      <c r="I180" s="200" t="s">
        <v>108</v>
      </c>
      <c r="J180" s="200" t="s">
        <v>29</v>
      </c>
      <c r="K180" s="200" t="s">
        <v>30</v>
      </c>
      <c r="L180" s="199"/>
      <c r="M180" s="200" t="s">
        <v>33</v>
      </c>
      <c r="N180" s="200" t="s">
        <v>263</v>
      </c>
      <c r="O180" s="198">
        <v>43907</v>
      </c>
      <c r="P180" s="198">
        <v>43910</v>
      </c>
      <c r="Q180" s="202" t="s">
        <v>1076</v>
      </c>
      <c r="R180" s="203">
        <f>315.29/2</f>
        <v>157.64500000000001</v>
      </c>
      <c r="S180" s="203">
        <f>315.29/2</f>
        <v>157.64500000000001</v>
      </c>
      <c r="T180" s="204"/>
      <c r="U180" s="205">
        <f t="shared" si="25"/>
        <v>0</v>
      </c>
      <c r="V180" s="206">
        <f t="shared" si="29"/>
        <v>315.29000000000002</v>
      </c>
      <c r="W180" s="3" t="e">
        <f>IF(#REF!-#REF!&gt;9,"SIM","NÃO")</f>
        <v>#REF!</v>
      </c>
      <c r="X180" s="1"/>
    </row>
    <row r="181" spans="1:26" ht="30" hidden="1" customHeight="1">
      <c r="A181" s="198" t="s">
        <v>1077</v>
      </c>
      <c r="B181" s="198" t="s">
        <v>35</v>
      </c>
      <c r="C181" s="198" t="s">
        <v>1078</v>
      </c>
      <c r="D181" s="198">
        <v>43881</v>
      </c>
      <c r="E181" s="199" t="s">
        <v>62</v>
      </c>
      <c r="F181" s="200" t="s">
        <v>63</v>
      </c>
      <c r="G181" s="200" t="s">
        <v>111</v>
      </c>
      <c r="H181" s="201">
        <v>8573</v>
      </c>
      <c r="I181" s="200" t="s">
        <v>112</v>
      </c>
      <c r="J181" s="200" t="s">
        <v>29</v>
      </c>
      <c r="K181" s="200" t="s">
        <v>30</v>
      </c>
      <c r="L181" s="199"/>
      <c r="M181" s="200" t="s">
        <v>33</v>
      </c>
      <c r="N181" s="200" t="s">
        <v>263</v>
      </c>
      <c r="O181" s="198">
        <v>43907</v>
      </c>
      <c r="P181" s="198">
        <v>43910</v>
      </c>
      <c r="Q181" s="202" t="s">
        <v>1079</v>
      </c>
      <c r="R181" s="203">
        <f>315.29/2</f>
        <v>157.64500000000001</v>
      </c>
      <c r="S181" s="203">
        <f>315.29/2</f>
        <v>157.64500000000001</v>
      </c>
      <c r="T181" s="204"/>
      <c r="U181" s="205">
        <f t="shared" si="25"/>
        <v>0</v>
      </c>
      <c r="V181" s="206">
        <f t="shared" si="29"/>
        <v>315.29000000000002</v>
      </c>
      <c r="W181" s="3" t="e">
        <f>IF(#REF!-#REF!&gt;9,"SIM","NÃO")</f>
        <v>#REF!</v>
      </c>
      <c r="X181" s="1"/>
    </row>
    <row r="182" spans="1:26" ht="30" hidden="1" customHeight="1">
      <c r="A182" s="198" t="s">
        <v>1080</v>
      </c>
      <c r="B182" s="198" t="s">
        <v>35</v>
      </c>
      <c r="C182" s="198" t="s">
        <v>1081</v>
      </c>
      <c r="D182" s="198">
        <v>43881</v>
      </c>
      <c r="E182" s="199" t="s">
        <v>98</v>
      </c>
      <c r="F182" s="200" t="s">
        <v>99</v>
      </c>
      <c r="G182" s="200" t="s">
        <v>100</v>
      </c>
      <c r="H182" s="201">
        <v>9593</v>
      </c>
      <c r="I182" s="200" t="s">
        <v>102</v>
      </c>
      <c r="J182" s="200" t="s">
        <v>29</v>
      </c>
      <c r="K182" s="200" t="s">
        <v>30</v>
      </c>
      <c r="L182" s="199"/>
      <c r="M182" s="200" t="s">
        <v>33</v>
      </c>
      <c r="N182" s="200" t="s">
        <v>263</v>
      </c>
      <c r="O182" s="198">
        <v>43905</v>
      </c>
      <c r="P182" s="198">
        <v>43910</v>
      </c>
      <c r="Q182" s="202" t="s">
        <v>1082</v>
      </c>
      <c r="R182" s="203">
        <f>602.94/2</f>
        <v>301.47000000000003</v>
      </c>
      <c r="S182" s="203">
        <f>602.94/2</f>
        <v>301.47000000000003</v>
      </c>
      <c r="T182" s="204"/>
      <c r="U182" s="205">
        <f t="shared" si="25"/>
        <v>0</v>
      </c>
      <c r="V182" s="206">
        <f t="shared" si="29"/>
        <v>602.94000000000005</v>
      </c>
      <c r="W182" s="3" t="e">
        <f>IF(#REF!-#REF!&gt;9,"SIM","NÃO")</f>
        <v>#REF!</v>
      </c>
      <c r="X182" s="1"/>
    </row>
    <row r="183" spans="1:26" ht="30" hidden="1" customHeight="1">
      <c r="A183" s="198" t="s">
        <v>1083</v>
      </c>
      <c r="B183" s="198" t="s">
        <v>35</v>
      </c>
      <c r="C183" s="198" t="s">
        <v>1084</v>
      </c>
      <c r="D183" s="198">
        <v>43881</v>
      </c>
      <c r="E183" s="199" t="s">
        <v>1085</v>
      </c>
      <c r="F183" s="200" t="s">
        <v>215</v>
      </c>
      <c r="G183" s="200" t="s">
        <v>100</v>
      </c>
      <c r="H183" s="201">
        <v>8338</v>
      </c>
      <c r="I183" s="200" t="s">
        <v>1086</v>
      </c>
      <c r="J183" s="200" t="s">
        <v>29</v>
      </c>
      <c r="K183" s="200" t="s">
        <v>30</v>
      </c>
      <c r="L183" s="199"/>
      <c r="M183" s="200" t="s">
        <v>33</v>
      </c>
      <c r="N183" s="200" t="s">
        <v>263</v>
      </c>
      <c r="O183" s="198">
        <v>43907</v>
      </c>
      <c r="P183" s="198">
        <v>43910</v>
      </c>
      <c r="Q183" s="202" t="s">
        <v>1087</v>
      </c>
      <c r="R183" s="203">
        <f>315.29/2</f>
        <v>157.64500000000001</v>
      </c>
      <c r="S183" s="203">
        <f>315.29/2</f>
        <v>157.64500000000001</v>
      </c>
      <c r="T183" s="204"/>
      <c r="U183" s="205">
        <f t="shared" si="25"/>
        <v>0</v>
      </c>
      <c r="V183" s="206">
        <f t="shared" si="29"/>
        <v>315.29000000000002</v>
      </c>
      <c r="W183" s="3" t="e">
        <f>IF(#REF!-#REF!&gt;9,"SIM","NÃO")</f>
        <v>#REF!</v>
      </c>
      <c r="X183" s="1"/>
    </row>
    <row r="184" spans="1:26" ht="30" hidden="1" customHeight="1">
      <c r="A184" s="198" t="s">
        <v>35</v>
      </c>
      <c r="B184" s="198" t="s">
        <v>1088</v>
      </c>
      <c r="C184" s="198" t="s">
        <v>1089</v>
      </c>
      <c r="D184" s="198">
        <v>44050</v>
      </c>
      <c r="E184" s="199" t="s">
        <v>1090</v>
      </c>
      <c r="F184" s="200" t="s">
        <v>63</v>
      </c>
      <c r="G184" s="200" t="s">
        <v>1091</v>
      </c>
      <c r="H184" s="201">
        <v>7541</v>
      </c>
      <c r="I184" s="200" t="s">
        <v>1092</v>
      </c>
      <c r="J184" s="200" t="s">
        <v>29</v>
      </c>
      <c r="K184" s="200" t="s">
        <v>30</v>
      </c>
      <c r="L184" s="199"/>
      <c r="M184" s="200" t="s">
        <v>33</v>
      </c>
      <c r="N184" s="200" t="s">
        <v>263</v>
      </c>
      <c r="O184" s="198">
        <v>44068</v>
      </c>
      <c r="P184" s="198">
        <v>44069</v>
      </c>
      <c r="Q184" s="210" t="s">
        <v>1093</v>
      </c>
      <c r="R184" s="203">
        <f>1153.62/2</f>
        <v>576.80999999999995</v>
      </c>
      <c r="S184" s="203">
        <f>1153.62/2</f>
        <v>576.80999999999995</v>
      </c>
      <c r="T184" s="204"/>
      <c r="U184" s="205"/>
      <c r="V184" s="206"/>
      <c r="W184" s="3"/>
      <c r="X184" s="1"/>
    </row>
    <row r="185" spans="1:26" ht="30" hidden="1" customHeight="1">
      <c r="A185" s="198" t="s">
        <v>1094</v>
      </c>
      <c r="B185" s="198" t="s">
        <v>35</v>
      </c>
      <c r="C185" s="198" t="s">
        <v>1095</v>
      </c>
      <c r="D185" s="198">
        <v>43901</v>
      </c>
      <c r="E185" s="199" t="s">
        <v>1096</v>
      </c>
      <c r="F185" s="200" t="s">
        <v>63</v>
      </c>
      <c r="G185" s="200" t="s">
        <v>86</v>
      </c>
      <c r="H185" s="201">
        <v>9713</v>
      </c>
      <c r="I185" s="200" t="s">
        <v>88</v>
      </c>
      <c r="J185" s="200" t="s">
        <v>29</v>
      </c>
      <c r="K185" s="200" t="s">
        <v>30</v>
      </c>
      <c r="L185" s="199"/>
      <c r="M185" s="200" t="s">
        <v>33</v>
      </c>
      <c r="N185" s="200" t="s">
        <v>263</v>
      </c>
      <c r="O185" s="198">
        <v>43907</v>
      </c>
      <c r="P185" s="198">
        <v>43909</v>
      </c>
      <c r="Q185" s="210" t="s">
        <v>1097</v>
      </c>
      <c r="R185" s="203">
        <f>604.94/2</f>
        <v>302.47000000000003</v>
      </c>
      <c r="S185" s="203">
        <f>604.94/2</f>
        <v>302.47000000000003</v>
      </c>
      <c r="T185" s="204"/>
      <c r="U185" s="205"/>
      <c r="V185" s="206"/>
      <c r="W185" s="3"/>
      <c r="X185" s="1"/>
    </row>
    <row r="186" spans="1:26" ht="30" hidden="1" customHeight="1">
      <c r="A186" s="198" t="s">
        <v>1098</v>
      </c>
      <c r="B186" s="198" t="s">
        <v>35</v>
      </c>
      <c r="C186" s="198" t="s">
        <v>1099</v>
      </c>
      <c r="D186" s="198">
        <v>43901</v>
      </c>
      <c r="E186" s="199" t="s">
        <v>1100</v>
      </c>
      <c r="F186" s="200" t="s">
        <v>215</v>
      </c>
      <c r="G186" s="200" t="s">
        <v>78</v>
      </c>
      <c r="H186" s="201">
        <v>6448</v>
      </c>
      <c r="I186" s="200" t="s">
        <v>1101</v>
      </c>
      <c r="J186" s="200" t="s">
        <v>29</v>
      </c>
      <c r="K186" s="200" t="s">
        <v>30</v>
      </c>
      <c r="L186" s="199"/>
      <c r="M186" s="200" t="s">
        <v>33</v>
      </c>
      <c r="N186" s="200" t="s">
        <v>263</v>
      </c>
      <c r="O186" s="198">
        <v>43907</v>
      </c>
      <c r="P186" s="198">
        <v>43909</v>
      </c>
      <c r="Q186" s="210" t="s">
        <v>1102</v>
      </c>
      <c r="R186" s="203">
        <f>522.94/2</f>
        <v>261.47000000000003</v>
      </c>
      <c r="S186" s="203">
        <f>522.94/2</f>
        <v>261.47000000000003</v>
      </c>
      <c r="T186" s="204"/>
      <c r="U186" s="205"/>
      <c r="V186" s="206"/>
      <c r="W186" s="3"/>
      <c r="X186" s="1"/>
    </row>
    <row r="187" spans="1:26" ht="30" hidden="1" customHeight="1">
      <c r="A187" s="198" t="s">
        <v>1103</v>
      </c>
      <c r="B187" s="198"/>
      <c r="C187" s="198" t="s">
        <v>1104</v>
      </c>
      <c r="D187" s="198">
        <v>43881</v>
      </c>
      <c r="E187" s="199" t="s">
        <v>1105</v>
      </c>
      <c r="F187" s="200" t="s">
        <v>91</v>
      </c>
      <c r="G187" s="200" t="s">
        <v>92</v>
      </c>
      <c r="H187" s="201">
        <v>9714</v>
      </c>
      <c r="I187" s="200" t="s">
        <v>1106</v>
      </c>
      <c r="J187" s="200" t="s">
        <v>29</v>
      </c>
      <c r="K187" s="200" t="s">
        <v>30</v>
      </c>
      <c r="L187" s="199"/>
      <c r="M187" s="200" t="s">
        <v>33</v>
      </c>
      <c r="N187" s="200" t="s">
        <v>263</v>
      </c>
      <c r="O187" s="198">
        <v>43907</v>
      </c>
      <c r="P187" s="198">
        <v>43909</v>
      </c>
      <c r="Q187" s="210" t="s">
        <v>1107</v>
      </c>
      <c r="R187" s="203">
        <f>315.29/2</f>
        <v>157.64500000000001</v>
      </c>
      <c r="S187" s="203">
        <f>R187</f>
        <v>157.64500000000001</v>
      </c>
      <c r="T187" s="204"/>
      <c r="U187" s="205">
        <f>IF(F187="ASSESSOR",480*T187,IF(F187="COLABORADOR EVENTUAL",480*T187,IF(F187="GUARDA PORTUÁRIO",240*T187,IF(F187="CONSELHEIRO",600*T187,IF(F187="DIRETOR",600*T187,IF(F187="FIEL",360*T187,IF(F187="FIEL AJUDANTE",360*T187,IF(F187="GERENTE",480*T187,IF(F187="SECRETÁRIA",360*T187,IF(F187="SUPERINTENDENTE",480*T187,IF(F187="SUPERVISOR",360*T187,IF(F187="ESPECIALISTA PORTUÁRIO",360*T187,IF(F187="TÉC. SERV. PORTUÁRIOS",240*T187,0)))))))))))))</f>
        <v>0</v>
      </c>
      <c r="V187" s="207">
        <f>SUM(R187:S187,U187)</f>
        <v>315.29000000000002</v>
      </c>
      <c r="W187" s="3" t="str">
        <f>IF(O187-D187&gt;9,"SIM","NÃO")</f>
        <v>SIM</v>
      </c>
      <c r="X187" s="1"/>
    </row>
    <row r="188" spans="1:26" s="1" customFormat="1" ht="30" hidden="1" customHeight="1">
      <c r="A188" s="198" t="s">
        <v>1108</v>
      </c>
      <c r="B188" s="198"/>
      <c r="C188" s="198" t="s">
        <v>1109</v>
      </c>
      <c r="D188" s="198">
        <v>43888</v>
      </c>
      <c r="E188" s="199" t="s">
        <v>53</v>
      </c>
      <c r="F188" s="200" t="s">
        <v>47</v>
      </c>
      <c r="G188" s="200" t="s">
        <v>884</v>
      </c>
      <c r="H188" s="201">
        <v>9914</v>
      </c>
      <c r="I188" s="200" t="s">
        <v>56</v>
      </c>
      <c r="J188" s="200" t="s">
        <v>29</v>
      </c>
      <c r="K188" s="200" t="s">
        <v>30</v>
      </c>
      <c r="L188" s="199"/>
      <c r="M188" s="200" t="s">
        <v>33</v>
      </c>
      <c r="N188" s="200" t="s">
        <v>263</v>
      </c>
      <c r="O188" s="198">
        <v>43907</v>
      </c>
      <c r="P188" s="198">
        <v>43909</v>
      </c>
      <c r="Q188" s="210" t="s">
        <v>1110</v>
      </c>
      <c r="R188" s="203">
        <f>580.94/2</f>
        <v>290.47000000000003</v>
      </c>
      <c r="S188" s="203">
        <f>R188</f>
        <v>290.47000000000003</v>
      </c>
      <c r="T188" s="204">
        <v>0</v>
      </c>
      <c r="U188" s="205">
        <f>IF(F188="ASSESSOR",480*T188,IF(F188="COLABORADOR EVENTUAL",480*T188,IF(F188="GUARDA PORTUÁRIO",240*T188,IF(F188="CONSELHEIRO",600*T188,IF(F188="DIRETOR",600*T188,IF(F188="FIEL",360*T188,IF(F188="FIEL AJUDANTE",360*T188,IF(F188="GERENTE",480*T188,IF(F188="SECRETÁRIA",360*T188,IF(F188="SUPERINTENDENTE",480*T188,IF(F188="SUPERVISOR",360*T188,IF(F188="ESPECIALISTA PORTUÁRIO",360*T188,IF(F188="TÉC. SERV. PORTUÁRIOS",240*T188,0)))))))))))))</f>
        <v>0</v>
      </c>
      <c r="V188" s="207">
        <f>SUM(R188:S188,U188)</f>
        <v>580.94000000000005</v>
      </c>
      <c r="W188" s="3" t="str">
        <f>IF(O188-D188&gt;9,"SIM","NÃO")</f>
        <v>SIM</v>
      </c>
    </row>
    <row r="191" spans="1:26">
      <c r="R191" s="20"/>
    </row>
  </sheetData>
  <autoFilter ref="A4:W188" xr:uid="{00000000-0009-0000-0000-000001000000}">
    <filterColumn colId="4">
      <filters>
        <filter val="EDUARDO MOREIRA DA SILVA"/>
      </filters>
    </filterColumn>
    <filterColumn colId="14">
      <filters blank="1">
        <filter val="-"/>
        <filter val="15/06/2021"/>
        <filter val="17/05/2021"/>
        <filter val="24/05/2021"/>
        <dateGroupItem year="2021" dateTimeGrouping="year"/>
      </filters>
    </filterColumn>
  </autoFilter>
  <sortState xmlns:xlrd2="http://schemas.microsoft.com/office/spreadsheetml/2017/richdata2" ref="A5:W74">
    <sortCondition ref="O5:O74"/>
  </sortState>
  <mergeCells count="6">
    <mergeCell ref="C119:V119"/>
    <mergeCell ref="A1:V1"/>
    <mergeCell ref="A2:V2"/>
    <mergeCell ref="A3:V3"/>
    <mergeCell ref="C117:V117"/>
    <mergeCell ref="C118:V118"/>
  </mergeCells>
  <printOptions horizontalCentered="1" verticalCentered="1"/>
  <pageMargins left="0.25" right="0.25" top="0.75" bottom="0.75" header="0.3" footer="0.3"/>
  <pageSetup paperSize="9" scale="45" firstPageNumber="0" fitToHeight="0" orientation="landscape" horizontalDpi="300" verticalDpi="300" r:id="rId1"/>
  <headerFooter>
    <oddFooter>&amp;CPágina &amp;P de &amp;N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Plan2!$A$1:$A$13</xm:f>
          </x14:formula1>
          <x14:formula2>
            <xm:f>0</xm:f>
          </x14:formula2>
          <xm:sqref>F139:F188 F5:F10 F13:F46 G112:G114 G102:G104 F50:F116 G121:G123 F121:F124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16"/>
  <sheetViews>
    <sheetView topLeftCell="C1" workbookViewId="0">
      <selection activeCell="C18" sqref="C18"/>
    </sheetView>
  </sheetViews>
  <sheetFormatPr defaultRowHeight="15"/>
  <cols>
    <col min="1" max="1" width="9.85546875" hidden="1" customWidth="1"/>
    <col min="2" max="2" width="0" hidden="1" customWidth="1"/>
    <col min="3" max="3" width="21.28515625" customWidth="1"/>
    <col min="4" max="4" width="10.7109375" bestFit="1" customWidth="1"/>
    <col min="5" max="5" width="26.7109375" bestFit="1" customWidth="1"/>
    <col min="9" max="9" width="14" bestFit="1" customWidth="1"/>
    <col min="11" max="11" width="14" bestFit="1" customWidth="1"/>
    <col min="13" max="13" width="11" bestFit="1" customWidth="1"/>
    <col min="14" max="14" width="18.5703125" bestFit="1" customWidth="1"/>
    <col min="15" max="16" width="10.7109375" bestFit="1" customWidth="1"/>
    <col min="17" max="17" width="30.28515625" customWidth="1"/>
    <col min="23" max="23" width="12.140625" bestFit="1" customWidth="1"/>
    <col min="24" max="24" width="14.28515625" customWidth="1"/>
    <col min="25" max="25" width="12.5703125" customWidth="1"/>
  </cols>
  <sheetData>
    <row r="1" spans="1:25">
      <c r="A1" s="405" t="s">
        <v>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</row>
    <row r="2" spans="1:25">
      <c r="A2" s="406" t="s">
        <v>1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</row>
    <row r="3" spans="1:25">
      <c r="A3" s="407" t="s">
        <v>733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</row>
    <row r="4" spans="1:25" s="15" customFormat="1" ht="30">
      <c r="A4" s="211" t="s">
        <v>734</v>
      </c>
      <c r="B4" s="211" t="s">
        <v>735</v>
      </c>
      <c r="C4" s="211" t="s">
        <v>3</v>
      </c>
      <c r="D4" s="212" t="s">
        <v>4</v>
      </c>
      <c r="E4" s="213" t="s">
        <v>5</v>
      </c>
      <c r="F4" s="211" t="s">
        <v>6</v>
      </c>
      <c r="G4" s="211" t="s">
        <v>7</v>
      </c>
      <c r="H4" s="211" t="s">
        <v>8</v>
      </c>
      <c r="I4" s="211" t="s">
        <v>9</v>
      </c>
      <c r="J4" s="213" t="s">
        <v>10</v>
      </c>
      <c r="K4" s="213" t="s">
        <v>11</v>
      </c>
      <c r="L4" s="213" t="s">
        <v>12</v>
      </c>
      <c r="M4" s="211" t="s">
        <v>13</v>
      </c>
      <c r="N4" s="211" t="s">
        <v>14</v>
      </c>
      <c r="O4" s="212" t="s">
        <v>15</v>
      </c>
      <c r="P4" s="212" t="s">
        <v>16</v>
      </c>
      <c r="Q4" s="214" t="s">
        <v>17</v>
      </c>
      <c r="R4" s="215" t="s">
        <v>18</v>
      </c>
      <c r="S4" s="215" t="s">
        <v>19</v>
      </c>
      <c r="T4" s="411" t="s">
        <v>20</v>
      </c>
      <c r="U4" s="412"/>
      <c r="V4" s="413"/>
      <c r="W4" s="216" t="s">
        <v>21</v>
      </c>
      <c r="X4" s="217" t="s">
        <v>22</v>
      </c>
      <c r="Y4" s="217" t="s">
        <v>736</v>
      </c>
    </row>
    <row r="5" spans="1:25" s="2" customFormat="1" ht="30.75" customHeight="1">
      <c r="A5" s="218"/>
      <c r="B5" s="218"/>
      <c r="C5" s="74" t="s">
        <v>889</v>
      </c>
      <c r="D5" s="75">
        <v>44476</v>
      </c>
      <c r="E5" s="74" t="s">
        <v>53</v>
      </c>
      <c r="F5" s="76" t="s">
        <v>47</v>
      </c>
      <c r="G5" s="77" t="s">
        <v>54</v>
      </c>
      <c r="H5" s="77">
        <v>9914</v>
      </c>
      <c r="I5" s="77" t="s">
        <v>56</v>
      </c>
      <c r="J5" s="78" t="s">
        <v>29</v>
      </c>
      <c r="K5" s="77" t="s">
        <v>30</v>
      </c>
      <c r="L5" s="77" t="s">
        <v>890</v>
      </c>
      <c r="M5" s="75" t="s">
        <v>33</v>
      </c>
      <c r="N5" s="75" t="s">
        <v>891</v>
      </c>
      <c r="O5" s="219"/>
      <c r="P5" s="219"/>
      <c r="Q5" s="220"/>
      <c r="R5" s="221"/>
      <c r="S5" s="221"/>
      <c r="T5" s="221"/>
      <c r="U5" s="218"/>
      <c r="V5" s="222"/>
      <c r="W5" s="221"/>
      <c r="X5" s="223"/>
    </row>
    <row r="6" spans="1:25" s="2" customFormat="1" ht="11.25">
      <c r="A6" s="218"/>
      <c r="B6" s="218"/>
      <c r="C6" s="218"/>
      <c r="D6" s="219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9"/>
      <c r="P6" s="219"/>
      <c r="Q6" s="220"/>
      <c r="R6" s="221"/>
      <c r="S6" s="221"/>
      <c r="T6" s="221"/>
      <c r="U6" s="218"/>
      <c r="V6" s="222"/>
      <c r="W6" s="221"/>
      <c r="X6" s="223"/>
    </row>
    <row r="7" spans="1:25" s="2" customFormat="1" ht="11.25">
      <c r="A7" s="218"/>
      <c r="B7" s="218"/>
      <c r="C7" s="218"/>
      <c r="D7" s="219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9"/>
      <c r="P7" s="219"/>
      <c r="Q7" s="220"/>
      <c r="R7" s="221"/>
      <c r="S7" s="221"/>
      <c r="T7" s="221"/>
      <c r="U7" s="218"/>
      <c r="V7" s="222"/>
      <c r="W7" s="221"/>
      <c r="X7" s="223"/>
    </row>
    <row r="11" spans="1:25" s="48" customFormat="1"/>
    <row r="12" spans="1:25">
      <c r="A12" s="405" t="s">
        <v>0</v>
      </c>
      <c r="B12" s="405"/>
      <c r="C12" s="405"/>
      <c r="D12" s="405"/>
      <c r="E12" s="405"/>
      <c r="F12" s="405"/>
      <c r="G12" s="405"/>
      <c r="H12" s="405"/>
      <c r="I12" s="405"/>
      <c r="J12" s="405"/>
      <c r="K12" s="405"/>
      <c r="L12" s="405"/>
      <c r="M12" s="405"/>
      <c r="N12" s="405"/>
      <c r="O12" s="405"/>
      <c r="P12" s="405"/>
      <c r="Q12" s="405"/>
      <c r="R12" s="405"/>
      <c r="S12" s="405"/>
      <c r="T12" s="405"/>
      <c r="U12" s="405"/>
      <c r="V12" s="405"/>
      <c r="W12" s="405"/>
      <c r="X12" s="405"/>
    </row>
    <row r="13" spans="1:25">
      <c r="A13" s="406" t="s">
        <v>1</v>
      </c>
      <c r="B13" s="406"/>
      <c r="C13" s="406"/>
      <c r="D13" s="406"/>
      <c r="E13" s="406"/>
      <c r="F13" s="406"/>
      <c r="G13" s="406"/>
      <c r="H13" s="406"/>
      <c r="I13" s="406"/>
      <c r="J13" s="406"/>
      <c r="K13" s="406"/>
      <c r="L13" s="406"/>
      <c r="M13" s="406"/>
      <c r="N13" s="406"/>
      <c r="O13" s="406"/>
      <c r="P13" s="406"/>
      <c r="Q13" s="406"/>
      <c r="R13" s="406"/>
      <c r="S13" s="406"/>
      <c r="T13" s="406"/>
      <c r="U13" s="406"/>
      <c r="V13" s="406"/>
      <c r="W13" s="406"/>
      <c r="X13" s="406"/>
    </row>
    <row r="14" spans="1:25">
      <c r="A14" s="407" t="s">
        <v>1111</v>
      </c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</row>
    <row r="15" spans="1:25" ht="22.5">
      <c r="A15" s="224" t="s">
        <v>734</v>
      </c>
      <c r="B15" s="224" t="s">
        <v>735</v>
      </c>
      <c r="C15" s="224" t="s">
        <v>3</v>
      </c>
      <c r="D15" s="225" t="s">
        <v>4</v>
      </c>
      <c r="E15" s="226" t="s">
        <v>5</v>
      </c>
      <c r="F15" s="227" t="s">
        <v>6</v>
      </c>
      <c r="G15" s="227" t="s">
        <v>7</v>
      </c>
      <c r="H15" s="227" t="s">
        <v>8</v>
      </c>
      <c r="I15" s="227" t="s">
        <v>9</v>
      </c>
      <c r="J15" s="227" t="s">
        <v>10</v>
      </c>
      <c r="K15" s="227" t="s">
        <v>11</v>
      </c>
      <c r="L15" s="227"/>
      <c r="M15" s="227" t="s">
        <v>13</v>
      </c>
      <c r="N15" s="227" t="s">
        <v>14</v>
      </c>
      <c r="O15" s="225" t="s">
        <v>15</v>
      </c>
      <c r="P15" s="225" t="s">
        <v>16</v>
      </c>
      <c r="Q15" s="228" t="s">
        <v>17</v>
      </c>
      <c r="R15" s="229" t="s">
        <v>18</v>
      </c>
      <c r="S15" s="229" t="s">
        <v>19</v>
      </c>
      <c r="T15" s="408" t="s">
        <v>20</v>
      </c>
      <c r="U15" s="409"/>
      <c r="V15" s="410"/>
      <c r="W15" s="230" t="s">
        <v>21</v>
      </c>
      <c r="X15" s="231" t="s">
        <v>22</v>
      </c>
      <c r="Y15" s="230" t="s">
        <v>736</v>
      </c>
    </row>
    <row r="16" spans="1:25" s="2" customFormat="1" ht="33.75">
      <c r="A16" s="218" t="s">
        <v>1112</v>
      </c>
      <c r="B16" s="218"/>
      <c r="C16" s="218" t="s">
        <v>1113</v>
      </c>
      <c r="D16" s="219">
        <v>43874</v>
      </c>
      <c r="E16" s="218" t="s">
        <v>53</v>
      </c>
      <c r="F16" s="218" t="s">
        <v>47</v>
      </c>
      <c r="G16" s="218" t="s">
        <v>884</v>
      </c>
      <c r="H16" s="218">
        <v>9914</v>
      </c>
      <c r="I16" s="218" t="s">
        <v>56</v>
      </c>
      <c r="J16" s="218" t="s">
        <v>29</v>
      </c>
      <c r="K16" s="218" t="s">
        <v>30</v>
      </c>
      <c r="L16" s="218"/>
      <c r="M16" s="218" t="s">
        <v>33</v>
      </c>
      <c r="N16" s="218" t="s">
        <v>1114</v>
      </c>
      <c r="O16" s="219">
        <v>43889</v>
      </c>
      <c r="P16" s="219">
        <v>43898</v>
      </c>
      <c r="Q16" s="220" t="s">
        <v>1115</v>
      </c>
      <c r="R16" s="221">
        <v>0</v>
      </c>
      <c r="S16" s="221">
        <v>0</v>
      </c>
      <c r="T16" s="221" t="s">
        <v>1116</v>
      </c>
      <c r="U16" s="218">
        <v>9</v>
      </c>
      <c r="V16" s="222">
        <v>210</v>
      </c>
      <c r="W16" s="221">
        <v>8382.7099999999991</v>
      </c>
      <c r="X16" s="223">
        <f>W16</f>
        <v>8382.7099999999991</v>
      </c>
    </row>
  </sheetData>
  <mergeCells count="8">
    <mergeCell ref="A12:X12"/>
    <mergeCell ref="A13:X13"/>
    <mergeCell ref="A14:X14"/>
    <mergeCell ref="T15:V15"/>
    <mergeCell ref="A1:X1"/>
    <mergeCell ref="A2:X2"/>
    <mergeCell ref="A3:X3"/>
    <mergeCell ref="T4:V4"/>
  </mergeCells>
  <pageMargins left="0.511811024" right="0.511811024" top="0.78740157499999996" bottom="0.78740157499999996" header="0.31496062000000002" footer="0.31496062000000002"/>
  <pageSetup paperSize="9" scale="47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Plan2!$A$1:$A$13</xm:f>
          </x14:formula1>
          <x14:formula2>
            <xm:f>0</xm:f>
          </x14:formula2>
          <xm:sqref>F5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"/>
  <sheetViews>
    <sheetView zoomScale="124" zoomScaleNormal="124" workbookViewId="0"/>
  </sheetViews>
  <sheetFormatPr defaultRowHeight="15"/>
  <cols>
    <col min="1" max="1025" width="8.5703125" customWidth="1"/>
  </cols>
  <sheetData/>
  <pageMargins left="0.51180555555555496" right="0.51180555555555496" top="0.78749999999999998" bottom="0.78749999999999998" header="0.51180555555555496" footer="0.51180555555555496"/>
  <pageSetup paperSize="77" scale="89" firstPageNumber="0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10"/>
  <sheetViews>
    <sheetView workbookViewId="0">
      <selection activeCell="D9" sqref="D9"/>
    </sheetView>
  </sheetViews>
  <sheetFormatPr defaultRowHeight="15"/>
  <cols>
    <col min="1" max="1" width="20.42578125" style="5" bestFit="1" customWidth="1"/>
    <col min="2" max="2" width="11" style="5" customWidth="1"/>
    <col min="3" max="3" width="14.140625" style="5" customWidth="1"/>
    <col min="4" max="4" width="13.140625" style="5" bestFit="1" customWidth="1"/>
    <col min="5" max="6" width="12.42578125" style="5" customWidth="1"/>
    <col min="7" max="7" width="12.7109375" style="5" customWidth="1"/>
    <col min="8" max="8" width="13.140625" style="5" bestFit="1" customWidth="1"/>
    <col min="9" max="9" width="14.42578125" style="5" customWidth="1"/>
    <col min="10" max="10" width="11.28515625" style="5" customWidth="1"/>
    <col min="11" max="12" width="10.7109375" style="5" customWidth="1"/>
    <col min="13" max="13" width="12.5703125" style="5" bestFit="1" customWidth="1"/>
    <col min="14" max="14" width="13.140625" style="5" customWidth="1"/>
    <col min="15" max="19" width="9.140625" style="102"/>
  </cols>
  <sheetData>
    <row r="1" spans="1:19" ht="45">
      <c r="A1" s="105" t="s">
        <v>1117</v>
      </c>
      <c r="B1" s="106" t="s">
        <v>1118</v>
      </c>
      <c r="C1" s="107" t="s">
        <v>1119</v>
      </c>
      <c r="D1" s="106" t="s">
        <v>1120</v>
      </c>
      <c r="E1" s="107" t="s">
        <v>1121</v>
      </c>
      <c r="F1" s="107" t="s">
        <v>1122</v>
      </c>
      <c r="G1" s="107" t="s">
        <v>1123</v>
      </c>
      <c r="H1" s="107" t="s">
        <v>1124</v>
      </c>
      <c r="I1" s="107" t="s">
        <v>1125</v>
      </c>
      <c r="J1" s="107" t="s">
        <v>1126</v>
      </c>
      <c r="K1" s="107" t="s">
        <v>947</v>
      </c>
      <c r="L1" s="107" t="s">
        <v>1127</v>
      </c>
      <c r="M1" s="106" t="s">
        <v>1128</v>
      </c>
      <c r="N1" s="108" t="s">
        <v>1129</v>
      </c>
      <c r="O1" s="101" t="s">
        <v>1130</v>
      </c>
    </row>
    <row r="2" spans="1:19" ht="30">
      <c r="A2" s="103"/>
      <c r="B2" s="103" t="s">
        <v>1131</v>
      </c>
      <c r="C2" s="109" t="s">
        <v>1132</v>
      </c>
      <c r="D2" s="110">
        <v>44579</v>
      </c>
      <c r="E2" s="109">
        <v>44568</v>
      </c>
      <c r="F2" s="109">
        <v>44571</v>
      </c>
      <c r="G2" s="109">
        <v>44571</v>
      </c>
      <c r="H2" s="109">
        <v>44571</v>
      </c>
      <c r="I2" s="109">
        <v>44572</v>
      </c>
      <c r="J2" s="109">
        <v>44572</v>
      </c>
      <c r="K2" s="109">
        <v>44573</v>
      </c>
      <c r="L2" s="109">
        <v>44573</v>
      </c>
      <c r="M2" s="111">
        <v>44579</v>
      </c>
      <c r="N2" s="110">
        <v>44583</v>
      </c>
      <c r="O2" s="101"/>
    </row>
    <row r="3" spans="1:19" s="5" customFormat="1" ht="27.75" customHeight="1">
      <c r="A3" s="110">
        <v>44583</v>
      </c>
      <c r="B3" s="112">
        <v>45486</v>
      </c>
      <c r="C3" s="110">
        <v>44594</v>
      </c>
      <c r="D3" s="110">
        <v>44607</v>
      </c>
      <c r="E3" s="110">
        <v>44596</v>
      </c>
      <c r="F3" s="110">
        <v>44599</v>
      </c>
      <c r="G3" s="110">
        <v>44599</v>
      </c>
      <c r="H3" s="110">
        <v>44599</v>
      </c>
      <c r="I3" s="110">
        <v>44601</v>
      </c>
      <c r="J3" s="110">
        <v>44602</v>
      </c>
      <c r="K3" s="110">
        <v>44603</v>
      </c>
      <c r="L3" s="110">
        <v>44604</v>
      </c>
      <c r="M3" s="111">
        <v>44607</v>
      </c>
      <c r="N3" s="110">
        <v>44608</v>
      </c>
      <c r="O3" s="102"/>
      <c r="P3" s="102"/>
      <c r="Q3" s="102"/>
      <c r="R3" s="102"/>
      <c r="S3" s="102"/>
    </row>
    <row r="4" spans="1:19" ht="30">
      <c r="A4" s="110">
        <v>44608</v>
      </c>
      <c r="B4" s="113" t="s">
        <v>1133</v>
      </c>
      <c r="C4" s="110">
        <v>44608</v>
      </c>
      <c r="D4" s="110">
        <v>44620</v>
      </c>
      <c r="E4" s="111">
        <v>44613</v>
      </c>
      <c r="F4" s="114">
        <v>44614</v>
      </c>
      <c r="G4" s="114">
        <v>44614</v>
      </c>
      <c r="H4" s="114">
        <v>44614</v>
      </c>
      <c r="I4" s="111">
        <v>44614</v>
      </c>
      <c r="J4" s="110">
        <v>44617</v>
      </c>
      <c r="K4" s="115">
        <v>44624</v>
      </c>
      <c r="L4" s="110">
        <v>44625</v>
      </c>
      <c r="M4" s="115">
        <v>44627</v>
      </c>
      <c r="N4" s="110">
        <v>44629</v>
      </c>
      <c r="O4" s="102" t="s">
        <v>1134</v>
      </c>
    </row>
    <row r="5" spans="1:19" ht="33" hidden="1" customHeight="1">
      <c r="A5" s="114">
        <v>44629</v>
      </c>
      <c r="B5" s="116" t="s">
        <v>1135</v>
      </c>
      <c r="C5" s="110">
        <v>44622</v>
      </c>
      <c r="D5" s="110">
        <v>44634</v>
      </c>
      <c r="E5" s="104"/>
      <c r="F5" s="104"/>
      <c r="G5" s="104"/>
      <c r="H5" s="104"/>
      <c r="I5" s="104"/>
      <c r="J5" s="104"/>
      <c r="K5" s="104"/>
      <c r="L5" s="104"/>
      <c r="M5" s="104"/>
      <c r="N5" s="110"/>
    </row>
    <row r="6" spans="1:19" ht="45">
      <c r="A6" s="114">
        <v>44629</v>
      </c>
      <c r="B6" s="113" t="s">
        <v>1136</v>
      </c>
      <c r="C6" s="110">
        <v>44627</v>
      </c>
      <c r="D6" s="117" t="s">
        <v>1137</v>
      </c>
      <c r="E6" s="111">
        <v>44629</v>
      </c>
      <c r="F6" s="110">
        <v>44630</v>
      </c>
      <c r="G6" s="110">
        <v>44630</v>
      </c>
      <c r="H6" s="110">
        <v>44631</v>
      </c>
      <c r="I6" s="111">
        <v>44634</v>
      </c>
      <c r="J6" s="110">
        <v>44635</v>
      </c>
      <c r="K6" s="110">
        <v>44637</v>
      </c>
      <c r="L6" s="110">
        <v>44637</v>
      </c>
      <c r="M6" s="115">
        <v>44643</v>
      </c>
      <c r="N6" s="110">
        <v>44644</v>
      </c>
      <c r="O6" s="102" t="s">
        <v>1138</v>
      </c>
    </row>
    <row r="7" spans="1:19" ht="45">
      <c r="A7" s="110">
        <v>44644</v>
      </c>
      <c r="B7" s="113" t="s">
        <v>1139</v>
      </c>
      <c r="C7" s="110" t="s">
        <v>1140</v>
      </c>
      <c r="D7" s="110">
        <v>44648</v>
      </c>
      <c r="E7" s="115">
        <v>44645</v>
      </c>
      <c r="F7" s="110">
        <v>44645</v>
      </c>
      <c r="G7" s="110">
        <v>44645</v>
      </c>
      <c r="H7" s="110">
        <v>44648</v>
      </c>
      <c r="I7" s="118">
        <v>44650</v>
      </c>
      <c r="J7" s="119" t="s">
        <v>1141</v>
      </c>
      <c r="K7" s="110">
        <v>44652</v>
      </c>
      <c r="L7" s="110">
        <v>44653</v>
      </c>
      <c r="M7" s="117" t="s">
        <v>1142</v>
      </c>
      <c r="N7" s="110">
        <v>44659</v>
      </c>
    </row>
    <row r="8" spans="1:19" ht="45">
      <c r="A8" s="103" t="s">
        <v>1143</v>
      </c>
      <c r="B8" s="103" t="s">
        <v>1144</v>
      </c>
      <c r="C8" s="110" t="s">
        <v>1145</v>
      </c>
      <c r="D8" s="110">
        <v>44669</v>
      </c>
      <c r="E8" s="115">
        <v>44659</v>
      </c>
      <c r="F8" s="110">
        <v>44659</v>
      </c>
      <c r="G8" s="110">
        <v>44659</v>
      </c>
      <c r="H8" s="110">
        <v>44659</v>
      </c>
      <c r="I8" s="110">
        <v>44662</v>
      </c>
      <c r="J8" s="110">
        <v>44663</v>
      </c>
      <c r="K8" s="109" t="s">
        <v>1146</v>
      </c>
      <c r="L8" s="103" t="s">
        <v>1147</v>
      </c>
      <c r="M8" s="118">
        <v>44679</v>
      </c>
      <c r="N8" s="110">
        <v>44683</v>
      </c>
    </row>
    <row r="9" spans="1:19" ht="75">
      <c r="A9" s="110">
        <v>44683</v>
      </c>
      <c r="B9" s="113" t="s">
        <v>1148</v>
      </c>
      <c r="C9" s="110">
        <v>44670</v>
      </c>
      <c r="D9" s="118">
        <v>44679</v>
      </c>
      <c r="E9" s="110">
        <v>44684</v>
      </c>
      <c r="F9" s="103" t="s">
        <v>1149</v>
      </c>
      <c r="G9" s="110">
        <v>44687</v>
      </c>
      <c r="H9" s="110">
        <v>44687</v>
      </c>
      <c r="I9" s="110">
        <v>44690</v>
      </c>
      <c r="J9" s="104"/>
      <c r="K9" s="104"/>
      <c r="L9" s="104"/>
      <c r="M9" s="118">
        <v>44687</v>
      </c>
      <c r="N9" s="104"/>
    </row>
    <row r="10" spans="1:19" ht="75">
      <c r="A10" s="110">
        <v>44684</v>
      </c>
      <c r="B10" s="103" t="s">
        <v>1150</v>
      </c>
      <c r="C10" s="110">
        <v>44684</v>
      </c>
      <c r="D10" s="110">
        <v>44701</v>
      </c>
      <c r="E10" s="110">
        <v>44686</v>
      </c>
      <c r="F10" s="110">
        <v>44686</v>
      </c>
      <c r="G10" s="110">
        <v>44687</v>
      </c>
      <c r="H10" s="110">
        <v>44687</v>
      </c>
      <c r="I10" s="110">
        <v>44690</v>
      </c>
      <c r="J10" s="104"/>
      <c r="K10" s="104"/>
      <c r="L10" s="104"/>
      <c r="M10" s="104"/>
      <c r="N10" s="104"/>
    </row>
  </sheetData>
  <phoneticPr fontId="17" type="noConversion"/>
  <pageMargins left="0.511811024" right="0.511811024" top="0.78740157499999996" bottom="0.78740157499999996" header="0.31496062000000002" footer="0.31496062000000002"/>
  <pageSetup paperSize="9" scale="5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XEZ233"/>
  <sheetViews>
    <sheetView tabSelected="1" topLeftCell="D16" zoomScale="90" zoomScaleNormal="90" workbookViewId="0">
      <selection sqref="A1:T33"/>
    </sheetView>
  </sheetViews>
  <sheetFormatPr defaultRowHeight="15"/>
  <cols>
    <col min="1" max="1" width="22.5703125" bestFit="1" customWidth="1"/>
    <col min="2" max="2" width="11.42578125" customWidth="1"/>
    <col min="3" max="3" width="32.85546875" bestFit="1" customWidth="1"/>
    <col min="4" max="4" width="13.42578125" bestFit="1" customWidth="1"/>
    <col min="5" max="5" width="10" customWidth="1"/>
    <col min="6" max="6" width="6" bestFit="1" customWidth="1"/>
    <col min="7" max="7" width="14" bestFit="1" customWidth="1"/>
    <col min="8" max="8" width="7.42578125" bestFit="1" customWidth="1"/>
    <col min="9" max="9" width="12.140625" bestFit="1" customWidth="1"/>
    <col min="10" max="10" width="8.85546875" bestFit="1" customWidth="1"/>
    <col min="11" max="12" width="15" bestFit="1" customWidth="1"/>
    <col min="13" max="14" width="11.42578125" bestFit="1" customWidth="1"/>
    <col min="15" max="15" width="20" customWidth="1"/>
    <col min="16" max="17" width="12.140625" bestFit="1" customWidth="1"/>
    <col min="18" max="18" width="8.140625" bestFit="1" customWidth="1"/>
    <col min="19" max="19" width="12.7109375" bestFit="1" customWidth="1"/>
    <col min="20" max="20" width="12.140625" bestFit="1" customWidth="1"/>
  </cols>
  <sheetData>
    <row r="1" spans="1:21">
      <c r="A1" s="414" t="s">
        <v>0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2"/>
    </row>
    <row r="2" spans="1:21">
      <c r="A2" s="415" t="s">
        <v>1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404"/>
    </row>
    <row r="3" spans="1:21" ht="15.75" thickBot="1">
      <c r="A3" s="416" t="s">
        <v>1151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90"/>
    </row>
    <row r="4" spans="1:21" ht="45">
      <c r="A4" s="6" t="s">
        <v>3</v>
      </c>
      <c r="B4" s="8" t="s">
        <v>4</v>
      </c>
      <c r="C4" s="9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9" t="s">
        <v>10</v>
      </c>
      <c r="I4" s="9" t="s">
        <v>11</v>
      </c>
      <c r="J4" s="9" t="s">
        <v>12</v>
      </c>
      <c r="K4" s="7" t="s">
        <v>13</v>
      </c>
      <c r="L4" s="7" t="s">
        <v>14</v>
      </c>
      <c r="M4" s="8" t="s">
        <v>15</v>
      </c>
      <c r="N4" s="8" t="s">
        <v>16</v>
      </c>
      <c r="O4" s="10" t="s">
        <v>17</v>
      </c>
      <c r="P4" s="13" t="s">
        <v>18</v>
      </c>
      <c r="Q4" s="13" t="s">
        <v>19</v>
      </c>
      <c r="R4" s="12" t="s">
        <v>20</v>
      </c>
      <c r="S4" s="13" t="s">
        <v>21</v>
      </c>
      <c r="T4" s="14" t="s">
        <v>22</v>
      </c>
    </row>
    <row r="5" spans="1:21" ht="30" customHeight="1">
      <c r="A5" s="279" t="s">
        <v>1152</v>
      </c>
      <c r="B5" s="316">
        <v>44928</v>
      </c>
      <c r="C5" s="312" t="s">
        <v>1153</v>
      </c>
      <c r="D5" s="281" t="s">
        <v>25</v>
      </c>
      <c r="E5" s="279" t="s">
        <v>154</v>
      </c>
      <c r="F5" s="280" t="s">
        <v>27</v>
      </c>
      <c r="G5" s="315" t="s">
        <v>1154</v>
      </c>
      <c r="H5" s="279" t="s">
        <v>29</v>
      </c>
      <c r="I5" s="280" t="s">
        <v>30</v>
      </c>
      <c r="J5" s="311" t="s">
        <v>373</v>
      </c>
      <c r="K5" s="311" t="s">
        <v>1155</v>
      </c>
      <c r="L5" s="311" t="s">
        <v>33</v>
      </c>
      <c r="M5" s="316">
        <v>44934</v>
      </c>
      <c r="N5" s="316">
        <v>44935</v>
      </c>
      <c r="O5" s="317" t="s">
        <v>503</v>
      </c>
      <c r="P5" s="313">
        <v>2240.8000000000002</v>
      </c>
      <c r="Q5" s="313">
        <v>2240.8000000000002</v>
      </c>
      <c r="R5" s="318">
        <v>1.6</v>
      </c>
      <c r="S5" s="319">
        <f t="shared" ref="S5:S12" si="0">IF(D5="ASSESSOR",480*R5,IF(D5="COLABORADOR EVENTUAL",480*R5,IF(D5="GUARDA PORTUÁRIO",240*R5,IF(D5="CONSELHEIRO",600*R5,IF(D5="DIRETOR",600*R5,IF(D5="FIEL",360*R5,IF(D5="FIEL AJUDANTE",360*R5,IF(D5="GERENTE",480*R5,IF(D5="SECRETÁRIA",360*R5,IF(D5="SUPERINTENDENTE",480*R5,IF(D5="SUPERVISOR",360*R5,IF(D5="ESPECIALISTA PORTUÁRIO",360*R5,IF(D5="TÉC. SERV. PORTUÁRIOS",240*R5,0)))))))))))))</f>
        <v>960</v>
      </c>
      <c r="T5" s="320">
        <f t="shared" ref="T5:T12" si="1">SUM(P5:Q5,S5)</f>
        <v>5441.6</v>
      </c>
    </row>
    <row r="6" spans="1:21" ht="30" customHeight="1">
      <c r="A6" s="279" t="s">
        <v>1156</v>
      </c>
      <c r="B6" s="316">
        <v>44928</v>
      </c>
      <c r="C6" s="314" t="s">
        <v>1072</v>
      </c>
      <c r="D6" s="281" t="s">
        <v>25</v>
      </c>
      <c r="E6" s="279" t="s">
        <v>154</v>
      </c>
      <c r="F6" s="280" t="s">
        <v>27</v>
      </c>
      <c r="G6" s="315" t="s">
        <v>329</v>
      </c>
      <c r="H6" s="280" t="s">
        <v>29</v>
      </c>
      <c r="I6" s="280" t="s">
        <v>30</v>
      </c>
      <c r="J6" s="311" t="s">
        <v>373</v>
      </c>
      <c r="K6" s="311" t="s">
        <v>1155</v>
      </c>
      <c r="L6" s="321" t="s">
        <v>33</v>
      </c>
      <c r="M6" s="316">
        <v>44934</v>
      </c>
      <c r="N6" s="316">
        <v>44935</v>
      </c>
      <c r="O6" s="317" t="s">
        <v>503</v>
      </c>
      <c r="P6" s="313">
        <v>1637.46</v>
      </c>
      <c r="Q6" s="313">
        <v>1637.46</v>
      </c>
      <c r="R6" s="318">
        <v>1.6</v>
      </c>
      <c r="S6" s="319">
        <f t="shared" si="0"/>
        <v>960</v>
      </c>
      <c r="T6" s="320">
        <f t="shared" si="1"/>
        <v>4234.92</v>
      </c>
    </row>
    <row r="7" spans="1:21" ht="30" customHeight="1">
      <c r="A7" s="279" t="s">
        <v>1157</v>
      </c>
      <c r="B7" s="316">
        <v>44930</v>
      </c>
      <c r="C7" s="314" t="s">
        <v>136</v>
      </c>
      <c r="D7" s="281" t="s">
        <v>25</v>
      </c>
      <c r="E7" s="279" t="s">
        <v>492</v>
      </c>
      <c r="F7" s="280" t="s">
        <v>27</v>
      </c>
      <c r="G7" s="280" t="s">
        <v>38</v>
      </c>
      <c r="H7" s="280" t="s">
        <v>29</v>
      </c>
      <c r="I7" s="280" t="s">
        <v>30</v>
      </c>
      <c r="J7" s="311" t="s">
        <v>373</v>
      </c>
      <c r="K7" s="311" t="s">
        <v>1155</v>
      </c>
      <c r="L7" s="311" t="s">
        <v>33</v>
      </c>
      <c r="M7" s="316">
        <v>44937</v>
      </c>
      <c r="N7" s="316">
        <v>44939</v>
      </c>
      <c r="O7" s="317" t="s">
        <v>1158</v>
      </c>
      <c r="P7" s="313">
        <v>345.97500000000002</v>
      </c>
      <c r="Q7" s="313">
        <v>345.97500000000002</v>
      </c>
      <c r="R7" s="318">
        <v>1.6</v>
      </c>
      <c r="S7" s="319">
        <f t="shared" si="0"/>
        <v>960</v>
      </c>
      <c r="T7" s="320">
        <f t="shared" si="1"/>
        <v>1651.95</v>
      </c>
    </row>
    <row r="8" spans="1:21" ht="30" customHeight="1">
      <c r="A8" s="279" t="s">
        <v>1159</v>
      </c>
      <c r="B8" s="316">
        <v>44930</v>
      </c>
      <c r="C8" s="314" t="s">
        <v>317</v>
      </c>
      <c r="D8" s="281" t="s">
        <v>25</v>
      </c>
      <c r="E8" s="279" t="s">
        <v>1160</v>
      </c>
      <c r="F8" s="280" t="s">
        <v>27</v>
      </c>
      <c r="G8" s="315" t="s">
        <v>527</v>
      </c>
      <c r="H8" s="280" t="s">
        <v>29</v>
      </c>
      <c r="I8" s="280" t="s">
        <v>30</v>
      </c>
      <c r="J8" s="311" t="s">
        <v>31</v>
      </c>
      <c r="K8" s="311" t="s">
        <v>1155</v>
      </c>
      <c r="L8" s="280" t="s">
        <v>35</v>
      </c>
      <c r="M8" s="316">
        <v>44934</v>
      </c>
      <c r="N8" s="316" t="s">
        <v>35</v>
      </c>
      <c r="O8" s="317" t="s">
        <v>503</v>
      </c>
      <c r="P8" s="313">
        <v>1772.03</v>
      </c>
      <c r="Q8" s="331">
        <v>0</v>
      </c>
      <c r="R8" s="318">
        <v>1.6</v>
      </c>
      <c r="S8" s="319">
        <f t="shared" si="0"/>
        <v>960</v>
      </c>
      <c r="T8" s="320">
        <f t="shared" si="1"/>
        <v>2732.0299999999997</v>
      </c>
    </row>
    <row r="9" spans="1:21" ht="30" customHeight="1">
      <c r="A9" s="279" t="s">
        <v>1159</v>
      </c>
      <c r="B9" s="316">
        <v>44930</v>
      </c>
      <c r="C9" s="314" t="s">
        <v>317</v>
      </c>
      <c r="D9" s="281" t="s">
        <v>25</v>
      </c>
      <c r="E9" s="279" t="s">
        <v>1160</v>
      </c>
      <c r="F9" s="280" t="s">
        <v>27</v>
      </c>
      <c r="G9" s="315" t="s">
        <v>527</v>
      </c>
      <c r="H9" s="280" t="s">
        <v>29</v>
      </c>
      <c r="I9" s="280" t="s">
        <v>30</v>
      </c>
      <c r="J9" s="311" t="s">
        <v>373</v>
      </c>
      <c r="K9" s="311" t="s">
        <v>35</v>
      </c>
      <c r="L9" s="280" t="s">
        <v>33</v>
      </c>
      <c r="M9" s="316" t="s">
        <v>35</v>
      </c>
      <c r="N9" s="316">
        <v>44935</v>
      </c>
      <c r="O9" s="317" t="s">
        <v>503</v>
      </c>
      <c r="P9" s="331">
        <v>0</v>
      </c>
      <c r="Q9" s="313">
        <v>1742.18</v>
      </c>
      <c r="R9" s="318">
        <v>0</v>
      </c>
      <c r="S9" s="319">
        <f t="shared" si="0"/>
        <v>0</v>
      </c>
      <c r="T9" s="320">
        <f t="shared" si="1"/>
        <v>1742.18</v>
      </c>
    </row>
    <row r="10" spans="1:21" ht="30" customHeight="1">
      <c r="A10" s="316" t="s">
        <v>1161</v>
      </c>
      <c r="B10" s="316">
        <v>44931</v>
      </c>
      <c r="C10" s="312" t="s">
        <v>181</v>
      </c>
      <c r="D10" s="281" t="s">
        <v>25</v>
      </c>
      <c r="E10" s="279" t="s">
        <v>492</v>
      </c>
      <c r="F10" s="280" t="s">
        <v>27</v>
      </c>
      <c r="G10" s="280" t="s">
        <v>42</v>
      </c>
      <c r="H10" s="279" t="s">
        <v>29</v>
      </c>
      <c r="I10" s="280" t="s">
        <v>30</v>
      </c>
      <c r="J10" s="311" t="s">
        <v>373</v>
      </c>
      <c r="K10" s="311" t="s">
        <v>263</v>
      </c>
      <c r="L10" s="311" t="s">
        <v>33</v>
      </c>
      <c r="M10" s="316">
        <v>44937</v>
      </c>
      <c r="N10" s="316">
        <v>44939</v>
      </c>
      <c r="O10" s="317" t="s">
        <v>1158</v>
      </c>
      <c r="P10" s="313">
        <v>1959.645</v>
      </c>
      <c r="Q10" s="313">
        <v>1959.645</v>
      </c>
      <c r="R10" s="318">
        <v>2.6</v>
      </c>
      <c r="S10" s="319">
        <f t="shared" si="0"/>
        <v>1560</v>
      </c>
      <c r="T10" s="320">
        <f t="shared" si="1"/>
        <v>5479.29</v>
      </c>
    </row>
    <row r="11" spans="1:21" ht="30" customHeight="1">
      <c r="A11" s="279" t="s">
        <v>1162</v>
      </c>
      <c r="B11" s="316">
        <v>44939</v>
      </c>
      <c r="C11" s="312" t="s">
        <v>1163</v>
      </c>
      <c r="D11" s="281" t="s">
        <v>25</v>
      </c>
      <c r="E11" s="279" t="s">
        <v>1164</v>
      </c>
      <c r="F11" s="280" t="s">
        <v>27</v>
      </c>
      <c r="G11" s="280" t="s">
        <v>677</v>
      </c>
      <c r="H11" s="279" t="s">
        <v>29</v>
      </c>
      <c r="I11" s="280" t="s">
        <v>30</v>
      </c>
      <c r="J11" s="311" t="s">
        <v>31</v>
      </c>
      <c r="K11" s="311" t="s">
        <v>1155</v>
      </c>
      <c r="L11" s="311" t="s">
        <v>35</v>
      </c>
      <c r="M11" s="316">
        <v>44952</v>
      </c>
      <c r="N11" s="316" t="s">
        <v>35</v>
      </c>
      <c r="O11" s="317" t="s">
        <v>1165</v>
      </c>
      <c r="P11" s="313">
        <v>1310.01</v>
      </c>
      <c r="Q11" s="331">
        <v>0</v>
      </c>
      <c r="R11" s="318">
        <v>1.6</v>
      </c>
      <c r="S11" s="319">
        <f t="shared" si="0"/>
        <v>960</v>
      </c>
      <c r="T11" s="322">
        <f t="shared" si="1"/>
        <v>2270.0100000000002</v>
      </c>
    </row>
    <row r="12" spans="1:21" ht="30" customHeight="1">
      <c r="A12" s="347" t="s">
        <v>1162</v>
      </c>
      <c r="B12" s="348">
        <v>44939</v>
      </c>
      <c r="C12" s="349" t="s">
        <v>1163</v>
      </c>
      <c r="D12" s="350" t="s">
        <v>25</v>
      </c>
      <c r="E12" s="347" t="s">
        <v>1164</v>
      </c>
      <c r="F12" s="350" t="s">
        <v>27</v>
      </c>
      <c r="G12" s="350" t="s">
        <v>677</v>
      </c>
      <c r="H12" s="347" t="s">
        <v>29</v>
      </c>
      <c r="I12" s="350" t="s">
        <v>30</v>
      </c>
      <c r="J12" s="351" t="s">
        <v>373</v>
      </c>
      <c r="K12" s="351" t="s">
        <v>35</v>
      </c>
      <c r="L12" s="351" t="s">
        <v>33</v>
      </c>
      <c r="M12" s="348" t="s">
        <v>35</v>
      </c>
      <c r="N12" s="348">
        <v>44953</v>
      </c>
      <c r="O12" s="352" t="s">
        <v>1165</v>
      </c>
      <c r="P12" s="353">
        <v>0</v>
      </c>
      <c r="Q12" s="354">
        <v>1544.3</v>
      </c>
      <c r="R12" s="355">
        <v>0</v>
      </c>
      <c r="S12" s="356">
        <f t="shared" si="0"/>
        <v>0</v>
      </c>
      <c r="T12" s="357">
        <f t="shared" si="1"/>
        <v>1544.3</v>
      </c>
    </row>
    <row r="13" spans="1:21" ht="30" customHeight="1">
      <c r="A13" s="340" t="s">
        <v>1166</v>
      </c>
      <c r="B13" s="341">
        <v>44943</v>
      </c>
      <c r="C13" s="342" t="s">
        <v>266</v>
      </c>
      <c r="D13" s="343" t="s">
        <v>25</v>
      </c>
      <c r="E13" s="340" t="s">
        <v>154</v>
      </c>
      <c r="F13" s="343" t="s">
        <v>27</v>
      </c>
      <c r="G13" s="343" t="s">
        <v>28</v>
      </c>
      <c r="H13" s="340" t="s">
        <v>29</v>
      </c>
      <c r="I13" s="343" t="s">
        <v>30</v>
      </c>
      <c r="J13" s="343" t="s">
        <v>31</v>
      </c>
      <c r="K13" s="343" t="s">
        <v>1155</v>
      </c>
      <c r="L13" s="343" t="s">
        <v>35</v>
      </c>
      <c r="M13" s="341">
        <v>44962</v>
      </c>
      <c r="N13" s="343" t="s">
        <v>35</v>
      </c>
      <c r="O13" s="340" t="s">
        <v>503</v>
      </c>
      <c r="P13" s="344">
        <v>634.71</v>
      </c>
      <c r="Q13" s="345">
        <v>0</v>
      </c>
      <c r="R13" s="343">
        <v>0</v>
      </c>
      <c r="S13" s="345">
        <v>0</v>
      </c>
      <c r="T13" s="346">
        <v>634.71</v>
      </c>
      <c r="U13" s="324"/>
    </row>
    <row r="14" spans="1:21" ht="30" customHeight="1">
      <c r="A14" s="332" t="s">
        <v>1166</v>
      </c>
      <c r="B14" s="333">
        <v>44943</v>
      </c>
      <c r="C14" s="334" t="s">
        <v>266</v>
      </c>
      <c r="D14" s="335" t="s">
        <v>25</v>
      </c>
      <c r="E14" s="332" t="s">
        <v>154</v>
      </c>
      <c r="F14" s="335" t="s">
        <v>27</v>
      </c>
      <c r="G14" s="335" t="s">
        <v>28</v>
      </c>
      <c r="H14" s="332" t="s">
        <v>29</v>
      </c>
      <c r="I14" s="335" t="s">
        <v>30</v>
      </c>
      <c r="J14" s="335" t="s">
        <v>378</v>
      </c>
      <c r="K14" s="335" t="s">
        <v>35</v>
      </c>
      <c r="L14" s="335" t="s">
        <v>33</v>
      </c>
      <c r="M14" s="335" t="s">
        <v>35</v>
      </c>
      <c r="N14" s="333">
        <v>44933</v>
      </c>
      <c r="O14" s="332" t="s">
        <v>503</v>
      </c>
      <c r="P14" s="336">
        <v>0</v>
      </c>
      <c r="Q14" s="336">
        <v>912.57</v>
      </c>
      <c r="R14" s="335">
        <v>5.6</v>
      </c>
      <c r="S14" s="336">
        <v>3360</v>
      </c>
      <c r="T14" s="338">
        <v>4272.57</v>
      </c>
      <c r="U14" s="324"/>
    </row>
    <row r="15" spans="1:21" ht="30" customHeight="1">
      <c r="A15" s="332" t="s">
        <v>1167</v>
      </c>
      <c r="B15" s="333">
        <v>44949</v>
      </c>
      <c r="C15" s="334" t="s">
        <v>1153</v>
      </c>
      <c r="D15" s="335" t="s">
        <v>25</v>
      </c>
      <c r="E15" s="332" t="s">
        <v>154</v>
      </c>
      <c r="F15" s="335" t="s">
        <v>27</v>
      </c>
      <c r="G15" s="339" t="s">
        <v>1154</v>
      </c>
      <c r="H15" s="332" t="s">
        <v>29</v>
      </c>
      <c r="I15" s="335" t="s">
        <v>30</v>
      </c>
      <c r="J15" s="335" t="s">
        <v>31</v>
      </c>
      <c r="K15" s="335" t="s">
        <v>1155</v>
      </c>
      <c r="L15" s="335" t="s">
        <v>35</v>
      </c>
      <c r="M15" s="333">
        <v>44963</v>
      </c>
      <c r="N15" s="335" t="s">
        <v>35</v>
      </c>
      <c r="O15" s="332" t="s">
        <v>503</v>
      </c>
      <c r="P15" s="336">
        <v>912.57</v>
      </c>
      <c r="Q15" s="337">
        <v>0</v>
      </c>
      <c r="R15" s="335">
        <v>0</v>
      </c>
      <c r="S15" s="337">
        <v>0</v>
      </c>
      <c r="T15" s="338">
        <v>912.57</v>
      </c>
      <c r="U15" s="324"/>
    </row>
    <row r="16" spans="1:21" ht="30" customHeight="1">
      <c r="A16" s="332" t="s">
        <v>1167</v>
      </c>
      <c r="B16" s="333">
        <v>44949</v>
      </c>
      <c r="C16" s="334" t="s">
        <v>1153</v>
      </c>
      <c r="D16" s="335" t="s">
        <v>25</v>
      </c>
      <c r="E16" s="332" t="s">
        <v>154</v>
      </c>
      <c r="F16" s="335" t="s">
        <v>27</v>
      </c>
      <c r="G16" s="339" t="s">
        <v>1154</v>
      </c>
      <c r="H16" s="332" t="s">
        <v>29</v>
      </c>
      <c r="I16" s="335" t="s">
        <v>30</v>
      </c>
      <c r="J16" s="335" t="s">
        <v>373</v>
      </c>
      <c r="K16" s="335" t="s">
        <v>35</v>
      </c>
      <c r="L16" s="335" t="s">
        <v>33</v>
      </c>
      <c r="M16" s="335" t="s">
        <v>35</v>
      </c>
      <c r="N16" s="333">
        <v>44964</v>
      </c>
      <c r="O16" s="332" t="s">
        <v>503</v>
      </c>
      <c r="P16" s="336">
        <v>0</v>
      </c>
      <c r="Q16" s="336">
        <v>903.13</v>
      </c>
      <c r="R16" s="335">
        <v>1.6</v>
      </c>
      <c r="S16" s="336">
        <v>960</v>
      </c>
      <c r="T16" s="338">
        <v>1863.13</v>
      </c>
      <c r="U16" s="324"/>
    </row>
    <row r="17" spans="1:1020 1026:2047 2056:3067 3076:5120 5126:6140 6146:7167 7176:8187 8196:10240 10246:11260 11266:12287 12296:13307 13316:15360 15366:16380" ht="30" customHeight="1">
      <c r="A17" s="332" t="s">
        <v>1166</v>
      </c>
      <c r="B17" s="333">
        <v>44585</v>
      </c>
      <c r="C17" s="334" t="s">
        <v>266</v>
      </c>
      <c r="D17" s="335" t="s">
        <v>25</v>
      </c>
      <c r="E17" s="332" t="s">
        <v>154</v>
      </c>
      <c r="F17" s="335" t="s">
        <v>27</v>
      </c>
      <c r="G17" s="335" t="s">
        <v>28</v>
      </c>
      <c r="H17" s="332" t="s">
        <v>29</v>
      </c>
      <c r="I17" s="335" t="s">
        <v>30</v>
      </c>
      <c r="J17" s="335" t="s">
        <v>378</v>
      </c>
      <c r="K17" s="335" t="s">
        <v>33</v>
      </c>
      <c r="L17" s="335" t="s">
        <v>631</v>
      </c>
      <c r="M17" s="333">
        <v>44967</v>
      </c>
      <c r="N17" s="333">
        <v>44967</v>
      </c>
      <c r="O17" s="332" t="s">
        <v>503</v>
      </c>
      <c r="P17" s="336">
        <v>705.72</v>
      </c>
      <c r="Q17" s="337">
        <v>0</v>
      </c>
      <c r="R17" s="335">
        <v>0</v>
      </c>
      <c r="S17" s="337">
        <v>0</v>
      </c>
      <c r="T17" s="338">
        <v>705.72</v>
      </c>
      <c r="U17" s="324"/>
    </row>
    <row r="18" spans="1:1020 1026:2047 2056:3067 3076:5120 5126:6140 6146:7167 7176:8187 8196:10240 10246:11260 11266:12287 12296:13307 13316:15360 15366:16380" ht="30" customHeight="1">
      <c r="A18" s="332" t="s">
        <v>1168</v>
      </c>
      <c r="B18" s="333">
        <v>44585</v>
      </c>
      <c r="C18" s="334" t="s">
        <v>41</v>
      </c>
      <c r="D18" s="335" t="s">
        <v>25</v>
      </c>
      <c r="E18" s="332" t="s">
        <v>492</v>
      </c>
      <c r="F18" s="335" t="s">
        <v>27</v>
      </c>
      <c r="G18" s="335" t="s">
        <v>42</v>
      </c>
      <c r="H18" s="332" t="s">
        <v>29</v>
      </c>
      <c r="I18" s="335" t="s">
        <v>30</v>
      </c>
      <c r="J18" s="335" t="s">
        <v>373</v>
      </c>
      <c r="K18" s="335" t="s">
        <v>263</v>
      </c>
      <c r="L18" s="335" t="s">
        <v>33</v>
      </c>
      <c r="M18" s="333">
        <v>44965</v>
      </c>
      <c r="N18" s="333">
        <v>44967</v>
      </c>
      <c r="O18" s="332" t="s">
        <v>1158</v>
      </c>
      <c r="P18" s="336">
        <v>957.45</v>
      </c>
      <c r="Q18" s="336">
        <v>957.45</v>
      </c>
      <c r="R18" s="335">
        <v>2.6</v>
      </c>
      <c r="S18" s="336">
        <v>1560</v>
      </c>
      <c r="T18" s="338">
        <v>3474.9</v>
      </c>
      <c r="U18" s="324"/>
    </row>
    <row r="19" spans="1:1020 1026:2047 2056:3067 3076:5120 5126:6140 6146:7167 7176:8187 8196:10240 10246:11260 11266:12287 12296:13307 13316:15360 15366:16380" ht="30" customHeight="1">
      <c r="A19" s="315" t="s">
        <v>1169</v>
      </c>
      <c r="B19" s="366">
        <v>44959</v>
      </c>
      <c r="C19" s="367" t="s">
        <v>1170</v>
      </c>
      <c r="D19" s="315" t="s">
        <v>25</v>
      </c>
      <c r="E19" s="315" t="s">
        <v>154</v>
      </c>
      <c r="F19" s="315" t="s">
        <v>27</v>
      </c>
      <c r="G19" s="315" t="s">
        <v>156</v>
      </c>
      <c r="H19" s="315" t="s">
        <v>29</v>
      </c>
      <c r="I19" s="315" t="s">
        <v>30</v>
      </c>
      <c r="J19" s="315" t="s">
        <v>373</v>
      </c>
      <c r="K19" s="315" t="s">
        <v>263</v>
      </c>
      <c r="L19" s="315" t="s">
        <v>35</v>
      </c>
      <c r="M19" s="366">
        <v>44964</v>
      </c>
      <c r="N19" s="366" t="s">
        <v>35</v>
      </c>
      <c r="O19" s="368" t="s">
        <v>1171</v>
      </c>
      <c r="P19" s="369">
        <v>1774.19</v>
      </c>
      <c r="Q19" s="369">
        <v>0</v>
      </c>
      <c r="R19" s="315">
        <v>3.6</v>
      </c>
      <c r="S19" s="370">
        <f>IF(D19="ASSESSOR",480*R19,IF(D19="COLABORADOR EVENTUAL",480*R19,IF(D19="GUARDA PORTUÁRIO",240*R19,IF(D19="CONSELHEIRO",600*R19,IF(D19="DIRETOR",600*R19,IF(D19="FIEL",360*R19,IF(D19="FIEL AJUDANTE",360*R19,IF(D19="GERENTE",480*R19,IF(D19="SECRETÁRIA",360*R19,IF(D19="SUPERINTENDENTE",480*R19,IF(D19="SUPERVISOR",360*R19,IF(D19="ESPECIALISTA PORTUÁRIO",360*R19,IF(D19="TÉC. SERV. PORTUÁRIOS",240*R19,0)))))))))))))</f>
        <v>2160</v>
      </c>
      <c r="T19" s="371">
        <f>SUM(P19:Q19,S19)</f>
        <v>3934.19</v>
      </c>
      <c r="U19" s="324"/>
    </row>
    <row r="20" spans="1:1020 1026:2047 2056:3067 3076:5120 5126:6140 6146:7167 7176:8187 8196:10240 10246:11260 11266:12287 12296:13307 13316:15360 15366:16380" ht="30" customHeight="1">
      <c r="A20" s="358" t="s">
        <v>1169</v>
      </c>
      <c r="B20" s="359">
        <v>44959</v>
      </c>
      <c r="C20" s="360" t="s">
        <v>1170</v>
      </c>
      <c r="D20" s="358" t="s">
        <v>25</v>
      </c>
      <c r="E20" s="358" t="s">
        <v>154</v>
      </c>
      <c r="F20" s="358" t="s">
        <v>27</v>
      </c>
      <c r="G20" s="358" t="s">
        <v>156</v>
      </c>
      <c r="H20" s="358" t="s">
        <v>29</v>
      </c>
      <c r="I20" s="358" t="s">
        <v>30</v>
      </c>
      <c r="J20" s="358" t="s">
        <v>373</v>
      </c>
      <c r="K20" s="358" t="s">
        <v>35</v>
      </c>
      <c r="L20" s="358" t="s">
        <v>631</v>
      </c>
      <c r="M20" s="359" t="s">
        <v>35</v>
      </c>
      <c r="N20" s="359">
        <v>44967</v>
      </c>
      <c r="O20" s="361" t="s">
        <v>1171</v>
      </c>
      <c r="P20" s="362">
        <v>0</v>
      </c>
      <c r="Q20" s="364">
        <v>1870.22</v>
      </c>
      <c r="R20" s="358"/>
      <c r="S20" s="363">
        <f>IF(D20="ASSESSOR",480*R20,IF(D20="COLABORADOR EVENTUAL",480*R20,IF(D20="GUARDA PORTUÁRIO",240*R20,IF(D20="CONSELHEIRO",600*R20,IF(D20="DIRETOR",600*R20,IF(D20="FIEL",360*R20,IF(D20="FIEL AJUDANTE",360*R20,IF(D20="GERENTE",480*R20,IF(D20="SECRETÁRIA",360*R20,IF(D20="SUPERINTENDENTE",480*R20,IF(D20="SUPERVISOR",360*R20,IF(D20="ESPECIALISTA PORTUÁRIO",360*R20,IF(D20="TÉC. SERV. PORTUÁRIOS",240*R20,0)))))))))))))</f>
        <v>0</v>
      </c>
      <c r="T20" s="322">
        <f>SUM(P20:Q20,S20)</f>
        <v>1870.22</v>
      </c>
      <c r="U20" s="324"/>
    </row>
    <row r="21" spans="1:1020 1026:2047 2056:3067 3076:5120 5126:6140 6146:7167 7176:8187 8196:10240 10246:11260 11266:12287 12296:13307 13316:15360 15366:16380" ht="30" customHeight="1">
      <c r="A21" s="358" t="s">
        <v>1172</v>
      </c>
      <c r="B21" s="359">
        <v>44595</v>
      </c>
      <c r="C21" s="360" t="s">
        <v>1170</v>
      </c>
      <c r="D21" s="358" t="s">
        <v>25</v>
      </c>
      <c r="E21" s="358" t="s">
        <v>154</v>
      </c>
      <c r="F21" s="358" t="s">
        <v>27</v>
      </c>
      <c r="G21" s="358" t="s">
        <v>156</v>
      </c>
      <c r="H21" s="358" t="s">
        <v>29</v>
      </c>
      <c r="I21" s="358" t="s">
        <v>30</v>
      </c>
      <c r="J21" s="358" t="s">
        <v>31</v>
      </c>
      <c r="K21" s="358" t="s">
        <v>1155</v>
      </c>
      <c r="L21" s="358" t="s">
        <v>263</v>
      </c>
      <c r="M21" s="359">
        <v>44965</v>
      </c>
      <c r="N21" s="359">
        <v>44965</v>
      </c>
      <c r="O21" s="361" t="s">
        <v>1171</v>
      </c>
      <c r="P21" s="362">
        <v>1825.68</v>
      </c>
      <c r="Q21" s="362">
        <v>0</v>
      </c>
      <c r="R21" s="358"/>
      <c r="S21" s="362">
        <f>IF(D21="ASSESSOR",480*R21,IF(D21="COLABORADOR EVENTUAL",480*R21,IF(D21="GUARDA PORTUÁRIO",240*R21,IF(D21="CONSELHEIRO",600*R21,IF(D21="DIRETOR",600*R21,IF(D21="FIEL",360*R21,IF(D21="FIEL AJUDANTE",360*R21,IF(D21="GERENTE",480*R21,IF(D21="SECRETÁRIA",360*R21,IF(D21="SUPERINTENDENTE",480*R21,IF(D21="SUPERVISOR",360*R21,IF(D21="ESPECIALISTA PORTUÁRIO",360*R21,IF(D21="TÉC. SERV. PORTUÁRIOS",240*R21,0)))))))))))))</f>
        <v>0</v>
      </c>
      <c r="T21" s="365">
        <f>SUM(P21:Q21,S21)</f>
        <v>1825.68</v>
      </c>
      <c r="U21" s="324"/>
    </row>
    <row r="22" spans="1:1020 1026:2047 2056:3067 3076:5120 5126:6140 6146:7167 7176:8187 8196:10240 10246:11260 11266:12287 12296:13307 13316:15360 15366:16380" ht="30" customHeight="1">
      <c r="A22" s="377" t="s">
        <v>1173</v>
      </c>
      <c r="B22" s="359">
        <v>44595</v>
      </c>
      <c r="C22" s="378" t="s">
        <v>1174</v>
      </c>
      <c r="D22" s="377" t="s">
        <v>25</v>
      </c>
      <c r="E22" s="377" t="s">
        <v>492</v>
      </c>
      <c r="F22" s="377" t="s">
        <v>27</v>
      </c>
      <c r="G22" s="377" t="s">
        <v>38</v>
      </c>
      <c r="H22" s="377" t="s">
        <v>29</v>
      </c>
      <c r="I22" s="377" t="s">
        <v>30</v>
      </c>
      <c r="J22" s="377" t="s">
        <v>373</v>
      </c>
      <c r="K22" s="377" t="s">
        <v>1155</v>
      </c>
      <c r="L22" s="377" t="s">
        <v>33</v>
      </c>
      <c r="M22" s="359">
        <v>44965</v>
      </c>
      <c r="N22" s="359">
        <v>44967</v>
      </c>
      <c r="O22" s="379" t="s">
        <v>1175</v>
      </c>
      <c r="P22" s="362">
        <v>1936.65</v>
      </c>
      <c r="Q22" s="362">
        <v>1936.65</v>
      </c>
      <c r="R22" s="377">
        <v>2.6</v>
      </c>
      <c r="S22" s="362">
        <f>IF(D22="ASSESSOR",480*R22,IF(D22="COLABORADOR EVENTUAL",480*R22,IF(D22="GUARDA PORTUÁRIO",240*R22,IF(D22="CONSELHEIRO",600*R22,IF(D22="DIRETOR",600*R22,IF(D22="FIEL",360*R22,IF(D22="FIEL AJUDANTE",360*R22,IF(D22="GERENTE",480*R22,IF(D22="SECRETÁRIA",360*R22,IF(D22="SUPERINTENDENTE",480*R22,IF(D22="SUPERVISOR",360*R22,IF(D22="ESPECIALISTA PORTUÁRIO",360*R22,IF(D22="TÉC. SERV. PORTUÁRIOS",240*R22,0)))))))))))))</f>
        <v>1560</v>
      </c>
      <c r="T22" s="365">
        <f>SUM(P22:Q22,S22)</f>
        <v>5433.3</v>
      </c>
      <c r="U22" s="324"/>
    </row>
    <row r="23" spans="1:1020 1026:2047 2056:3067 3076:5120 5126:6140 6146:7167 7176:8187 8196:10240 10246:11260 11266:12287 12296:13307 13316:15360 15366:16380" ht="45.75">
      <c r="A23" s="358" t="s">
        <v>1176</v>
      </c>
      <c r="B23" s="316">
        <v>44972</v>
      </c>
      <c r="C23" s="360" t="s">
        <v>266</v>
      </c>
      <c r="D23" s="358" t="s">
        <v>25</v>
      </c>
      <c r="E23" s="358" t="s">
        <v>154</v>
      </c>
      <c r="F23" s="358" t="s">
        <v>27</v>
      </c>
      <c r="G23" s="358" t="s">
        <v>28</v>
      </c>
      <c r="H23" s="358" t="s">
        <v>29</v>
      </c>
      <c r="I23" s="358" t="s">
        <v>30</v>
      </c>
      <c r="J23" s="358" t="s">
        <v>31</v>
      </c>
      <c r="K23" s="358" t="s">
        <v>1155</v>
      </c>
      <c r="L23" s="358" t="s">
        <v>263</v>
      </c>
      <c r="M23" s="316">
        <v>44984</v>
      </c>
      <c r="N23" s="316">
        <v>44987</v>
      </c>
      <c r="O23" s="361" t="s">
        <v>1177</v>
      </c>
      <c r="P23" s="417">
        <v>896.17499999999995</v>
      </c>
      <c r="Q23" s="417">
        <v>896.17499999999995</v>
      </c>
      <c r="R23" s="358">
        <v>3.6</v>
      </c>
      <c r="S23" s="417">
        <f>IF(D23="ASSESSOR",480*R23,IF(D23="COLABORADOR EVENTUAL",480*R23,IF(D23="GUARDA PORTUÁRIO",240*R23,IF(D23="CONSELHEIRO",600*R23,IF(D23="DIRETOR",600*R23,IF(D23="FIEL",360*R23,IF(D23="FIEL AJUDANTE",360*R23,IF(D23="GERENTE",480*R23,IF(D23="SECRETÁRIA",360*R23,IF(D23="SUPERINTENDENTE",480*R23,IF(D23="SUPERVISOR",360*R23,IF(D23="ESPECIALISTA PORTUÁRIO",360*R23,IF(D23="TÉC. SERV. PORTUÁRIOS",240*R23,0)))))))))))))</f>
        <v>2160</v>
      </c>
      <c r="T23" s="418">
        <f>SUM(P23:Q23,S23)</f>
        <v>3952.35</v>
      </c>
      <c r="U23" s="324"/>
    </row>
    <row r="24" spans="1:1020 1026:2047 2056:3067 3076:5120 5126:6140 6146:7167 7176:8187 8196:10240 10246:11260 11266:12287 12296:13307 13316:15360 15366:16380" ht="45.75">
      <c r="A24" s="368" t="s">
        <v>1178</v>
      </c>
      <c r="B24" s="424">
        <v>44973</v>
      </c>
      <c r="C24" s="367" t="s">
        <v>266</v>
      </c>
      <c r="D24" s="315" t="s">
        <v>25</v>
      </c>
      <c r="E24" s="315" t="s">
        <v>154</v>
      </c>
      <c r="F24" s="315" t="s">
        <v>27</v>
      </c>
      <c r="G24" s="315" t="s">
        <v>28</v>
      </c>
      <c r="H24" s="315" t="s">
        <v>29</v>
      </c>
      <c r="I24" s="315" t="s">
        <v>30</v>
      </c>
      <c r="J24" s="315" t="s">
        <v>31</v>
      </c>
      <c r="K24" s="315" t="s">
        <v>1155</v>
      </c>
      <c r="L24" s="315" t="s">
        <v>263</v>
      </c>
      <c r="M24" s="424">
        <v>44985</v>
      </c>
      <c r="N24" s="424">
        <v>44988</v>
      </c>
      <c r="O24" s="368" t="s">
        <v>1177</v>
      </c>
      <c r="P24" s="425">
        <v>823.14499999999998</v>
      </c>
      <c r="Q24" s="425">
        <v>823.14499999999998</v>
      </c>
      <c r="R24" s="315">
        <v>3.6</v>
      </c>
      <c r="S24" s="425">
        <f>IF(D24="ASSESSOR",480*R24,IF(D24="COLABORADOR EVENTUAL",480*R24,IF(D24="GUARDA PORTUÁRIO",240*R24,IF(D24="CONSELHEIRO",600*R24,IF(D24="DIRETOR",600*R24,IF(D24="FIEL",360*R24,IF(D24="FIEL AJUDANTE",360*R24,IF(D24="GERENTE",480*R24,IF(D24="SECRETÁRIA",360*R24,IF(D24="SUPERINTENDENTE",480*R24,IF(D24="SUPERVISOR",360*R24,IF(D24="ESPECIALISTA PORTUÁRIO",360*R24,IF(D24="TÉC. SERV. PORTUÁRIOS",240*R24,0)))))))))))))</f>
        <v>2160</v>
      </c>
      <c r="T24" s="426">
        <f>SUM(P24:Q24,S24)</f>
        <v>3806.29</v>
      </c>
      <c r="U24" s="324"/>
    </row>
    <row r="25" spans="1:1020 1026:2047 2056:3067 3076:5120 5126:6140 6146:7167 7176:8187 8196:10240 10246:11260 11266:12287 12296:13307 13316:15360 15366:16380" ht="45.75">
      <c r="A25" s="358" t="s">
        <v>1179</v>
      </c>
      <c r="B25" s="316">
        <v>44980</v>
      </c>
      <c r="C25" s="360" t="s">
        <v>1180</v>
      </c>
      <c r="D25" s="358" t="s">
        <v>25</v>
      </c>
      <c r="E25" s="358"/>
      <c r="F25" s="358" t="s">
        <v>27</v>
      </c>
      <c r="G25" s="358"/>
      <c r="H25" s="358" t="s">
        <v>29</v>
      </c>
      <c r="I25" s="358" t="s">
        <v>30</v>
      </c>
      <c r="J25" s="358" t="s">
        <v>373</v>
      </c>
      <c r="K25" s="358" t="s">
        <v>33</v>
      </c>
      <c r="L25" s="358" t="s">
        <v>263</v>
      </c>
      <c r="M25" s="316">
        <v>44985</v>
      </c>
      <c r="N25" s="316">
        <v>44987</v>
      </c>
      <c r="O25" s="361" t="s">
        <v>1177</v>
      </c>
      <c r="P25" s="417">
        <v>1840.085</v>
      </c>
      <c r="Q25" s="417">
        <v>1840.085</v>
      </c>
      <c r="R25" s="358">
        <v>2.6</v>
      </c>
      <c r="S25" s="417">
        <f>IF(D25="ASSESSOR",480*R25,IF(D25="COLABORADOR EVENTUAL",480*R25,IF(D25="GUARDA PORTUÁRIO",240*R25,IF(D25="CONSELHEIRO",600*R25,IF(D25="DIRETOR",600*R25,IF(D25="FIEL",360*R25,IF(D25="FIEL AJUDANTE",360*R25,IF(D25="GERENTE",480*R25,IF(D25="SECRETÁRIA",360*R25,IF(D25="SUPERINTENDENTE",480*R25,IF(D25="SUPERVISOR",360*R25,IF(D25="ESPECIALISTA PORTUÁRIO",360*R25,IF(D25="TÉC. SERV. PORTUÁRIOS",240*R25,0)))))))))))))</f>
        <v>1560</v>
      </c>
      <c r="T25" s="418">
        <f>SUM(P25:Q25,S25)</f>
        <v>5240.17</v>
      </c>
      <c r="U25" s="324"/>
    </row>
    <row r="26" spans="1:1020 1026:2047 2056:3067 3076:5120 5126:6140 6146:7167 7176:8187 8196:10240 10246:11260 11266:12287 12296:13307 13316:15360 15366:16380" s="323" customFormat="1" ht="45.75">
      <c r="A26" s="358" t="s">
        <v>1181</v>
      </c>
      <c r="B26" s="316">
        <v>44980</v>
      </c>
      <c r="C26" s="360" t="s">
        <v>1182</v>
      </c>
      <c r="D26" s="358" t="s">
        <v>25</v>
      </c>
      <c r="E26" s="358" t="s">
        <v>154</v>
      </c>
      <c r="F26" s="358" t="s">
        <v>27</v>
      </c>
      <c r="G26" s="358" t="s">
        <v>1183</v>
      </c>
      <c r="H26" s="358" t="s">
        <v>29</v>
      </c>
      <c r="I26" s="358" t="s">
        <v>30</v>
      </c>
      <c r="J26" s="358" t="s">
        <v>373</v>
      </c>
      <c r="K26" s="419" t="s">
        <v>33</v>
      </c>
      <c r="L26" s="419" t="s">
        <v>263</v>
      </c>
      <c r="M26" s="316">
        <v>44986</v>
      </c>
      <c r="N26" s="316">
        <v>44987</v>
      </c>
      <c r="O26" s="361" t="s">
        <v>1177</v>
      </c>
      <c r="P26" s="417">
        <v>1840.085</v>
      </c>
      <c r="Q26" s="417">
        <v>1840.085</v>
      </c>
      <c r="R26" s="358">
        <v>1.6</v>
      </c>
      <c r="S26" s="417">
        <f>IF(D26="ASSESSOR",480*R26,IF(D26="COLABORADOR EVENTUAL",480*R26,IF(D26="GUARDA PORTUÁRIO",240*R26,IF(D26="CONSELHEIRO",600*R26,IF(D26="DIRETOR",600*R26,IF(D26="FIEL",360*R26,IF(D26="FIEL AJUDANTE",360*R26,IF(D26="GERENTE",480*R26,IF(D26="SECRETÁRIA",360*R26,IF(D26="SUPERINTENDENTE",480*R26,IF(D26="SUPERVISOR",360*R26,IF(D26="ESPECIALISTA PORTUÁRIO",360*R26,IF(D26="TÉC. SERV. PORTUÁRIOS",240*R26,0)))))))))))))</f>
        <v>960</v>
      </c>
      <c r="T26" s="418">
        <f>SUM(P26:Q26,S26)</f>
        <v>4640.17</v>
      </c>
      <c r="U26" s="324"/>
      <c r="Z26" s="325"/>
      <c r="AA26" s="325"/>
      <c r="AJ26" s="329"/>
      <c r="AK26" s="329"/>
      <c r="AM26" s="232"/>
      <c r="AN26" s="330"/>
      <c r="AT26" s="325"/>
      <c r="AU26" s="325"/>
      <c r="BD26" s="329"/>
      <c r="BE26" s="329"/>
      <c r="BG26" s="232"/>
      <c r="BH26" s="330"/>
      <c r="BN26" s="325"/>
      <c r="BO26" s="325"/>
      <c r="BX26" s="329"/>
      <c r="BY26" s="329"/>
      <c r="CA26" s="232"/>
      <c r="CB26" s="330"/>
      <c r="CH26" s="325"/>
      <c r="CI26" s="325"/>
      <c r="CR26" s="329"/>
      <c r="CS26" s="329"/>
      <c r="CU26" s="232"/>
      <c r="CV26" s="330"/>
      <c r="DB26" s="325"/>
      <c r="DC26" s="325"/>
      <c r="DL26" s="329"/>
      <c r="DM26" s="329"/>
      <c r="DO26" s="232"/>
      <c r="DP26" s="330"/>
      <c r="DV26" s="325"/>
      <c r="DW26" s="325"/>
      <c r="EF26" s="329"/>
      <c r="EG26" s="329"/>
      <c r="EI26" s="232"/>
      <c r="EJ26" s="330"/>
      <c r="EP26" s="325"/>
      <c r="EQ26" s="325"/>
      <c r="EZ26" s="329"/>
      <c r="FA26" s="329"/>
      <c r="FC26" s="232"/>
      <c r="FD26" s="330"/>
      <c r="FJ26" s="325"/>
      <c r="FK26" s="325"/>
      <c r="FT26" s="329"/>
      <c r="FU26" s="329"/>
      <c r="FW26" s="232"/>
      <c r="FX26" s="330"/>
      <c r="GD26" s="325"/>
      <c r="GE26" s="325"/>
      <c r="GN26" s="329"/>
      <c r="GO26" s="329"/>
      <c r="GQ26" s="232"/>
      <c r="GR26" s="330"/>
      <c r="GX26" s="325"/>
      <c r="GY26" s="325"/>
      <c r="HH26" s="329"/>
      <c r="HI26" s="329"/>
      <c r="HK26" s="232"/>
      <c r="HL26" s="330"/>
      <c r="HR26" s="325"/>
      <c r="HS26" s="325"/>
      <c r="IB26" s="329"/>
      <c r="IC26" s="329"/>
      <c r="IE26" s="232"/>
      <c r="IF26" s="330"/>
      <c r="IL26" s="325"/>
      <c r="IM26" s="325"/>
      <c r="IV26" s="329"/>
      <c r="IW26" s="329"/>
      <c r="IY26" s="232"/>
      <c r="IZ26" s="330"/>
      <c r="JF26" s="325"/>
      <c r="JG26" s="325"/>
      <c r="JP26" s="329"/>
      <c r="JQ26" s="329"/>
      <c r="JS26" s="232"/>
      <c r="JT26" s="330"/>
      <c r="JZ26" s="325"/>
      <c r="KA26" s="325"/>
      <c r="KJ26" s="329"/>
      <c r="KK26" s="329"/>
      <c r="KM26" s="232"/>
      <c r="KN26" s="330"/>
      <c r="KT26" s="325"/>
      <c r="KU26" s="325"/>
      <c r="LD26" s="329"/>
      <c r="LE26" s="329"/>
      <c r="LG26" s="232"/>
      <c r="LH26" s="330"/>
      <c r="LN26" s="325"/>
      <c r="LO26" s="325"/>
      <c r="LX26" s="329"/>
      <c r="LY26" s="329"/>
      <c r="MA26" s="232"/>
      <c r="MB26" s="330"/>
      <c r="MH26" s="325"/>
      <c r="MI26" s="325"/>
      <c r="MR26" s="329"/>
      <c r="MS26" s="329"/>
      <c r="MU26" s="232"/>
      <c r="MV26" s="330"/>
      <c r="NB26" s="325"/>
      <c r="NC26" s="325"/>
      <c r="NL26" s="329"/>
      <c r="NM26" s="329"/>
      <c r="NO26" s="232"/>
      <c r="NP26" s="330"/>
      <c r="NV26" s="325"/>
      <c r="NW26" s="325"/>
      <c r="OF26" s="329"/>
      <c r="OG26" s="329"/>
      <c r="OI26" s="232"/>
      <c r="OJ26" s="330"/>
      <c r="OP26" s="325"/>
      <c r="OQ26" s="325"/>
      <c r="OZ26" s="329"/>
      <c r="PA26" s="329"/>
      <c r="PC26" s="232"/>
      <c r="PD26" s="330"/>
      <c r="PJ26" s="325"/>
      <c r="PK26" s="325"/>
      <c r="PT26" s="329"/>
      <c r="PU26" s="329"/>
      <c r="PW26" s="232"/>
      <c r="PX26" s="330"/>
      <c r="QD26" s="325"/>
      <c r="QE26" s="325"/>
      <c r="QN26" s="329"/>
      <c r="QO26" s="329"/>
      <c r="QQ26" s="232"/>
      <c r="QR26" s="330"/>
      <c r="QX26" s="325"/>
      <c r="QY26" s="325"/>
      <c r="RH26" s="329"/>
      <c r="RI26" s="329"/>
      <c r="RK26" s="232"/>
      <c r="RL26" s="330"/>
      <c r="RR26" s="325"/>
      <c r="RS26" s="325"/>
      <c r="SB26" s="329"/>
      <c r="SC26" s="329"/>
      <c r="SE26" s="232"/>
      <c r="SF26" s="330"/>
      <c r="SL26" s="325"/>
      <c r="SM26" s="325"/>
      <c r="SV26" s="329"/>
      <c r="SW26" s="329"/>
      <c r="SY26" s="232"/>
      <c r="SZ26" s="330"/>
      <c r="TF26" s="325"/>
      <c r="TG26" s="325"/>
      <c r="TP26" s="329"/>
      <c r="TQ26" s="329"/>
      <c r="TS26" s="232"/>
      <c r="TT26" s="330"/>
      <c r="TZ26" s="325"/>
      <c r="UA26" s="325"/>
      <c r="UJ26" s="329"/>
      <c r="UK26" s="329"/>
      <c r="UM26" s="232"/>
      <c r="UN26" s="330"/>
      <c r="UT26" s="325"/>
      <c r="UU26" s="325"/>
      <c r="VD26" s="329"/>
      <c r="VE26" s="329"/>
      <c r="VG26" s="232"/>
      <c r="VH26" s="330"/>
      <c r="VN26" s="325"/>
      <c r="VO26" s="325"/>
      <c r="VX26" s="329"/>
      <c r="VY26" s="329"/>
      <c r="WA26" s="232"/>
      <c r="WB26" s="330"/>
      <c r="WH26" s="325"/>
      <c r="WI26" s="325"/>
      <c r="WR26" s="329"/>
      <c r="WS26" s="329"/>
      <c r="WU26" s="232"/>
      <c r="WV26" s="330"/>
      <c r="XB26" s="325"/>
      <c r="XC26" s="325"/>
      <c r="XL26" s="329"/>
      <c r="XM26" s="329"/>
      <c r="XO26" s="232"/>
      <c r="XP26" s="330"/>
      <c r="XV26" s="325"/>
      <c r="XW26" s="325"/>
      <c r="YF26" s="329"/>
      <c r="YG26" s="329"/>
      <c r="YI26" s="232"/>
      <c r="YJ26" s="330"/>
      <c r="YP26" s="325"/>
      <c r="YQ26" s="325"/>
      <c r="YZ26" s="329"/>
      <c r="ZA26" s="329"/>
      <c r="ZC26" s="232"/>
      <c r="ZD26" s="330"/>
      <c r="ZJ26" s="325"/>
      <c r="ZK26" s="325"/>
      <c r="ZT26" s="329"/>
      <c r="ZU26" s="329"/>
      <c r="ZW26" s="232"/>
      <c r="ZX26" s="330"/>
      <c r="AAD26" s="325"/>
      <c r="AAE26" s="325"/>
      <c r="AAN26" s="329"/>
      <c r="AAO26" s="329"/>
      <c r="AAQ26" s="232"/>
      <c r="AAR26" s="330"/>
      <c r="AAX26" s="325"/>
      <c r="AAY26" s="325"/>
      <c r="ABH26" s="329"/>
      <c r="ABI26" s="329"/>
      <c r="ABK26" s="232"/>
      <c r="ABL26" s="330"/>
      <c r="ABR26" s="325"/>
      <c r="ABS26" s="325"/>
      <c r="ACB26" s="329"/>
      <c r="ACC26" s="329"/>
      <c r="ACE26" s="232"/>
      <c r="ACF26" s="330"/>
      <c r="ACL26" s="325"/>
      <c r="ACM26" s="325"/>
      <c r="ACV26" s="329"/>
      <c r="ACW26" s="329"/>
      <c r="ACY26" s="232"/>
      <c r="ACZ26" s="330"/>
      <c r="ADF26" s="325"/>
      <c r="ADG26" s="325"/>
      <c r="ADP26" s="329"/>
      <c r="ADQ26" s="329"/>
      <c r="ADS26" s="232"/>
      <c r="ADT26" s="330"/>
      <c r="ADZ26" s="325"/>
      <c r="AEA26" s="325"/>
      <c r="AEJ26" s="329"/>
      <c r="AEK26" s="329"/>
      <c r="AEM26" s="232"/>
      <c r="AEN26" s="330"/>
      <c r="AET26" s="325"/>
      <c r="AEU26" s="325"/>
      <c r="AFD26" s="329"/>
      <c r="AFE26" s="329"/>
      <c r="AFG26" s="232"/>
      <c r="AFH26" s="330"/>
      <c r="AFN26" s="325"/>
      <c r="AFO26" s="325"/>
      <c r="AFX26" s="329"/>
      <c r="AFY26" s="329"/>
      <c r="AGA26" s="232"/>
      <c r="AGB26" s="330"/>
      <c r="AGH26" s="325"/>
      <c r="AGI26" s="325"/>
      <c r="AGR26" s="329"/>
      <c r="AGS26" s="329"/>
      <c r="AGU26" s="232"/>
      <c r="AGV26" s="330"/>
      <c r="AHB26" s="325"/>
      <c r="AHC26" s="325"/>
      <c r="AHL26" s="329"/>
      <c r="AHM26" s="329"/>
      <c r="AHO26" s="232"/>
      <c r="AHP26" s="330"/>
      <c r="AHV26" s="325"/>
      <c r="AHW26" s="325"/>
      <c r="AIF26" s="329"/>
      <c r="AIG26" s="329"/>
      <c r="AII26" s="232"/>
      <c r="AIJ26" s="330"/>
      <c r="AIP26" s="325"/>
      <c r="AIQ26" s="325"/>
      <c r="AIZ26" s="329"/>
      <c r="AJA26" s="329"/>
      <c r="AJC26" s="232"/>
      <c r="AJD26" s="330"/>
      <c r="AJJ26" s="325"/>
      <c r="AJK26" s="325"/>
      <c r="AJT26" s="329"/>
      <c r="AJU26" s="329"/>
      <c r="AJW26" s="232"/>
      <c r="AJX26" s="330"/>
      <c r="AKD26" s="325"/>
      <c r="AKE26" s="325"/>
      <c r="AKN26" s="329"/>
      <c r="AKO26" s="329"/>
      <c r="AKQ26" s="232"/>
      <c r="AKR26" s="330"/>
      <c r="AKX26" s="325"/>
      <c r="AKY26" s="325"/>
      <c r="ALH26" s="329"/>
      <c r="ALI26" s="329"/>
      <c r="ALK26" s="232"/>
      <c r="ALL26" s="330"/>
      <c r="ALR26" s="325"/>
      <c r="ALS26" s="325"/>
      <c r="AMB26" s="329"/>
      <c r="AMC26" s="329"/>
      <c r="AME26" s="232"/>
      <c r="AMF26" s="330"/>
      <c r="AML26" s="325"/>
      <c r="AMM26" s="325"/>
      <c r="AMV26" s="329"/>
      <c r="AMW26" s="329"/>
      <c r="AMY26" s="232"/>
      <c r="AMZ26" s="330"/>
      <c r="ANF26" s="325"/>
      <c r="ANG26" s="325"/>
      <c r="ANP26" s="329"/>
      <c r="ANQ26" s="329"/>
      <c r="ANS26" s="232"/>
      <c r="ANT26" s="330"/>
      <c r="ANZ26" s="325"/>
      <c r="AOA26" s="325"/>
      <c r="AOJ26" s="329"/>
      <c r="AOK26" s="329"/>
      <c r="AOM26" s="232"/>
      <c r="AON26" s="330"/>
      <c r="AOT26" s="325"/>
      <c r="AOU26" s="325"/>
      <c r="APD26" s="329"/>
      <c r="APE26" s="329"/>
      <c r="APG26" s="232"/>
      <c r="APH26" s="330"/>
      <c r="APN26" s="325"/>
      <c r="APO26" s="325"/>
      <c r="APX26" s="329"/>
      <c r="APY26" s="329"/>
      <c r="AQA26" s="232"/>
      <c r="AQB26" s="330"/>
      <c r="AQH26" s="325"/>
      <c r="AQI26" s="325"/>
      <c r="AQR26" s="329"/>
      <c r="AQS26" s="329"/>
      <c r="AQU26" s="232"/>
      <c r="AQV26" s="330"/>
      <c r="ARB26" s="325"/>
      <c r="ARC26" s="325"/>
      <c r="ARL26" s="329"/>
      <c r="ARM26" s="329"/>
      <c r="ARO26" s="232"/>
      <c r="ARP26" s="330"/>
      <c r="ARV26" s="325"/>
      <c r="ARW26" s="325"/>
      <c r="ASF26" s="329"/>
      <c r="ASG26" s="329"/>
      <c r="ASI26" s="232"/>
      <c r="ASJ26" s="330"/>
      <c r="ASP26" s="325"/>
      <c r="ASQ26" s="325"/>
      <c r="ASZ26" s="329"/>
      <c r="ATA26" s="329"/>
      <c r="ATC26" s="232"/>
      <c r="ATD26" s="330"/>
      <c r="ATJ26" s="325"/>
      <c r="ATK26" s="325"/>
      <c r="ATT26" s="329"/>
      <c r="ATU26" s="329"/>
      <c r="ATW26" s="232"/>
      <c r="ATX26" s="330"/>
      <c r="AUD26" s="325"/>
      <c r="AUE26" s="325"/>
      <c r="AUN26" s="329"/>
      <c r="AUO26" s="329"/>
      <c r="AUQ26" s="232"/>
      <c r="AUR26" s="330"/>
      <c r="AUX26" s="325"/>
      <c r="AUY26" s="325"/>
      <c r="AVH26" s="329"/>
      <c r="AVI26" s="329"/>
      <c r="AVK26" s="232"/>
      <c r="AVL26" s="330"/>
      <c r="AVR26" s="325"/>
      <c r="AVS26" s="325"/>
      <c r="AWB26" s="329"/>
      <c r="AWC26" s="329"/>
      <c r="AWE26" s="232"/>
      <c r="AWF26" s="330"/>
      <c r="AWL26" s="325"/>
      <c r="AWM26" s="325"/>
      <c r="AWV26" s="329"/>
      <c r="AWW26" s="329"/>
      <c r="AWY26" s="232"/>
      <c r="AWZ26" s="330"/>
      <c r="AXF26" s="325"/>
      <c r="AXG26" s="325"/>
      <c r="AXP26" s="329"/>
      <c r="AXQ26" s="329"/>
      <c r="AXS26" s="232"/>
      <c r="AXT26" s="330"/>
      <c r="AXZ26" s="325"/>
      <c r="AYA26" s="325"/>
      <c r="AYJ26" s="329"/>
      <c r="AYK26" s="329"/>
      <c r="AYM26" s="232"/>
      <c r="AYN26" s="330"/>
      <c r="AYT26" s="325"/>
      <c r="AYU26" s="325"/>
      <c r="AZD26" s="329"/>
      <c r="AZE26" s="329"/>
      <c r="AZG26" s="232"/>
      <c r="AZH26" s="330"/>
      <c r="AZN26" s="325"/>
      <c r="AZO26" s="325"/>
      <c r="AZX26" s="329"/>
      <c r="AZY26" s="329"/>
      <c r="BAA26" s="232"/>
      <c r="BAB26" s="330"/>
      <c r="BAH26" s="325"/>
      <c r="BAI26" s="325"/>
      <c r="BAR26" s="329"/>
      <c r="BAS26" s="329"/>
      <c r="BAU26" s="232"/>
      <c r="BAV26" s="330"/>
      <c r="BBB26" s="325"/>
      <c r="BBC26" s="325"/>
      <c r="BBL26" s="329"/>
      <c r="BBM26" s="329"/>
      <c r="BBO26" s="232"/>
      <c r="BBP26" s="330"/>
      <c r="BBV26" s="325"/>
      <c r="BBW26" s="325"/>
      <c r="BCF26" s="329"/>
      <c r="BCG26" s="329"/>
      <c r="BCI26" s="232"/>
      <c r="BCJ26" s="330"/>
      <c r="BCP26" s="325"/>
      <c r="BCQ26" s="325"/>
      <c r="BCZ26" s="329"/>
      <c r="BDA26" s="329"/>
      <c r="BDC26" s="232"/>
      <c r="BDD26" s="330"/>
      <c r="BDJ26" s="325"/>
      <c r="BDK26" s="325"/>
      <c r="BDT26" s="329"/>
      <c r="BDU26" s="329"/>
      <c r="BDW26" s="232"/>
      <c r="BDX26" s="330"/>
      <c r="BED26" s="325"/>
      <c r="BEE26" s="325"/>
      <c r="BEN26" s="329"/>
      <c r="BEO26" s="329"/>
      <c r="BEQ26" s="232"/>
      <c r="BER26" s="330"/>
      <c r="BEX26" s="325"/>
      <c r="BEY26" s="325"/>
      <c r="BFH26" s="329"/>
      <c r="BFI26" s="329"/>
      <c r="BFK26" s="232"/>
      <c r="BFL26" s="330"/>
      <c r="BFR26" s="325"/>
      <c r="BFS26" s="325"/>
      <c r="BGB26" s="329"/>
      <c r="BGC26" s="329"/>
      <c r="BGE26" s="232"/>
      <c r="BGF26" s="330"/>
      <c r="BGL26" s="325"/>
      <c r="BGM26" s="325"/>
      <c r="BGV26" s="329"/>
      <c r="BGW26" s="329"/>
      <c r="BGY26" s="232"/>
      <c r="BGZ26" s="330"/>
      <c r="BHF26" s="325"/>
      <c r="BHG26" s="325"/>
      <c r="BHP26" s="329"/>
      <c r="BHQ26" s="329"/>
      <c r="BHS26" s="232"/>
      <c r="BHT26" s="330"/>
      <c r="BHZ26" s="325"/>
      <c r="BIA26" s="325"/>
      <c r="BIJ26" s="329"/>
      <c r="BIK26" s="329"/>
      <c r="BIM26" s="232"/>
      <c r="BIN26" s="330"/>
      <c r="BIT26" s="325"/>
      <c r="BIU26" s="325"/>
      <c r="BJD26" s="329"/>
      <c r="BJE26" s="329"/>
      <c r="BJG26" s="232"/>
      <c r="BJH26" s="330"/>
      <c r="BJN26" s="325"/>
      <c r="BJO26" s="325"/>
      <c r="BJX26" s="329"/>
      <c r="BJY26" s="329"/>
      <c r="BKA26" s="232"/>
      <c r="BKB26" s="330"/>
      <c r="BKH26" s="325"/>
      <c r="BKI26" s="325"/>
      <c r="BKR26" s="329"/>
      <c r="BKS26" s="329"/>
      <c r="BKU26" s="232"/>
      <c r="BKV26" s="330"/>
      <c r="BLB26" s="325"/>
      <c r="BLC26" s="325"/>
      <c r="BLL26" s="329"/>
      <c r="BLM26" s="329"/>
      <c r="BLO26" s="232"/>
      <c r="BLP26" s="330"/>
      <c r="BLV26" s="325"/>
      <c r="BLW26" s="325"/>
      <c r="BMF26" s="329"/>
      <c r="BMG26" s="329"/>
      <c r="BMI26" s="232"/>
      <c r="BMJ26" s="330"/>
      <c r="BMP26" s="325"/>
      <c r="BMQ26" s="325"/>
      <c r="BMZ26" s="329"/>
      <c r="BNA26" s="329"/>
      <c r="BNC26" s="232"/>
      <c r="BND26" s="330"/>
      <c r="BNJ26" s="325"/>
      <c r="BNK26" s="325"/>
      <c r="BNT26" s="329"/>
      <c r="BNU26" s="329"/>
      <c r="BNW26" s="232"/>
      <c r="BNX26" s="330"/>
      <c r="BOD26" s="325"/>
      <c r="BOE26" s="325"/>
      <c r="BON26" s="329"/>
      <c r="BOO26" s="329"/>
      <c r="BOQ26" s="232"/>
      <c r="BOR26" s="330"/>
      <c r="BOX26" s="325"/>
      <c r="BOY26" s="325"/>
      <c r="BPH26" s="329"/>
      <c r="BPI26" s="329"/>
      <c r="BPK26" s="232"/>
      <c r="BPL26" s="330"/>
      <c r="BPR26" s="325"/>
      <c r="BPS26" s="325"/>
      <c r="BQB26" s="329"/>
      <c r="BQC26" s="329"/>
      <c r="BQE26" s="232"/>
      <c r="BQF26" s="330"/>
      <c r="BQL26" s="325"/>
      <c r="BQM26" s="325"/>
      <c r="BQV26" s="329"/>
      <c r="BQW26" s="329"/>
      <c r="BQY26" s="232"/>
      <c r="BQZ26" s="330"/>
      <c r="BRF26" s="325"/>
      <c r="BRG26" s="325"/>
      <c r="BRP26" s="329"/>
      <c r="BRQ26" s="329"/>
      <c r="BRS26" s="232"/>
      <c r="BRT26" s="330"/>
      <c r="BRZ26" s="325"/>
      <c r="BSA26" s="325"/>
      <c r="BSJ26" s="329"/>
      <c r="BSK26" s="329"/>
      <c r="BSM26" s="232"/>
      <c r="BSN26" s="330"/>
      <c r="BST26" s="325"/>
      <c r="BSU26" s="325"/>
      <c r="BTD26" s="329"/>
      <c r="BTE26" s="329"/>
      <c r="BTG26" s="232"/>
      <c r="BTH26" s="330"/>
      <c r="BTN26" s="325"/>
      <c r="BTO26" s="325"/>
      <c r="BTX26" s="329"/>
      <c r="BTY26" s="329"/>
      <c r="BUA26" s="232"/>
      <c r="BUB26" s="330"/>
      <c r="BUH26" s="325"/>
      <c r="BUI26" s="325"/>
      <c r="BUR26" s="329"/>
      <c r="BUS26" s="329"/>
      <c r="BUU26" s="232"/>
      <c r="BUV26" s="330"/>
      <c r="BVB26" s="325"/>
      <c r="BVC26" s="325"/>
      <c r="BVL26" s="329"/>
      <c r="BVM26" s="329"/>
      <c r="BVO26" s="232"/>
      <c r="BVP26" s="330"/>
      <c r="BVV26" s="325"/>
      <c r="BVW26" s="325"/>
      <c r="BWF26" s="329"/>
      <c r="BWG26" s="329"/>
      <c r="BWI26" s="232"/>
      <c r="BWJ26" s="330"/>
      <c r="BWP26" s="325"/>
      <c r="BWQ26" s="325"/>
      <c r="BWZ26" s="329"/>
      <c r="BXA26" s="329"/>
      <c r="BXC26" s="232"/>
      <c r="BXD26" s="330"/>
      <c r="BXJ26" s="325"/>
      <c r="BXK26" s="325"/>
      <c r="BXT26" s="329"/>
      <c r="BXU26" s="329"/>
      <c r="BXW26" s="232"/>
      <c r="BXX26" s="330"/>
      <c r="BYD26" s="325"/>
      <c r="BYE26" s="325"/>
      <c r="BYN26" s="329"/>
      <c r="BYO26" s="329"/>
      <c r="BYQ26" s="232"/>
      <c r="BYR26" s="330"/>
      <c r="BYX26" s="325"/>
      <c r="BYY26" s="325"/>
      <c r="BZH26" s="329"/>
      <c r="BZI26" s="329"/>
      <c r="BZK26" s="232"/>
      <c r="BZL26" s="330"/>
      <c r="BZR26" s="325"/>
      <c r="BZS26" s="325"/>
      <c r="CAB26" s="329"/>
      <c r="CAC26" s="329"/>
      <c r="CAE26" s="232"/>
      <c r="CAF26" s="330"/>
      <c r="CAL26" s="325"/>
      <c r="CAM26" s="325"/>
      <c r="CAV26" s="329"/>
      <c r="CAW26" s="329"/>
      <c r="CAY26" s="232"/>
      <c r="CAZ26" s="330"/>
      <c r="CBF26" s="325"/>
      <c r="CBG26" s="325"/>
      <c r="CBP26" s="329"/>
      <c r="CBQ26" s="329"/>
      <c r="CBS26" s="232"/>
      <c r="CBT26" s="330"/>
      <c r="CBZ26" s="325"/>
      <c r="CCA26" s="325"/>
      <c r="CCJ26" s="329"/>
      <c r="CCK26" s="329"/>
      <c r="CCM26" s="232"/>
      <c r="CCN26" s="330"/>
      <c r="CCT26" s="325"/>
      <c r="CCU26" s="325"/>
      <c r="CDD26" s="329"/>
      <c r="CDE26" s="329"/>
      <c r="CDG26" s="232"/>
      <c r="CDH26" s="330"/>
      <c r="CDN26" s="325"/>
      <c r="CDO26" s="325"/>
      <c r="CDX26" s="329"/>
      <c r="CDY26" s="329"/>
      <c r="CEA26" s="232"/>
      <c r="CEB26" s="330"/>
      <c r="CEH26" s="325"/>
      <c r="CEI26" s="325"/>
      <c r="CER26" s="329"/>
      <c r="CES26" s="329"/>
      <c r="CEU26" s="232"/>
      <c r="CEV26" s="330"/>
      <c r="CFB26" s="325"/>
      <c r="CFC26" s="325"/>
      <c r="CFL26" s="329"/>
      <c r="CFM26" s="329"/>
      <c r="CFO26" s="232"/>
      <c r="CFP26" s="330"/>
      <c r="CFV26" s="325"/>
      <c r="CFW26" s="325"/>
      <c r="CGF26" s="329"/>
      <c r="CGG26" s="329"/>
      <c r="CGI26" s="232"/>
      <c r="CGJ26" s="330"/>
      <c r="CGP26" s="325"/>
      <c r="CGQ26" s="325"/>
      <c r="CGZ26" s="329"/>
      <c r="CHA26" s="329"/>
      <c r="CHC26" s="232"/>
      <c r="CHD26" s="330"/>
      <c r="CHJ26" s="325"/>
      <c r="CHK26" s="325"/>
      <c r="CHT26" s="329"/>
      <c r="CHU26" s="329"/>
      <c r="CHW26" s="232"/>
      <c r="CHX26" s="330"/>
      <c r="CID26" s="325"/>
      <c r="CIE26" s="325"/>
      <c r="CIN26" s="329"/>
      <c r="CIO26" s="329"/>
      <c r="CIQ26" s="232"/>
      <c r="CIR26" s="330"/>
      <c r="CIX26" s="325"/>
      <c r="CIY26" s="325"/>
      <c r="CJH26" s="329"/>
      <c r="CJI26" s="329"/>
      <c r="CJK26" s="232"/>
      <c r="CJL26" s="330"/>
      <c r="CJR26" s="325"/>
      <c r="CJS26" s="325"/>
      <c r="CKB26" s="329"/>
      <c r="CKC26" s="329"/>
      <c r="CKE26" s="232"/>
      <c r="CKF26" s="330"/>
      <c r="CKL26" s="325"/>
      <c r="CKM26" s="325"/>
      <c r="CKV26" s="329"/>
      <c r="CKW26" s="329"/>
      <c r="CKY26" s="232"/>
      <c r="CKZ26" s="330"/>
      <c r="CLF26" s="325"/>
      <c r="CLG26" s="325"/>
      <c r="CLP26" s="329"/>
      <c r="CLQ26" s="329"/>
      <c r="CLS26" s="232"/>
      <c r="CLT26" s="330"/>
      <c r="CLZ26" s="325"/>
      <c r="CMA26" s="325"/>
      <c r="CMJ26" s="329"/>
      <c r="CMK26" s="329"/>
      <c r="CMM26" s="232"/>
      <c r="CMN26" s="330"/>
      <c r="CMT26" s="325"/>
      <c r="CMU26" s="325"/>
      <c r="CND26" s="329"/>
      <c r="CNE26" s="329"/>
      <c r="CNG26" s="232"/>
      <c r="CNH26" s="330"/>
      <c r="CNN26" s="325"/>
      <c r="CNO26" s="325"/>
      <c r="CNX26" s="329"/>
      <c r="CNY26" s="329"/>
      <c r="COA26" s="232"/>
      <c r="COB26" s="330"/>
      <c r="COH26" s="325"/>
      <c r="COI26" s="325"/>
      <c r="COR26" s="329"/>
      <c r="COS26" s="329"/>
      <c r="COU26" s="232"/>
      <c r="COV26" s="330"/>
      <c r="CPB26" s="325"/>
      <c r="CPC26" s="325"/>
      <c r="CPL26" s="329"/>
      <c r="CPM26" s="329"/>
      <c r="CPO26" s="232"/>
      <c r="CPP26" s="330"/>
      <c r="CPV26" s="325"/>
      <c r="CPW26" s="325"/>
      <c r="CQF26" s="329"/>
      <c r="CQG26" s="329"/>
      <c r="CQI26" s="232"/>
      <c r="CQJ26" s="330"/>
      <c r="CQP26" s="325"/>
      <c r="CQQ26" s="325"/>
      <c r="CQZ26" s="329"/>
      <c r="CRA26" s="329"/>
      <c r="CRC26" s="232"/>
      <c r="CRD26" s="330"/>
      <c r="CRJ26" s="325"/>
      <c r="CRK26" s="325"/>
      <c r="CRT26" s="329"/>
      <c r="CRU26" s="329"/>
      <c r="CRW26" s="232"/>
      <c r="CRX26" s="330"/>
      <c r="CSD26" s="325"/>
      <c r="CSE26" s="325"/>
      <c r="CSN26" s="329"/>
      <c r="CSO26" s="329"/>
      <c r="CSQ26" s="232"/>
      <c r="CSR26" s="330"/>
      <c r="CSX26" s="325"/>
      <c r="CSY26" s="325"/>
      <c r="CTH26" s="329"/>
      <c r="CTI26" s="329"/>
      <c r="CTK26" s="232"/>
      <c r="CTL26" s="330"/>
      <c r="CTR26" s="325"/>
      <c r="CTS26" s="325"/>
      <c r="CUB26" s="329"/>
      <c r="CUC26" s="329"/>
      <c r="CUE26" s="232"/>
      <c r="CUF26" s="330"/>
      <c r="CUL26" s="325"/>
      <c r="CUM26" s="325"/>
      <c r="CUV26" s="329"/>
      <c r="CUW26" s="329"/>
      <c r="CUY26" s="232"/>
      <c r="CUZ26" s="330"/>
      <c r="CVF26" s="325"/>
      <c r="CVG26" s="325"/>
      <c r="CVP26" s="329"/>
      <c r="CVQ26" s="329"/>
      <c r="CVS26" s="232"/>
      <c r="CVT26" s="330"/>
      <c r="CVZ26" s="325"/>
      <c r="CWA26" s="325"/>
      <c r="CWJ26" s="329"/>
      <c r="CWK26" s="329"/>
      <c r="CWM26" s="232"/>
      <c r="CWN26" s="330"/>
      <c r="CWT26" s="325"/>
      <c r="CWU26" s="325"/>
      <c r="CXD26" s="329"/>
      <c r="CXE26" s="329"/>
      <c r="CXG26" s="232"/>
      <c r="CXH26" s="330"/>
      <c r="CXN26" s="325"/>
      <c r="CXO26" s="325"/>
      <c r="CXX26" s="329"/>
      <c r="CXY26" s="329"/>
      <c r="CYA26" s="232"/>
      <c r="CYB26" s="330"/>
      <c r="CYH26" s="325"/>
      <c r="CYI26" s="325"/>
      <c r="CYR26" s="329"/>
      <c r="CYS26" s="329"/>
      <c r="CYU26" s="232"/>
      <c r="CYV26" s="330"/>
      <c r="CZB26" s="325"/>
      <c r="CZC26" s="325"/>
      <c r="CZL26" s="329"/>
      <c r="CZM26" s="329"/>
      <c r="CZO26" s="232"/>
      <c r="CZP26" s="330"/>
      <c r="CZV26" s="325"/>
      <c r="CZW26" s="325"/>
      <c r="DAF26" s="329"/>
      <c r="DAG26" s="329"/>
      <c r="DAI26" s="232"/>
      <c r="DAJ26" s="330"/>
      <c r="DAP26" s="325"/>
      <c r="DAQ26" s="325"/>
      <c r="DAZ26" s="329"/>
      <c r="DBA26" s="329"/>
      <c r="DBC26" s="232"/>
      <c r="DBD26" s="330"/>
      <c r="DBJ26" s="325"/>
      <c r="DBK26" s="325"/>
      <c r="DBT26" s="329"/>
      <c r="DBU26" s="329"/>
      <c r="DBW26" s="232"/>
      <c r="DBX26" s="330"/>
      <c r="DCD26" s="325"/>
      <c r="DCE26" s="325"/>
      <c r="DCN26" s="329"/>
      <c r="DCO26" s="329"/>
      <c r="DCQ26" s="232"/>
      <c r="DCR26" s="330"/>
      <c r="DCX26" s="325"/>
      <c r="DCY26" s="325"/>
      <c r="DDH26" s="329"/>
      <c r="DDI26" s="329"/>
      <c r="DDK26" s="232"/>
      <c r="DDL26" s="330"/>
      <c r="DDR26" s="325"/>
      <c r="DDS26" s="325"/>
      <c r="DEB26" s="329"/>
      <c r="DEC26" s="329"/>
      <c r="DEE26" s="232"/>
      <c r="DEF26" s="330"/>
      <c r="DEL26" s="325"/>
      <c r="DEM26" s="325"/>
      <c r="DEV26" s="329"/>
      <c r="DEW26" s="329"/>
      <c r="DEY26" s="232"/>
      <c r="DEZ26" s="330"/>
      <c r="DFF26" s="325"/>
      <c r="DFG26" s="325"/>
      <c r="DFP26" s="329"/>
      <c r="DFQ26" s="329"/>
      <c r="DFS26" s="232"/>
      <c r="DFT26" s="330"/>
      <c r="DFZ26" s="325"/>
      <c r="DGA26" s="325"/>
      <c r="DGJ26" s="329"/>
      <c r="DGK26" s="329"/>
      <c r="DGM26" s="232"/>
      <c r="DGN26" s="330"/>
      <c r="DGT26" s="325"/>
      <c r="DGU26" s="325"/>
      <c r="DHD26" s="329"/>
      <c r="DHE26" s="329"/>
      <c r="DHG26" s="232"/>
      <c r="DHH26" s="330"/>
      <c r="DHN26" s="325"/>
      <c r="DHO26" s="325"/>
      <c r="DHX26" s="329"/>
      <c r="DHY26" s="329"/>
      <c r="DIA26" s="232"/>
      <c r="DIB26" s="330"/>
      <c r="DIH26" s="325"/>
      <c r="DII26" s="325"/>
      <c r="DIR26" s="329"/>
      <c r="DIS26" s="329"/>
      <c r="DIU26" s="232"/>
      <c r="DIV26" s="330"/>
      <c r="DJB26" s="325"/>
      <c r="DJC26" s="325"/>
      <c r="DJL26" s="329"/>
      <c r="DJM26" s="329"/>
      <c r="DJO26" s="232"/>
      <c r="DJP26" s="330"/>
      <c r="DJV26" s="325"/>
      <c r="DJW26" s="325"/>
      <c r="DKF26" s="329"/>
      <c r="DKG26" s="329"/>
      <c r="DKI26" s="232"/>
      <c r="DKJ26" s="330"/>
      <c r="DKP26" s="325"/>
      <c r="DKQ26" s="325"/>
      <c r="DKZ26" s="329"/>
      <c r="DLA26" s="329"/>
      <c r="DLC26" s="232"/>
      <c r="DLD26" s="330"/>
      <c r="DLJ26" s="325"/>
      <c r="DLK26" s="325"/>
      <c r="DLT26" s="329"/>
      <c r="DLU26" s="329"/>
      <c r="DLW26" s="232"/>
      <c r="DLX26" s="330"/>
      <c r="DMD26" s="325"/>
      <c r="DME26" s="325"/>
      <c r="DMN26" s="329"/>
      <c r="DMO26" s="329"/>
      <c r="DMQ26" s="232"/>
      <c r="DMR26" s="330"/>
      <c r="DMX26" s="325"/>
      <c r="DMY26" s="325"/>
      <c r="DNH26" s="329"/>
      <c r="DNI26" s="329"/>
      <c r="DNK26" s="232"/>
      <c r="DNL26" s="330"/>
      <c r="DNR26" s="325"/>
      <c r="DNS26" s="325"/>
      <c r="DOB26" s="329"/>
      <c r="DOC26" s="329"/>
      <c r="DOE26" s="232"/>
      <c r="DOF26" s="330"/>
      <c r="DOL26" s="325"/>
      <c r="DOM26" s="325"/>
      <c r="DOV26" s="329"/>
      <c r="DOW26" s="329"/>
      <c r="DOY26" s="232"/>
      <c r="DOZ26" s="330"/>
      <c r="DPF26" s="325"/>
      <c r="DPG26" s="325"/>
      <c r="DPP26" s="329"/>
      <c r="DPQ26" s="329"/>
      <c r="DPS26" s="232"/>
      <c r="DPT26" s="330"/>
      <c r="DPZ26" s="325"/>
      <c r="DQA26" s="325"/>
      <c r="DQJ26" s="329"/>
      <c r="DQK26" s="329"/>
      <c r="DQM26" s="232"/>
      <c r="DQN26" s="330"/>
      <c r="DQT26" s="325"/>
      <c r="DQU26" s="325"/>
      <c r="DRD26" s="329"/>
      <c r="DRE26" s="329"/>
      <c r="DRG26" s="232"/>
      <c r="DRH26" s="330"/>
      <c r="DRN26" s="325"/>
      <c r="DRO26" s="325"/>
      <c r="DRX26" s="329"/>
      <c r="DRY26" s="329"/>
      <c r="DSA26" s="232"/>
      <c r="DSB26" s="330"/>
      <c r="DSH26" s="325"/>
      <c r="DSI26" s="325"/>
      <c r="DSR26" s="329"/>
      <c r="DSS26" s="329"/>
      <c r="DSU26" s="232"/>
      <c r="DSV26" s="330"/>
      <c r="DTB26" s="325"/>
      <c r="DTC26" s="325"/>
      <c r="DTL26" s="329"/>
      <c r="DTM26" s="329"/>
      <c r="DTO26" s="232"/>
      <c r="DTP26" s="330"/>
      <c r="DTV26" s="325"/>
      <c r="DTW26" s="325"/>
      <c r="DUF26" s="329"/>
      <c r="DUG26" s="329"/>
      <c r="DUI26" s="232"/>
      <c r="DUJ26" s="330"/>
      <c r="DUP26" s="325"/>
      <c r="DUQ26" s="325"/>
      <c r="DUZ26" s="329"/>
      <c r="DVA26" s="329"/>
      <c r="DVC26" s="232"/>
      <c r="DVD26" s="330"/>
      <c r="DVJ26" s="325"/>
      <c r="DVK26" s="325"/>
      <c r="DVT26" s="329"/>
      <c r="DVU26" s="329"/>
      <c r="DVW26" s="232"/>
      <c r="DVX26" s="330"/>
      <c r="DWD26" s="325"/>
      <c r="DWE26" s="325"/>
      <c r="DWN26" s="329"/>
      <c r="DWO26" s="329"/>
      <c r="DWQ26" s="232"/>
      <c r="DWR26" s="330"/>
      <c r="DWX26" s="325"/>
      <c r="DWY26" s="325"/>
      <c r="DXH26" s="329"/>
      <c r="DXI26" s="329"/>
      <c r="DXK26" s="232"/>
      <c r="DXL26" s="330"/>
      <c r="DXR26" s="325"/>
      <c r="DXS26" s="325"/>
      <c r="DYB26" s="329"/>
      <c r="DYC26" s="329"/>
      <c r="DYE26" s="232"/>
      <c r="DYF26" s="330"/>
      <c r="DYL26" s="325"/>
      <c r="DYM26" s="325"/>
      <c r="DYV26" s="329"/>
      <c r="DYW26" s="329"/>
      <c r="DYY26" s="232"/>
      <c r="DYZ26" s="330"/>
      <c r="DZF26" s="325"/>
      <c r="DZG26" s="325"/>
      <c r="DZP26" s="329"/>
      <c r="DZQ26" s="329"/>
      <c r="DZS26" s="232"/>
      <c r="DZT26" s="330"/>
      <c r="DZZ26" s="325"/>
      <c r="EAA26" s="325"/>
      <c r="EAJ26" s="329"/>
      <c r="EAK26" s="329"/>
      <c r="EAM26" s="232"/>
      <c r="EAN26" s="330"/>
      <c r="EAT26" s="325"/>
      <c r="EAU26" s="325"/>
      <c r="EBD26" s="329"/>
      <c r="EBE26" s="329"/>
      <c r="EBG26" s="232"/>
      <c r="EBH26" s="330"/>
      <c r="EBN26" s="325"/>
      <c r="EBO26" s="325"/>
      <c r="EBX26" s="329"/>
      <c r="EBY26" s="329"/>
      <c r="ECA26" s="232"/>
      <c r="ECB26" s="330"/>
      <c r="ECH26" s="325"/>
      <c r="ECI26" s="325"/>
      <c r="ECR26" s="329"/>
      <c r="ECS26" s="329"/>
      <c r="ECU26" s="232"/>
      <c r="ECV26" s="330"/>
      <c r="EDB26" s="325"/>
      <c r="EDC26" s="325"/>
      <c r="EDL26" s="329"/>
      <c r="EDM26" s="329"/>
      <c r="EDO26" s="232"/>
      <c r="EDP26" s="330"/>
      <c r="EDV26" s="325"/>
      <c r="EDW26" s="325"/>
      <c r="EEF26" s="329"/>
      <c r="EEG26" s="329"/>
      <c r="EEI26" s="232"/>
      <c r="EEJ26" s="330"/>
      <c r="EEP26" s="325"/>
      <c r="EEQ26" s="325"/>
      <c r="EEZ26" s="329"/>
      <c r="EFA26" s="329"/>
      <c r="EFC26" s="232"/>
      <c r="EFD26" s="330"/>
      <c r="EFJ26" s="325"/>
      <c r="EFK26" s="325"/>
      <c r="EFT26" s="329"/>
      <c r="EFU26" s="329"/>
      <c r="EFW26" s="232"/>
      <c r="EFX26" s="330"/>
      <c r="EGD26" s="325"/>
      <c r="EGE26" s="325"/>
      <c r="EGN26" s="329"/>
      <c r="EGO26" s="329"/>
      <c r="EGQ26" s="232"/>
      <c r="EGR26" s="330"/>
      <c r="EGX26" s="325"/>
      <c r="EGY26" s="325"/>
      <c r="EHH26" s="329"/>
      <c r="EHI26" s="329"/>
      <c r="EHK26" s="232"/>
      <c r="EHL26" s="330"/>
      <c r="EHR26" s="325"/>
      <c r="EHS26" s="325"/>
      <c r="EIB26" s="329"/>
      <c r="EIC26" s="329"/>
      <c r="EIE26" s="232"/>
      <c r="EIF26" s="330"/>
      <c r="EIL26" s="325"/>
      <c r="EIM26" s="325"/>
      <c r="EIV26" s="329"/>
      <c r="EIW26" s="329"/>
      <c r="EIY26" s="232"/>
      <c r="EIZ26" s="330"/>
      <c r="EJF26" s="325"/>
      <c r="EJG26" s="325"/>
      <c r="EJP26" s="329"/>
      <c r="EJQ26" s="329"/>
      <c r="EJS26" s="232"/>
      <c r="EJT26" s="330"/>
      <c r="EJZ26" s="325"/>
      <c r="EKA26" s="325"/>
      <c r="EKJ26" s="329"/>
      <c r="EKK26" s="329"/>
      <c r="EKM26" s="232"/>
      <c r="EKN26" s="330"/>
      <c r="EKT26" s="325"/>
      <c r="EKU26" s="325"/>
      <c r="ELD26" s="329"/>
      <c r="ELE26" s="329"/>
      <c r="ELG26" s="232"/>
      <c r="ELH26" s="330"/>
      <c r="ELN26" s="325"/>
      <c r="ELO26" s="325"/>
      <c r="ELX26" s="329"/>
      <c r="ELY26" s="329"/>
      <c r="EMA26" s="232"/>
      <c r="EMB26" s="330"/>
      <c r="EMH26" s="325"/>
      <c r="EMI26" s="325"/>
      <c r="EMR26" s="329"/>
      <c r="EMS26" s="329"/>
      <c r="EMU26" s="232"/>
      <c r="EMV26" s="330"/>
      <c r="ENB26" s="325"/>
      <c r="ENC26" s="325"/>
      <c r="ENL26" s="329"/>
      <c r="ENM26" s="329"/>
      <c r="ENO26" s="232"/>
      <c r="ENP26" s="330"/>
      <c r="ENV26" s="325"/>
      <c r="ENW26" s="325"/>
      <c r="EOF26" s="329"/>
      <c r="EOG26" s="329"/>
      <c r="EOI26" s="232"/>
      <c r="EOJ26" s="330"/>
      <c r="EOP26" s="325"/>
      <c r="EOQ26" s="325"/>
      <c r="EOZ26" s="329"/>
      <c r="EPA26" s="329"/>
      <c r="EPC26" s="232"/>
      <c r="EPD26" s="330"/>
      <c r="EPJ26" s="325"/>
      <c r="EPK26" s="325"/>
      <c r="EPT26" s="329"/>
      <c r="EPU26" s="329"/>
      <c r="EPW26" s="232"/>
      <c r="EPX26" s="330"/>
      <c r="EQD26" s="325"/>
      <c r="EQE26" s="325"/>
      <c r="EQN26" s="329"/>
      <c r="EQO26" s="329"/>
      <c r="EQQ26" s="232"/>
      <c r="EQR26" s="330"/>
      <c r="EQX26" s="325"/>
      <c r="EQY26" s="325"/>
      <c r="ERH26" s="329"/>
      <c r="ERI26" s="329"/>
      <c r="ERK26" s="232"/>
      <c r="ERL26" s="330"/>
      <c r="ERR26" s="325"/>
      <c r="ERS26" s="325"/>
      <c r="ESB26" s="329"/>
      <c r="ESC26" s="329"/>
      <c r="ESE26" s="232"/>
      <c r="ESF26" s="330"/>
      <c r="ESL26" s="325"/>
      <c r="ESM26" s="325"/>
      <c r="ESV26" s="329"/>
      <c r="ESW26" s="329"/>
      <c r="ESY26" s="232"/>
      <c r="ESZ26" s="330"/>
      <c r="ETF26" s="325"/>
      <c r="ETG26" s="325"/>
      <c r="ETP26" s="329"/>
      <c r="ETQ26" s="329"/>
      <c r="ETS26" s="232"/>
      <c r="ETT26" s="330"/>
      <c r="ETZ26" s="325"/>
      <c r="EUA26" s="325"/>
      <c r="EUJ26" s="329"/>
      <c r="EUK26" s="329"/>
      <c r="EUM26" s="232"/>
      <c r="EUN26" s="330"/>
      <c r="EUT26" s="325"/>
      <c r="EUU26" s="325"/>
      <c r="EVD26" s="329"/>
      <c r="EVE26" s="329"/>
      <c r="EVG26" s="232"/>
      <c r="EVH26" s="330"/>
      <c r="EVN26" s="325"/>
      <c r="EVO26" s="325"/>
      <c r="EVX26" s="329"/>
      <c r="EVY26" s="329"/>
      <c r="EWA26" s="232"/>
      <c r="EWB26" s="330"/>
      <c r="EWH26" s="325"/>
      <c r="EWI26" s="325"/>
      <c r="EWR26" s="329"/>
      <c r="EWS26" s="329"/>
      <c r="EWU26" s="232"/>
      <c r="EWV26" s="330"/>
      <c r="EXB26" s="325"/>
      <c r="EXC26" s="325"/>
      <c r="EXL26" s="329"/>
      <c r="EXM26" s="329"/>
      <c r="EXO26" s="232"/>
      <c r="EXP26" s="330"/>
      <c r="EXV26" s="325"/>
      <c r="EXW26" s="325"/>
      <c r="EYF26" s="329"/>
      <c r="EYG26" s="329"/>
      <c r="EYI26" s="232"/>
      <c r="EYJ26" s="330"/>
      <c r="EYP26" s="325"/>
      <c r="EYQ26" s="325"/>
      <c r="EYZ26" s="329"/>
      <c r="EZA26" s="329"/>
      <c r="EZC26" s="232"/>
      <c r="EZD26" s="330"/>
      <c r="EZJ26" s="325"/>
      <c r="EZK26" s="325"/>
      <c r="EZT26" s="329"/>
      <c r="EZU26" s="329"/>
      <c r="EZW26" s="232"/>
      <c r="EZX26" s="330"/>
      <c r="FAD26" s="325"/>
      <c r="FAE26" s="325"/>
      <c r="FAN26" s="329"/>
      <c r="FAO26" s="329"/>
      <c r="FAQ26" s="232"/>
      <c r="FAR26" s="330"/>
      <c r="FAX26" s="325"/>
      <c r="FAY26" s="325"/>
      <c r="FBH26" s="329"/>
      <c r="FBI26" s="329"/>
      <c r="FBK26" s="232"/>
      <c r="FBL26" s="330"/>
      <c r="FBR26" s="325"/>
      <c r="FBS26" s="325"/>
      <c r="FCB26" s="329"/>
      <c r="FCC26" s="329"/>
      <c r="FCE26" s="232"/>
      <c r="FCF26" s="330"/>
      <c r="FCL26" s="325"/>
      <c r="FCM26" s="325"/>
      <c r="FCV26" s="329"/>
      <c r="FCW26" s="329"/>
      <c r="FCY26" s="232"/>
      <c r="FCZ26" s="330"/>
      <c r="FDF26" s="325"/>
      <c r="FDG26" s="325"/>
      <c r="FDP26" s="329"/>
      <c r="FDQ26" s="329"/>
      <c r="FDS26" s="232"/>
      <c r="FDT26" s="330"/>
      <c r="FDZ26" s="325"/>
      <c r="FEA26" s="325"/>
      <c r="FEJ26" s="329"/>
      <c r="FEK26" s="329"/>
      <c r="FEM26" s="232"/>
      <c r="FEN26" s="330"/>
      <c r="FET26" s="325"/>
      <c r="FEU26" s="325"/>
      <c r="FFD26" s="329"/>
      <c r="FFE26" s="329"/>
      <c r="FFG26" s="232"/>
      <c r="FFH26" s="330"/>
      <c r="FFN26" s="325"/>
      <c r="FFO26" s="325"/>
      <c r="FFX26" s="329"/>
      <c r="FFY26" s="329"/>
      <c r="FGA26" s="232"/>
      <c r="FGB26" s="330"/>
      <c r="FGH26" s="325"/>
      <c r="FGI26" s="325"/>
      <c r="FGR26" s="329"/>
      <c r="FGS26" s="329"/>
      <c r="FGU26" s="232"/>
      <c r="FGV26" s="330"/>
      <c r="FHB26" s="325"/>
      <c r="FHC26" s="325"/>
      <c r="FHL26" s="329"/>
      <c r="FHM26" s="329"/>
      <c r="FHO26" s="232"/>
      <c r="FHP26" s="330"/>
      <c r="FHV26" s="325"/>
      <c r="FHW26" s="325"/>
      <c r="FIF26" s="329"/>
      <c r="FIG26" s="329"/>
      <c r="FII26" s="232"/>
      <c r="FIJ26" s="330"/>
      <c r="FIP26" s="325"/>
      <c r="FIQ26" s="325"/>
      <c r="FIZ26" s="329"/>
      <c r="FJA26" s="329"/>
      <c r="FJC26" s="232"/>
      <c r="FJD26" s="330"/>
      <c r="FJJ26" s="325"/>
      <c r="FJK26" s="325"/>
      <c r="FJT26" s="329"/>
      <c r="FJU26" s="329"/>
      <c r="FJW26" s="232"/>
      <c r="FJX26" s="330"/>
      <c r="FKD26" s="325"/>
      <c r="FKE26" s="325"/>
      <c r="FKN26" s="329"/>
      <c r="FKO26" s="329"/>
      <c r="FKQ26" s="232"/>
      <c r="FKR26" s="330"/>
      <c r="FKX26" s="325"/>
      <c r="FKY26" s="325"/>
      <c r="FLH26" s="329"/>
      <c r="FLI26" s="329"/>
      <c r="FLK26" s="232"/>
      <c r="FLL26" s="330"/>
      <c r="FLR26" s="325"/>
      <c r="FLS26" s="325"/>
      <c r="FMB26" s="329"/>
      <c r="FMC26" s="329"/>
      <c r="FME26" s="232"/>
      <c r="FMF26" s="330"/>
      <c r="FML26" s="325"/>
      <c r="FMM26" s="325"/>
      <c r="FMV26" s="329"/>
      <c r="FMW26" s="329"/>
      <c r="FMY26" s="232"/>
      <c r="FMZ26" s="330"/>
      <c r="FNF26" s="325"/>
      <c r="FNG26" s="325"/>
      <c r="FNP26" s="329"/>
      <c r="FNQ26" s="329"/>
      <c r="FNS26" s="232"/>
      <c r="FNT26" s="330"/>
      <c r="FNZ26" s="325"/>
      <c r="FOA26" s="325"/>
      <c r="FOJ26" s="329"/>
      <c r="FOK26" s="329"/>
      <c r="FOM26" s="232"/>
      <c r="FON26" s="330"/>
      <c r="FOT26" s="325"/>
      <c r="FOU26" s="325"/>
      <c r="FPD26" s="329"/>
      <c r="FPE26" s="329"/>
      <c r="FPG26" s="232"/>
      <c r="FPH26" s="330"/>
      <c r="FPN26" s="325"/>
      <c r="FPO26" s="325"/>
      <c r="FPX26" s="329"/>
      <c r="FPY26" s="329"/>
      <c r="FQA26" s="232"/>
      <c r="FQB26" s="330"/>
      <c r="FQH26" s="325"/>
      <c r="FQI26" s="325"/>
      <c r="FQR26" s="329"/>
      <c r="FQS26" s="329"/>
      <c r="FQU26" s="232"/>
      <c r="FQV26" s="330"/>
      <c r="FRB26" s="325"/>
      <c r="FRC26" s="325"/>
      <c r="FRL26" s="329"/>
      <c r="FRM26" s="329"/>
      <c r="FRO26" s="232"/>
      <c r="FRP26" s="330"/>
      <c r="FRV26" s="325"/>
      <c r="FRW26" s="325"/>
      <c r="FSF26" s="329"/>
      <c r="FSG26" s="329"/>
      <c r="FSI26" s="232"/>
      <c r="FSJ26" s="330"/>
      <c r="FSP26" s="325"/>
      <c r="FSQ26" s="325"/>
      <c r="FSZ26" s="329"/>
      <c r="FTA26" s="329"/>
      <c r="FTC26" s="232"/>
      <c r="FTD26" s="330"/>
      <c r="FTJ26" s="325"/>
      <c r="FTK26" s="325"/>
      <c r="FTT26" s="329"/>
      <c r="FTU26" s="329"/>
      <c r="FTW26" s="232"/>
      <c r="FTX26" s="330"/>
      <c r="FUD26" s="325"/>
      <c r="FUE26" s="325"/>
      <c r="FUN26" s="329"/>
      <c r="FUO26" s="329"/>
      <c r="FUQ26" s="232"/>
      <c r="FUR26" s="330"/>
      <c r="FUX26" s="325"/>
      <c r="FUY26" s="325"/>
      <c r="FVH26" s="329"/>
      <c r="FVI26" s="329"/>
      <c r="FVK26" s="232"/>
      <c r="FVL26" s="330"/>
      <c r="FVR26" s="325"/>
      <c r="FVS26" s="325"/>
      <c r="FWB26" s="329"/>
      <c r="FWC26" s="329"/>
      <c r="FWE26" s="232"/>
      <c r="FWF26" s="330"/>
      <c r="FWL26" s="325"/>
      <c r="FWM26" s="325"/>
      <c r="FWV26" s="329"/>
      <c r="FWW26" s="329"/>
      <c r="FWY26" s="232"/>
      <c r="FWZ26" s="330"/>
      <c r="FXF26" s="325"/>
      <c r="FXG26" s="325"/>
      <c r="FXP26" s="329"/>
      <c r="FXQ26" s="329"/>
      <c r="FXS26" s="232"/>
      <c r="FXT26" s="330"/>
      <c r="FXZ26" s="325"/>
      <c r="FYA26" s="325"/>
      <c r="FYJ26" s="329"/>
      <c r="FYK26" s="329"/>
      <c r="FYM26" s="232"/>
      <c r="FYN26" s="330"/>
      <c r="FYT26" s="325"/>
      <c r="FYU26" s="325"/>
      <c r="FZD26" s="329"/>
      <c r="FZE26" s="329"/>
      <c r="FZG26" s="232"/>
      <c r="FZH26" s="330"/>
      <c r="FZN26" s="325"/>
      <c r="FZO26" s="325"/>
      <c r="FZX26" s="329"/>
      <c r="FZY26" s="329"/>
      <c r="GAA26" s="232"/>
      <c r="GAB26" s="330"/>
      <c r="GAH26" s="325"/>
      <c r="GAI26" s="325"/>
      <c r="GAR26" s="329"/>
      <c r="GAS26" s="329"/>
      <c r="GAU26" s="232"/>
      <c r="GAV26" s="330"/>
      <c r="GBB26" s="325"/>
      <c r="GBC26" s="325"/>
      <c r="GBL26" s="329"/>
      <c r="GBM26" s="329"/>
      <c r="GBO26" s="232"/>
      <c r="GBP26" s="330"/>
      <c r="GBV26" s="325"/>
      <c r="GBW26" s="325"/>
      <c r="GCF26" s="329"/>
      <c r="GCG26" s="329"/>
      <c r="GCI26" s="232"/>
      <c r="GCJ26" s="330"/>
      <c r="GCP26" s="325"/>
      <c r="GCQ26" s="325"/>
      <c r="GCZ26" s="329"/>
      <c r="GDA26" s="329"/>
      <c r="GDC26" s="232"/>
      <c r="GDD26" s="330"/>
      <c r="GDJ26" s="325"/>
      <c r="GDK26" s="325"/>
      <c r="GDT26" s="329"/>
      <c r="GDU26" s="329"/>
      <c r="GDW26" s="232"/>
      <c r="GDX26" s="330"/>
      <c r="GED26" s="325"/>
      <c r="GEE26" s="325"/>
      <c r="GEN26" s="329"/>
      <c r="GEO26" s="329"/>
      <c r="GEQ26" s="232"/>
      <c r="GER26" s="330"/>
      <c r="GEX26" s="325"/>
      <c r="GEY26" s="325"/>
      <c r="GFH26" s="329"/>
      <c r="GFI26" s="329"/>
      <c r="GFK26" s="232"/>
      <c r="GFL26" s="330"/>
      <c r="GFR26" s="325"/>
      <c r="GFS26" s="325"/>
      <c r="GGB26" s="329"/>
      <c r="GGC26" s="329"/>
      <c r="GGE26" s="232"/>
      <c r="GGF26" s="330"/>
      <c r="GGL26" s="325"/>
      <c r="GGM26" s="325"/>
      <c r="GGV26" s="329"/>
      <c r="GGW26" s="329"/>
      <c r="GGY26" s="232"/>
      <c r="GGZ26" s="330"/>
      <c r="GHF26" s="325"/>
      <c r="GHG26" s="325"/>
      <c r="GHP26" s="329"/>
      <c r="GHQ26" s="329"/>
      <c r="GHS26" s="232"/>
      <c r="GHT26" s="330"/>
      <c r="GHZ26" s="325"/>
      <c r="GIA26" s="325"/>
      <c r="GIJ26" s="329"/>
      <c r="GIK26" s="329"/>
      <c r="GIM26" s="232"/>
      <c r="GIN26" s="330"/>
      <c r="GIT26" s="325"/>
      <c r="GIU26" s="325"/>
      <c r="GJD26" s="329"/>
      <c r="GJE26" s="329"/>
      <c r="GJG26" s="232"/>
      <c r="GJH26" s="330"/>
      <c r="GJN26" s="325"/>
      <c r="GJO26" s="325"/>
      <c r="GJX26" s="329"/>
      <c r="GJY26" s="329"/>
      <c r="GKA26" s="232"/>
      <c r="GKB26" s="330"/>
      <c r="GKH26" s="325"/>
      <c r="GKI26" s="325"/>
      <c r="GKR26" s="329"/>
      <c r="GKS26" s="329"/>
      <c r="GKU26" s="232"/>
      <c r="GKV26" s="330"/>
      <c r="GLB26" s="325"/>
      <c r="GLC26" s="325"/>
      <c r="GLL26" s="329"/>
      <c r="GLM26" s="329"/>
      <c r="GLO26" s="232"/>
      <c r="GLP26" s="330"/>
      <c r="GLV26" s="325"/>
      <c r="GLW26" s="325"/>
      <c r="GMF26" s="329"/>
      <c r="GMG26" s="329"/>
      <c r="GMI26" s="232"/>
      <c r="GMJ26" s="330"/>
      <c r="GMP26" s="325"/>
      <c r="GMQ26" s="325"/>
      <c r="GMZ26" s="329"/>
      <c r="GNA26" s="329"/>
      <c r="GNC26" s="232"/>
      <c r="GND26" s="330"/>
      <c r="GNJ26" s="325"/>
      <c r="GNK26" s="325"/>
      <c r="GNT26" s="329"/>
      <c r="GNU26" s="329"/>
      <c r="GNW26" s="232"/>
      <c r="GNX26" s="330"/>
      <c r="GOD26" s="325"/>
      <c r="GOE26" s="325"/>
      <c r="GON26" s="329"/>
      <c r="GOO26" s="329"/>
      <c r="GOQ26" s="232"/>
      <c r="GOR26" s="330"/>
      <c r="GOX26" s="325"/>
      <c r="GOY26" s="325"/>
      <c r="GPH26" s="329"/>
      <c r="GPI26" s="329"/>
      <c r="GPK26" s="232"/>
      <c r="GPL26" s="330"/>
      <c r="GPR26" s="325"/>
      <c r="GPS26" s="325"/>
      <c r="GQB26" s="329"/>
      <c r="GQC26" s="329"/>
      <c r="GQE26" s="232"/>
      <c r="GQF26" s="330"/>
      <c r="GQL26" s="325"/>
      <c r="GQM26" s="325"/>
      <c r="GQV26" s="329"/>
      <c r="GQW26" s="329"/>
      <c r="GQY26" s="232"/>
      <c r="GQZ26" s="330"/>
      <c r="GRF26" s="325"/>
      <c r="GRG26" s="325"/>
      <c r="GRP26" s="329"/>
      <c r="GRQ26" s="329"/>
      <c r="GRS26" s="232"/>
      <c r="GRT26" s="330"/>
      <c r="GRZ26" s="325"/>
      <c r="GSA26" s="325"/>
      <c r="GSJ26" s="329"/>
      <c r="GSK26" s="329"/>
      <c r="GSM26" s="232"/>
      <c r="GSN26" s="330"/>
      <c r="GST26" s="325"/>
      <c r="GSU26" s="325"/>
      <c r="GTD26" s="329"/>
      <c r="GTE26" s="329"/>
      <c r="GTG26" s="232"/>
      <c r="GTH26" s="330"/>
      <c r="GTN26" s="325"/>
      <c r="GTO26" s="325"/>
      <c r="GTX26" s="329"/>
      <c r="GTY26" s="329"/>
      <c r="GUA26" s="232"/>
      <c r="GUB26" s="330"/>
      <c r="GUH26" s="325"/>
      <c r="GUI26" s="325"/>
      <c r="GUR26" s="329"/>
      <c r="GUS26" s="329"/>
      <c r="GUU26" s="232"/>
      <c r="GUV26" s="330"/>
      <c r="GVB26" s="325"/>
      <c r="GVC26" s="325"/>
      <c r="GVL26" s="329"/>
      <c r="GVM26" s="329"/>
      <c r="GVO26" s="232"/>
      <c r="GVP26" s="330"/>
      <c r="GVV26" s="325"/>
      <c r="GVW26" s="325"/>
      <c r="GWF26" s="329"/>
      <c r="GWG26" s="329"/>
      <c r="GWI26" s="232"/>
      <c r="GWJ26" s="330"/>
      <c r="GWP26" s="325"/>
      <c r="GWQ26" s="325"/>
      <c r="GWZ26" s="329"/>
      <c r="GXA26" s="329"/>
      <c r="GXC26" s="232"/>
      <c r="GXD26" s="330"/>
      <c r="GXJ26" s="325"/>
      <c r="GXK26" s="325"/>
      <c r="GXT26" s="329"/>
      <c r="GXU26" s="329"/>
      <c r="GXW26" s="232"/>
      <c r="GXX26" s="330"/>
      <c r="GYD26" s="325"/>
      <c r="GYE26" s="325"/>
      <c r="GYN26" s="329"/>
      <c r="GYO26" s="329"/>
      <c r="GYQ26" s="232"/>
      <c r="GYR26" s="330"/>
      <c r="GYX26" s="325"/>
      <c r="GYY26" s="325"/>
      <c r="GZH26" s="329"/>
      <c r="GZI26" s="329"/>
      <c r="GZK26" s="232"/>
      <c r="GZL26" s="330"/>
      <c r="GZR26" s="325"/>
      <c r="GZS26" s="325"/>
      <c r="HAB26" s="329"/>
      <c r="HAC26" s="329"/>
      <c r="HAE26" s="232"/>
      <c r="HAF26" s="330"/>
      <c r="HAL26" s="325"/>
      <c r="HAM26" s="325"/>
      <c r="HAV26" s="329"/>
      <c r="HAW26" s="329"/>
      <c r="HAY26" s="232"/>
      <c r="HAZ26" s="330"/>
      <c r="HBF26" s="325"/>
      <c r="HBG26" s="325"/>
      <c r="HBP26" s="329"/>
      <c r="HBQ26" s="329"/>
      <c r="HBS26" s="232"/>
      <c r="HBT26" s="330"/>
      <c r="HBZ26" s="325"/>
      <c r="HCA26" s="325"/>
      <c r="HCJ26" s="329"/>
      <c r="HCK26" s="329"/>
      <c r="HCM26" s="232"/>
      <c r="HCN26" s="330"/>
      <c r="HCT26" s="325"/>
      <c r="HCU26" s="325"/>
      <c r="HDD26" s="329"/>
      <c r="HDE26" s="329"/>
      <c r="HDG26" s="232"/>
      <c r="HDH26" s="330"/>
      <c r="HDN26" s="325"/>
      <c r="HDO26" s="325"/>
      <c r="HDX26" s="329"/>
      <c r="HDY26" s="329"/>
      <c r="HEA26" s="232"/>
      <c r="HEB26" s="330"/>
      <c r="HEH26" s="325"/>
      <c r="HEI26" s="325"/>
      <c r="HER26" s="329"/>
      <c r="HES26" s="329"/>
      <c r="HEU26" s="232"/>
      <c r="HEV26" s="330"/>
      <c r="HFB26" s="325"/>
      <c r="HFC26" s="325"/>
      <c r="HFL26" s="329"/>
      <c r="HFM26" s="329"/>
      <c r="HFO26" s="232"/>
      <c r="HFP26" s="330"/>
      <c r="HFV26" s="325"/>
      <c r="HFW26" s="325"/>
      <c r="HGF26" s="329"/>
      <c r="HGG26" s="329"/>
      <c r="HGI26" s="232"/>
      <c r="HGJ26" s="330"/>
      <c r="HGP26" s="325"/>
      <c r="HGQ26" s="325"/>
      <c r="HGZ26" s="329"/>
      <c r="HHA26" s="329"/>
      <c r="HHC26" s="232"/>
      <c r="HHD26" s="330"/>
      <c r="HHJ26" s="325"/>
      <c r="HHK26" s="325"/>
      <c r="HHT26" s="329"/>
      <c r="HHU26" s="329"/>
      <c r="HHW26" s="232"/>
      <c r="HHX26" s="330"/>
      <c r="HID26" s="325"/>
      <c r="HIE26" s="325"/>
      <c r="HIN26" s="329"/>
      <c r="HIO26" s="329"/>
      <c r="HIQ26" s="232"/>
      <c r="HIR26" s="330"/>
      <c r="HIX26" s="325"/>
      <c r="HIY26" s="325"/>
      <c r="HJH26" s="329"/>
      <c r="HJI26" s="329"/>
      <c r="HJK26" s="232"/>
      <c r="HJL26" s="330"/>
      <c r="HJR26" s="325"/>
      <c r="HJS26" s="325"/>
      <c r="HKB26" s="329"/>
      <c r="HKC26" s="329"/>
      <c r="HKE26" s="232"/>
      <c r="HKF26" s="330"/>
      <c r="HKL26" s="325"/>
      <c r="HKM26" s="325"/>
      <c r="HKV26" s="329"/>
      <c r="HKW26" s="329"/>
      <c r="HKY26" s="232"/>
      <c r="HKZ26" s="330"/>
      <c r="HLF26" s="325"/>
      <c r="HLG26" s="325"/>
      <c r="HLP26" s="329"/>
      <c r="HLQ26" s="329"/>
      <c r="HLS26" s="232"/>
      <c r="HLT26" s="330"/>
      <c r="HLZ26" s="325"/>
      <c r="HMA26" s="325"/>
      <c r="HMJ26" s="329"/>
      <c r="HMK26" s="329"/>
      <c r="HMM26" s="232"/>
      <c r="HMN26" s="330"/>
      <c r="HMT26" s="325"/>
      <c r="HMU26" s="325"/>
      <c r="HND26" s="329"/>
      <c r="HNE26" s="329"/>
      <c r="HNG26" s="232"/>
      <c r="HNH26" s="330"/>
      <c r="HNN26" s="325"/>
      <c r="HNO26" s="325"/>
      <c r="HNX26" s="329"/>
      <c r="HNY26" s="329"/>
      <c r="HOA26" s="232"/>
      <c r="HOB26" s="330"/>
      <c r="HOH26" s="325"/>
      <c r="HOI26" s="325"/>
      <c r="HOR26" s="329"/>
      <c r="HOS26" s="329"/>
      <c r="HOU26" s="232"/>
      <c r="HOV26" s="330"/>
      <c r="HPB26" s="325"/>
      <c r="HPC26" s="325"/>
      <c r="HPL26" s="329"/>
      <c r="HPM26" s="329"/>
      <c r="HPO26" s="232"/>
      <c r="HPP26" s="330"/>
      <c r="HPV26" s="325"/>
      <c r="HPW26" s="325"/>
      <c r="HQF26" s="329"/>
      <c r="HQG26" s="329"/>
      <c r="HQI26" s="232"/>
      <c r="HQJ26" s="330"/>
      <c r="HQP26" s="325"/>
      <c r="HQQ26" s="325"/>
      <c r="HQZ26" s="329"/>
      <c r="HRA26" s="329"/>
      <c r="HRC26" s="232"/>
      <c r="HRD26" s="330"/>
      <c r="HRJ26" s="325"/>
      <c r="HRK26" s="325"/>
      <c r="HRT26" s="329"/>
      <c r="HRU26" s="329"/>
      <c r="HRW26" s="232"/>
      <c r="HRX26" s="330"/>
      <c r="HSD26" s="325"/>
      <c r="HSE26" s="325"/>
      <c r="HSN26" s="329"/>
      <c r="HSO26" s="329"/>
      <c r="HSQ26" s="232"/>
      <c r="HSR26" s="330"/>
      <c r="HSX26" s="325"/>
      <c r="HSY26" s="325"/>
      <c r="HTH26" s="329"/>
      <c r="HTI26" s="329"/>
      <c r="HTK26" s="232"/>
      <c r="HTL26" s="330"/>
      <c r="HTR26" s="325"/>
      <c r="HTS26" s="325"/>
      <c r="HUB26" s="329"/>
      <c r="HUC26" s="329"/>
      <c r="HUE26" s="232"/>
      <c r="HUF26" s="330"/>
      <c r="HUL26" s="325"/>
      <c r="HUM26" s="325"/>
      <c r="HUV26" s="329"/>
      <c r="HUW26" s="329"/>
      <c r="HUY26" s="232"/>
      <c r="HUZ26" s="330"/>
      <c r="HVF26" s="325"/>
      <c r="HVG26" s="325"/>
      <c r="HVP26" s="329"/>
      <c r="HVQ26" s="329"/>
      <c r="HVS26" s="232"/>
      <c r="HVT26" s="330"/>
      <c r="HVZ26" s="325"/>
      <c r="HWA26" s="325"/>
      <c r="HWJ26" s="329"/>
      <c r="HWK26" s="329"/>
      <c r="HWM26" s="232"/>
      <c r="HWN26" s="330"/>
      <c r="HWT26" s="325"/>
      <c r="HWU26" s="325"/>
      <c r="HXD26" s="329"/>
      <c r="HXE26" s="329"/>
      <c r="HXG26" s="232"/>
      <c r="HXH26" s="330"/>
      <c r="HXN26" s="325"/>
      <c r="HXO26" s="325"/>
      <c r="HXX26" s="329"/>
      <c r="HXY26" s="329"/>
      <c r="HYA26" s="232"/>
      <c r="HYB26" s="330"/>
      <c r="HYH26" s="325"/>
      <c r="HYI26" s="325"/>
      <c r="HYR26" s="329"/>
      <c r="HYS26" s="329"/>
      <c r="HYU26" s="232"/>
      <c r="HYV26" s="330"/>
      <c r="HZB26" s="325"/>
      <c r="HZC26" s="325"/>
      <c r="HZL26" s="329"/>
      <c r="HZM26" s="329"/>
      <c r="HZO26" s="232"/>
      <c r="HZP26" s="330"/>
      <c r="HZV26" s="325"/>
      <c r="HZW26" s="325"/>
      <c r="IAF26" s="329"/>
      <c r="IAG26" s="329"/>
      <c r="IAI26" s="232"/>
      <c r="IAJ26" s="330"/>
      <c r="IAP26" s="325"/>
      <c r="IAQ26" s="325"/>
      <c r="IAZ26" s="329"/>
      <c r="IBA26" s="329"/>
      <c r="IBC26" s="232"/>
      <c r="IBD26" s="330"/>
      <c r="IBJ26" s="325"/>
      <c r="IBK26" s="325"/>
      <c r="IBT26" s="329"/>
      <c r="IBU26" s="329"/>
      <c r="IBW26" s="232"/>
      <c r="IBX26" s="330"/>
      <c r="ICD26" s="325"/>
      <c r="ICE26" s="325"/>
      <c r="ICN26" s="329"/>
      <c r="ICO26" s="329"/>
      <c r="ICQ26" s="232"/>
      <c r="ICR26" s="330"/>
      <c r="ICX26" s="325"/>
      <c r="ICY26" s="325"/>
      <c r="IDH26" s="329"/>
      <c r="IDI26" s="329"/>
      <c r="IDK26" s="232"/>
      <c r="IDL26" s="330"/>
      <c r="IDR26" s="325"/>
      <c r="IDS26" s="325"/>
      <c r="IEB26" s="329"/>
      <c r="IEC26" s="329"/>
      <c r="IEE26" s="232"/>
      <c r="IEF26" s="330"/>
      <c r="IEL26" s="325"/>
      <c r="IEM26" s="325"/>
      <c r="IEV26" s="329"/>
      <c r="IEW26" s="329"/>
      <c r="IEY26" s="232"/>
      <c r="IEZ26" s="330"/>
      <c r="IFF26" s="325"/>
      <c r="IFG26" s="325"/>
      <c r="IFP26" s="329"/>
      <c r="IFQ26" s="329"/>
      <c r="IFS26" s="232"/>
      <c r="IFT26" s="330"/>
      <c r="IFZ26" s="325"/>
      <c r="IGA26" s="325"/>
      <c r="IGJ26" s="329"/>
      <c r="IGK26" s="329"/>
      <c r="IGM26" s="232"/>
      <c r="IGN26" s="330"/>
      <c r="IGT26" s="325"/>
      <c r="IGU26" s="325"/>
      <c r="IHD26" s="329"/>
      <c r="IHE26" s="329"/>
      <c r="IHG26" s="232"/>
      <c r="IHH26" s="330"/>
      <c r="IHN26" s="325"/>
      <c r="IHO26" s="325"/>
      <c r="IHX26" s="329"/>
      <c r="IHY26" s="329"/>
      <c r="IIA26" s="232"/>
      <c r="IIB26" s="330"/>
      <c r="IIH26" s="325"/>
      <c r="III26" s="325"/>
      <c r="IIR26" s="329"/>
      <c r="IIS26" s="329"/>
      <c r="IIU26" s="232"/>
      <c r="IIV26" s="330"/>
      <c r="IJB26" s="325"/>
      <c r="IJC26" s="325"/>
      <c r="IJL26" s="329"/>
      <c r="IJM26" s="329"/>
      <c r="IJO26" s="232"/>
      <c r="IJP26" s="330"/>
      <c r="IJV26" s="325"/>
      <c r="IJW26" s="325"/>
      <c r="IKF26" s="329"/>
      <c r="IKG26" s="329"/>
      <c r="IKI26" s="232"/>
      <c r="IKJ26" s="330"/>
      <c r="IKP26" s="325"/>
      <c r="IKQ26" s="325"/>
      <c r="IKZ26" s="329"/>
      <c r="ILA26" s="329"/>
      <c r="ILC26" s="232"/>
      <c r="ILD26" s="330"/>
      <c r="ILJ26" s="325"/>
      <c r="ILK26" s="325"/>
      <c r="ILT26" s="329"/>
      <c r="ILU26" s="329"/>
      <c r="ILW26" s="232"/>
      <c r="ILX26" s="330"/>
      <c r="IMD26" s="325"/>
      <c r="IME26" s="325"/>
      <c r="IMN26" s="329"/>
      <c r="IMO26" s="329"/>
      <c r="IMQ26" s="232"/>
      <c r="IMR26" s="330"/>
      <c r="IMX26" s="325"/>
      <c r="IMY26" s="325"/>
      <c r="INH26" s="329"/>
      <c r="INI26" s="329"/>
      <c r="INK26" s="232"/>
      <c r="INL26" s="330"/>
      <c r="INR26" s="325"/>
      <c r="INS26" s="325"/>
      <c r="IOB26" s="329"/>
      <c r="IOC26" s="329"/>
      <c r="IOE26" s="232"/>
      <c r="IOF26" s="330"/>
      <c r="IOL26" s="325"/>
      <c r="IOM26" s="325"/>
      <c r="IOV26" s="329"/>
      <c r="IOW26" s="329"/>
      <c r="IOY26" s="232"/>
      <c r="IOZ26" s="330"/>
      <c r="IPF26" s="325"/>
      <c r="IPG26" s="325"/>
      <c r="IPP26" s="329"/>
      <c r="IPQ26" s="329"/>
      <c r="IPS26" s="232"/>
      <c r="IPT26" s="330"/>
      <c r="IPZ26" s="325"/>
      <c r="IQA26" s="325"/>
      <c r="IQJ26" s="329"/>
      <c r="IQK26" s="329"/>
      <c r="IQM26" s="232"/>
      <c r="IQN26" s="330"/>
      <c r="IQT26" s="325"/>
      <c r="IQU26" s="325"/>
      <c r="IRD26" s="329"/>
      <c r="IRE26" s="329"/>
      <c r="IRG26" s="232"/>
      <c r="IRH26" s="330"/>
      <c r="IRN26" s="325"/>
      <c r="IRO26" s="325"/>
      <c r="IRX26" s="329"/>
      <c r="IRY26" s="329"/>
      <c r="ISA26" s="232"/>
      <c r="ISB26" s="330"/>
      <c r="ISH26" s="325"/>
      <c r="ISI26" s="325"/>
      <c r="ISR26" s="329"/>
      <c r="ISS26" s="329"/>
      <c r="ISU26" s="232"/>
      <c r="ISV26" s="330"/>
      <c r="ITB26" s="325"/>
      <c r="ITC26" s="325"/>
      <c r="ITL26" s="329"/>
      <c r="ITM26" s="329"/>
      <c r="ITO26" s="232"/>
      <c r="ITP26" s="330"/>
      <c r="ITV26" s="325"/>
      <c r="ITW26" s="325"/>
      <c r="IUF26" s="329"/>
      <c r="IUG26" s="329"/>
      <c r="IUI26" s="232"/>
      <c r="IUJ26" s="330"/>
      <c r="IUP26" s="325"/>
      <c r="IUQ26" s="325"/>
      <c r="IUZ26" s="329"/>
      <c r="IVA26" s="329"/>
      <c r="IVC26" s="232"/>
      <c r="IVD26" s="330"/>
      <c r="IVJ26" s="325"/>
      <c r="IVK26" s="325"/>
      <c r="IVT26" s="329"/>
      <c r="IVU26" s="329"/>
      <c r="IVW26" s="232"/>
      <c r="IVX26" s="330"/>
      <c r="IWD26" s="325"/>
      <c r="IWE26" s="325"/>
      <c r="IWN26" s="329"/>
      <c r="IWO26" s="329"/>
      <c r="IWQ26" s="232"/>
      <c r="IWR26" s="330"/>
      <c r="IWX26" s="325"/>
      <c r="IWY26" s="325"/>
      <c r="IXH26" s="329"/>
      <c r="IXI26" s="329"/>
      <c r="IXK26" s="232"/>
      <c r="IXL26" s="330"/>
      <c r="IXR26" s="325"/>
      <c r="IXS26" s="325"/>
      <c r="IYB26" s="329"/>
      <c r="IYC26" s="329"/>
      <c r="IYE26" s="232"/>
      <c r="IYF26" s="330"/>
      <c r="IYL26" s="325"/>
      <c r="IYM26" s="325"/>
      <c r="IYV26" s="329"/>
      <c r="IYW26" s="329"/>
      <c r="IYY26" s="232"/>
      <c r="IYZ26" s="330"/>
      <c r="IZF26" s="325"/>
      <c r="IZG26" s="325"/>
      <c r="IZP26" s="329"/>
      <c r="IZQ26" s="329"/>
      <c r="IZS26" s="232"/>
      <c r="IZT26" s="330"/>
      <c r="IZZ26" s="325"/>
      <c r="JAA26" s="325"/>
      <c r="JAJ26" s="329"/>
      <c r="JAK26" s="329"/>
      <c r="JAM26" s="232"/>
      <c r="JAN26" s="330"/>
      <c r="JAT26" s="325"/>
      <c r="JAU26" s="325"/>
      <c r="JBD26" s="329"/>
      <c r="JBE26" s="329"/>
      <c r="JBG26" s="232"/>
      <c r="JBH26" s="330"/>
      <c r="JBN26" s="325"/>
      <c r="JBO26" s="325"/>
      <c r="JBX26" s="329"/>
      <c r="JBY26" s="329"/>
      <c r="JCA26" s="232"/>
      <c r="JCB26" s="330"/>
      <c r="JCH26" s="325"/>
      <c r="JCI26" s="325"/>
      <c r="JCR26" s="329"/>
      <c r="JCS26" s="329"/>
      <c r="JCU26" s="232"/>
      <c r="JCV26" s="330"/>
      <c r="JDB26" s="325"/>
      <c r="JDC26" s="325"/>
      <c r="JDL26" s="329"/>
      <c r="JDM26" s="329"/>
      <c r="JDO26" s="232"/>
      <c r="JDP26" s="330"/>
      <c r="JDV26" s="325"/>
      <c r="JDW26" s="325"/>
      <c r="JEF26" s="329"/>
      <c r="JEG26" s="329"/>
      <c r="JEI26" s="232"/>
      <c r="JEJ26" s="330"/>
      <c r="JEP26" s="325"/>
      <c r="JEQ26" s="325"/>
      <c r="JEZ26" s="329"/>
      <c r="JFA26" s="329"/>
      <c r="JFC26" s="232"/>
      <c r="JFD26" s="330"/>
      <c r="JFJ26" s="325"/>
      <c r="JFK26" s="325"/>
      <c r="JFT26" s="329"/>
      <c r="JFU26" s="329"/>
      <c r="JFW26" s="232"/>
      <c r="JFX26" s="330"/>
      <c r="JGD26" s="325"/>
      <c r="JGE26" s="325"/>
      <c r="JGN26" s="329"/>
      <c r="JGO26" s="329"/>
      <c r="JGQ26" s="232"/>
      <c r="JGR26" s="330"/>
      <c r="JGX26" s="325"/>
      <c r="JGY26" s="325"/>
      <c r="JHH26" s="329"/>
      <c r="JHI26" s="329"/>
      <c r="JHK26" s="232"/>
      <c r="JHL26" s="330"/>
      <c r="JHR26" s="325"/>
      <c r="JHS26" s="325"/>
      <c r="JIB26" s="329"/>
      <c r="JIC26" s="329"/>
      <c r="JIE26" s="232"/>
      <c r="JIF26" s="330"/>
      <c r="JIL26" s="325"/>
      <c r="JIM26" s="325"/>
      <c r="JIV26" s="329"/>
      <c r="JIW26" s="329"/>
      <c r="JIY26" s="232"/>
      <c r="JIZ26" s="330"/>
      <c r="JJF26" s="325"/>
      <c r="JJG26" s="325"/>
      <c r="JJP26" s="329"/>
      <c r="JJQ26" s="329"/>
      <c r="JJS26" s="232"/>
      <c r="JJT26" s="330"/>
      <c r="JJZ26" s="325"/>
      <c r="JKA26" s="325"/>
      <c r="JKJ26" s="329"/>
      <c r="JKK26" s="329"/>
      <c r="JKM26" s="232"/>
      <c r="JKN26" s="330"/>
      <c r="JKT26" s="325"/>
      <c r="JKU26" s="325"/>
      <c r="JLD26" s="329"/>
      <c r="JLE26" s="329"/>
      <c r="JLG26" s="232"/>
      <c r="JLH26" s="330"/>
      <c r="JLN26" s="325"/>
      <c r="JLO26" s="325"/>
      <c r="JLX26" s="329"/>
      <c r="JLY26" s="329"/>
      <c r="JMA26" s="232"/>
      <c r="JMB26" s="330"/>
      <c r="JMH26" s="325"/>
      <c r="JMI26" s="325"/>
      <c r="JMR26" s="329"/>
      <c r="JMS26" s="329"/>
      <c r="JMU26" s="232"/>
      <c r="JMV26" s="330"/>
      <c r="JNB26" s="325"/>
      <c r="JNC26" s="325"/>
      <c r="JNL26" s="329"/>
      <c r="JNM26" s="329"/>
      <c r="JNO26" s="232"/>
      <c r="JNP26" s="330"/>
      <c r="JNV26" s="325"/>
      <c r="JNW26" s="325"/>
      <c r="JOF26" s="329"/>
      <c r="JOG26" s="329"/>
      <c r="JOI26" s="232"/>
      <c r="JOJ26" s="330"/>
      <c r="JOP26" s="325"/>
      <c r="JOQ26" s="325"/>
      <c r="JOZ26" s="329"/>
      <c r="JPA26" s="329"/>
      <c r="JPC26" s="232"/>
      <c r="JPD26" s="330"/>
      <c r="JPJ26" s="325"/>
      <c r="JPK26" s="325"/>
      <c r="JPT26" s="329"/>
      <c r="JPU26" s="329"/>
      <c r="JPW26" s="232"/>
      <c r="JPX26" s="330"/>
      <c r="JQD26" s="325"/>
      <c r="JQE26" s="325"/>
      <c r="JQN26" s="329"/>
      <c r="JQO26" s="329"/>
      <c r="JQQ26" s="232"/>
      <c r="JQR26" s="330"/>
      <c r="JQX26" s="325"/>
      <c r="JQY26" s="325"/>
      <c r="JRH26" s="329"/>
      <c r="JRI26" s="329"/>
      <c r="JRK26" s="232"/>
      <c r="JRL26" s="330"/>
      <c r="JRR26" s="325"/>
      <c r="JRS26" s="325"/>
      <c r="JSB26" s="329"/>
      <c r="JSC26" s="329"/>
      <c r="JSE26" s="232"/>
      <c r="JSF26" s="330"/>
      <c r="JSL26" s="325"/>
      <c r="JSM26" s="325"/>
      <c r="JSV26" s="329"/>
      <c r="JSW26" s="329"/>
      <c r="JSY26" s="232"/>
      <c r="JSZ26" s="330"/>
      <c r="JTF26" s="325"/>
      <c r="JTG26" s="325"/>
      <c r="JTP26" s="329"/>
      <c r="JTQ26" s="329"/>
      <c r="JTS26" s="232"/>
      <c r="JTT26" s="330"/>
      <c r="JTZ26" s="325"/>
      <c r="JUA26" s="325"/>
      <c r="JUJ26" s="329"/>
      <c r="JUK26" s="329"/>
      <c r="JUM26" s="232"/>
      <c r="JUN26" s="330"/>
      <c r="JUT26" s="325"/>
      <c r="JUU26" s="325"/>
      <c r="JVD26" s="329"/>
      <c r="JVE26" s="329"/>
      <c r="JVG26" s="232"/>
      <c r="JVH26" s="330"/>
      <c r="JVN26" s="325"/>
      <c r="JVO26" s="325"/>
      <c r="JVX26" s="329"/>
      <c r="JVY26" s="329"/>
      <c r="JWA26" s="232"/>
      <c r="JWB26" s="330"/>
      <c r="JWH26" s="325"/>
      <c r="JWI26" s="325"/>
      <c r="JWR26" s="329"/>
      <c r="JWS26" s="329"/>
      <c r="JWU26" s="232"/>
      <c r="JWV26" s="330"/>
      <c r="JXB26" s="325"/>
      <c r="JXC26" s="325"/>
      <c r="JXL26" s="329"/>
      <c r="JXM26" s="329"/>
      <c r="JXO26" s="232"/>
      <c r="JXP26" s="330"/>
      <c r="JXV26" s="325"/>
      <c r="JXW26" s="325"/>
      <c r="JYF26" s="329"/>
      <c r="JYG26" s="329"/>
      <c r="JYI26" s="232"/>
      <c r="JYJ26" s="330"/>
      <c r="JYP26" s="325"/>
      <c r="JYQ26" s="325"/>
      <c r="JYZ26" s="329"/>
      <c r="JZA26" s="329"/>
      <c r="JZC26" s="232"/>
      <c r="JZD26" s="330"/>
      <c r="JZJ26" s="325"/>
      <c r="JZK26" s="325"/>
      <c r="JZT26" s="329"/>
      <c r="JZU26" s="329"/>
      <c r="JZW26" s="232"/>
      <c r="JZX26" s="330"/>
      <c r="KAD26" s="325"/>
      <c r="KAE26" s="325"/>
      <c r="KAN26" s="329"/>
      <c r="KAO26" s="329"/>
      <c r="KAQ26" s="232"/>
      <c r="KAR26" s="330"/>
      <c r="KAX26" s="325"/>
      <c r="KAY26" s="325"/>
      <c r="KBH26" s="329"/>
      <c r="KBI26" s="329"/>
      <c r="KBK26" s="232"/>
      <c r="KBL26" s="330"/>
      <c r="KBR26" s="325"/>
      <c r="KBS26" s="325"/>
      <c r="KCB26" s="329"/>
      <c r="KCC26" s="329"/>
      <c r="KCE26" s="232"/>
      <c r="KCF26" s="330"/>
      <c r="KCL26" s="325"/>
      <c r="KCM26" s="325"/>
      <c r="KCV26" s="329"/>
      <c r="KCW26" s="329"/>
      <c r="KCY26" s="232"/>
      <c r="KCZ26" s="330"/>
      <c r="KDF26" s="325"/>
      <c r="KDG26" s="325"/>
      <c r="KDP26" s="329"/>
      <c r="KDQ26" s="329"/>
      <c r="KDS26" s="232"/>
      <c r="KDT26" s="330"/>
      <c r="KDZ26" s="325"/>
      <c r="KEA26" s="325"/>
      <c r="KEJ26" s="329"/>
      <c r="KEK26" s="329"/>
      <c r="KEM26" s="232"/>
      <c r="KEN26" s="330"/>
      <c r="KET26" s="325"/>
      <c r="KEU26" s="325"/>
      <c r="KFD26" s="329"/>
      <c r="KFE26" s="329"/>
      <c r="KFG26" s="232"/>
      <c r="KFH26" s="330"/>
      <c r="KFN26" s="325"/>
      <c r="KFO26" s="325"/>
      <c r="KFX26" s="329"/>
      <c r="KFY26" s="329"/>
      <c r="KGA26" s="232"/>
      <c r="KGB26" s="330"/>
      <c r="KGH26" s="325"/>
      <c r="KGI26" s="325"/>
      <c r="KGR26" s="329"/>
      <c r="KGS26" s="329"/>
      <c r="KGU26" s="232"/>
      <c r="KGV26" s="330"/>
      <c r="KHB26" s="325"/>
      <c r="KHC26" s="325"/>
      <c r="KHL26" s="329"/>
      <c r="KHM26" s="329"/>
      <c r="KHO26" s="232"/>
      <c r="KHP26" s="330"/>
      <c r="KHV26" s="325"/>
      <c r="KHW26" s="325"/>
      <c r="KIF26" s="329"/>
      <c r="KIG26" s="329"/>
      <c r="KII26" s="232"/>
      <c r="KIJ26" s="330"/>
      <c r="KIP26" s="325"/>
      <c r="KIQ26" s="325"/>
      <c r="KIZ26" s="329"/>
      <c r="KJA26" s="329"/>
      <c r="KJC26" s="232"/>
      <c r="KJD26" s="330"/>
      <c r="KJJ26" s="325"/>
      <c r="KJK26" s="325"/>
      <c r="KJT26" s="329"/>
      <c r="KJU26" s="329"/>
      <c r="KJW26" s="232"/>
      <c r="KJX26" s="330"/>
      <c r="KKD26" s="325"/>
      <c r="KKE26" s="325"/>
      <c r="KKN26" s="329"/>
      <c r="KKO26" s="329"/>
      <c r="KKQ26" s="232"/>
      <c r="KKR26" s="330"/>
      <c r="KKX26" s="325"/>
      <c r="KKY26" s="325"/>
      <c r="KLH26" s="329"/>
      <c r="KLI26" s="329"/>
      <c r="KLK26" s="232"/>
      <c r="KLL26" s="330"/>
      <c r="KLR26" s="325"/>
      <c r="KLS26" s="325"/>
      <c r="KMB26" s="329"/>
      <c r="KMC26" s="329"/>
      <c r="KME26" s="232"/>
      <c r="KMF26" s="330"/>
      <c r="KML26" s="325"/>
      <c r="KMM26" s="325"/>
      <c r="KMV26" s="329"/>
      <c r="KMW26" s="329"/>
      <c r="KMY26" s="232"/>
      <c r="KMZ26" s="330"/>
      <c r="KNF26" s="325"/>
      <c r="KNG26" s="325"/>
      <c r="KNP26" s="329"/>
      <c r="KNQ26" s="329"/>
      <c r="KNS26" s="232"/>
      <c r="KNT26" s="330"/>
      <c r="KNZ26" s="325"/>
      <c r="KOA26" s="325"/>
      <c r="KOJ26" s="329"/>
      <c r="KOK26" s="329"/>
      <c r="KOM26" s="232"/>
      <c r="KON26" s="330"/>
      <c r="KOT26" s="325"/>
      <c r="KOU26" s="325"/>
      <c r="KPD26" s="329"/>
      <c r="KPE26" s="329"/>
      <c r="KPG26" s="232"/>
      <c r="KPH26" s="330"/>
      <c r="KPN26" s="325"/>
      <c r="KPO26" s="325"/>
      <c r="KPX26" s="329"/>
      <c r="KPY26" s="329"/>
      <c r="KQA26" s="232"/>
      <c r="KQB26" s="330"/>
      <c r="KQH26" s="325"/>
      <c r="KQI26" s="325"/>
      <c r="KQR26" s="329"/>
      <c r="KQS26" s="329"/>
      <c r="KQU26" s="232"/>
      <c r="KQV26" s="330"/>
      <c r="KRB26" s="325"/>
      <c r="KRC26" s="325"/>
      <c r="KRL26" s="329"/>
      <c r="KRM26" s="329"/>
      <c r="KRO26" s="232"/>
      <c r="KRP26" s="330"/>
      <c r="KRV26" s="325"/>
      <c r="KRW26" s="325"/>
      <c r="KSF26" s="329"/>
      <c r="KSG26" s="329"/>
      <c r="KSI26" s="232"/>
      <c r="KSJ26" s="330"/>
      <c r="KSP26" s="325"/>
      <c r="KSQ26" s="325"/>
      <c r="KSZ26" s="329"/>
      <c r="KTA26" s="329"/>
      <c r="KTC26" s="232"/>
      <c r="KTD26" s="330"/>
      <c r="KTJ26" s="325"/>
      <c r="KTK26" s="325"/>
      <c r="KTT26" s="329"/>
      <c r="KTU26" s="329"/>
      <c r="KTW26" s="232"/>
      <c r="KTX26" s="330"/>
      <c r="KUD26" s="325"/>
      <c r="KUE26" s="325"/>
      <c r="KUN26" s="329"/>
      <c r="KUO26" s="329"/>
      <c r="KUQ26" s="232"/>
      <c r="KUR26" s="330"/>
      <c r="KUX26" s="325"/>
      <c r="KUY26" s="325"/>
      <c r="KVH26" s="329"/>
      <c r="KVI26" s="329"/>
      <c r="KVK26" s="232"/>
      <c r="KVL26" s="330"/>
      <c r="KVR26" s="325"/>
      <c r="KVS26" s="325"/>
      <c r="KWB26" s="329"/>
      <c r="KWC26" s="329"/>
      <c r="KWE26" s="232"/>
      <c r="KWF26" s="330"/>
      <c r="KWL26" s="325"/>
      <c r="KWM26" s="325"/>
      <c r="KWV26" s="329"/>
      <c r="KWW26" s="329"/>
      <c r="KWY26" s="232"/>
      <c r="KWZ26" s="330"/>
      <c r="KXF26" s="325"/>
      <c r="KXG26" s="325"/>
      <c r="KXP26" s="329"/>
      <c r="KXQ26" s="329"/>
      <c r="KXS26" s="232"/>
      <c r="KXT26" s="330"/>
      <c r="KXZ26" s="325"/>
      <c r="KYA26" s="325"/>
      <c r="KYJ26" s="329"/>
      <c r="KYK26" s="329"/>
      <c r="KYM26" s="232"/>
      <c r="KYN26" s="330"/>
      <c r="KYT26" s="325"/>
      <c r="KYU26" s="325"/>
      <c r="KZD26" s="329"/>
      <c r="KZE26" s="329"/>
      <c r="KZG26" s="232"/>
      <c r="KZH26" s="330"/>
      <c r="KZN26" s="325"/>
      <c r="KZO26" s="325"/>
      <c r="KZX26" s="329"/>
      <c r="KZY26" s="329"/>
      <c r="LAA26" s="232"/>
      <c r="LAB26" s="330"/>
      <c r="LAH26" s="325"/>
      <c r="LAI26" s="325"/>
      <c r="LAR26" s="329"/>
      <c r="LAS26" s="329"/>
      <c r="LAU26" s="232"/>
      <c r="LAV26" s="330"/>
      <c r="LBB26" s="325"/>
      <c r="LBC26" s="325"/>
      <c r="LBL26" s="329"/>
      <c r="LBM26" s="329"/>
      <c r="LBO26" s="232"/>
      <c r="LBP26" s="330"/>
      <c r="LBV26" s="325"/>
      <c r="LBW26" s="325"/>
      <c r="LCF26" s="329"/>
      <c r="LCG26" s="329"/>
      <c r="LCI26" s="232"/>
      <c r="LCJ26" s="330"/>
      <c r="LCP26" s="325"/>
      <c r="LCQ26" s="325"/>
      <c r="LCZ26" s="329"/>
      <c r="LDA26" s="329"/>
      <c r="LDC26" s="232"/>
      <c r="LDD26" s="330"/>
      <c r="LDJ26" s="325"/>
      <c r="LDK26" s="325"/>
      <c r="LDT26" s="329"/>
      <c r="LDU26" s="329"/>
      <c r="LDW26" s="232"/>
      <c r="LDX26" s="330"/>
      <c r="LED26" s="325"/>
      <c r="LEE26" s="325"/>
      <c r="LEN26" s="329"/>
      <c r="LEO26" s="329"/>
      <c r="LEQ26" s="232"/>
      <c r="LER26" s="330"/>
      <c r="LEX26" s="325"/>
      <c r="LEY26" s="325"/>
      <c r="LFH26" s="329"/>
      <c r="LFI26" s="329"/>
      <c r="LFK26" s="232"/>
      <c r="LFL26" s="330"/>
      <c r="LFR26" s="325"/>
      <c r="LFS26" s="325"/>
      <c r="LGB26" s="329"/>
      <c r="LGC26" s="329"/>
      <c r="LGE26" s="232"/>
      <c r="LGF26" s="330"/>
      <c r="LGL26" s="325"/>
      <c r="LGM26" s="325"/>
      <c r="LGV26" s="329"/>
      <c r="LGW26" s="329"/>
      <c r="LGY26" s="232"/>
      <c r="LGZ26" s="330"/>
      <c r="LHF26" s="325"/>
      <c r="LHG26" s="325"/>
      <c r="LHP26" s="329"/>
      <c r="LHQ26" s="329"/>
      <c r="LHS26" s="232"/>
      <c r="LHT26" s="330"/>
      <c r="LHZ26" s="325"/>
      <c r="LIA26" s="325"/>
      <c r="LIJ26" s="329"/>
      <c r="LIK26" s="329"/>
      <c r="LIM26" s="232"/>
      <c r="LIN26" s="330"/>
      <c r="LIT26" s="325"/>
      <c r="LIU26" s="325"/>
      <c r="LJD26" s="329"/>
      <c r="LJE26" s="329"/>
      <c r="LJG26" s="232"/>
      <c r="LJH26" s="330"/>
      <c r="LJN26" s="325"/>
      <c r="LJO26" s="325"/>
      <c r="LJX26" s="329"/>
      <c r="LJY26" s="329"/>
      <c r="LKA26" s="232"/>
      <c r="LKB26" s="330"/>
      <c r="LKH26" s="325"/>
      <c r="LKI26" s="325"/>
      <c r="LKR26" s="329"/>
      <c r="LKS26" s="329"/>
      <c r="LKU26" s="232"/>
      <c r="LKV26" s="330"/>
      <c r="LLB26" s="325"/>
      <c r="LLC26" s="325"/>
      <c r="LLL26" s="329"/>
      <c r="LLM26" s="329"/>
      <c r="LLO26" s="232"/>
      <c r="LLP26" s="330"/>
      <c r="LLV26" s="325"/>
      <c r="LLW26" s="325"/>
      <c r="LMF26" s="329"/>
      <c r="LMG26" s="329"/>
      <c r="LMI26" s="232"/>
      <c r="LMJ26" s="330"/>
      <c r="LMP26" s="325"/>
      <c r="LMQ26" s="325"/>
      <c r="LMZ26" s="329"/>
      <c r="LNA26" s="329"/>
      <c r="LNC26" s="232"/>
      <c r="LND26" s="330"/>
      <c r="LNJ26" s="325"/>
      <c r="LNK26" s="325"/>
      <c r="LNT26" s="329"/>
      <c r="LNU26" s="329"/>
      <c r="LNW26" s="232"/>
      <c r="LNX26" s="330"/>
      <c r="LOD26" s="325"/>
      <c r="LOE26" s="325"/>
      <c r="LON26" s="329"/>
      <c r="LOO26" s="329"/>
      <c r="LOQ26" s="232"/>
      <c r="LOR26" s="330"/>
      <c r="LOX26" s="325"/>
      <c r="LOY26" s="325"/>
      <c r="LPH26" s="329"/>
      <c r="LPI26" s="329"/>
      <c r="LPK26" s="232"/>
      <c r="LPL26" s="330"/>
      <c r="LPR26" s="325"/>
      <c r="LPS26" s="325"/>
      <c r="LQB26" s="329"/>
      <c r="LQC26" s="329"/>
      <c r="LQE26" s="232"/>
      <c r="LQF26" s="330"/>
      <c r="LQL26" s="325"/>
      <c r="LQM26" s="325"/>
      <c r="LQV26" s="329"/>
      <c r="LQW26" s="329"/>
      <c r="LQY26" s="232"/>
      <c r="LQZ26" s="330"/>
      <c r="LRF26" s="325"/>
      <c r="LRG26" s="325"/>
      <c r="LRP26" s="329"/>
      <c r="LRQ26" s="329"/>
      <c r="LRS26" s="232"/>
      <c r="LRT26" s="330"/>
      <c r="LRZ26" s="325"/>
      <c r="LSA26" s="325"/>
      <c r="LSJ26" s="329"/>
      <c r="LSK26" s="329"/>
      <c r="LSM26" s="232"/>
      <c r="LSN26" s="330"/>
      <c r="LST26" s="325"/>
      <c r="LSU26" s="325"/>
      <c r="LTD26" s="329"/>
      <c r="LTE26" s="329"/>
      <c r="LTG26" s="232"/>
      <c r="LTH26" s="330"/>
      <c r="LTN26" s="325"/>
      <c r="LTO26" s="325"/>
      <c r="LTX26" s="329"/>
      <c r="LTY26" s="329"/>
      <c r="LUA26" s="232"/>
      <c r="LUB26" s="330"/>
      <c r="LUH26" s="325"/>
      <c r="LUI26" s="325"/>
      <c r="LUR26" s="329"/>
      <c r="LUS26" s="329"/>
      <c r="LUU26" s="232"/>
      <c r="LUV26" s="330"/>
      <c r="LVB26" s="325"/>
      <c r="LVC26" s="325"/>
      <c r="LVL26" s="329"/>
      <c r="LVM26" s="329"/>
      <c r="LVO26" s="232"/>
      <c r="LVP26" s="330"/>
      <c r="LVV26" s="325"/>
      <c r="LVW26" s="325"/>
      <c r="LWF26" s="329"/>
      <c r="LWG26" s="329"/>
      <c r="LWI26" s="232"/>
      <c r="LWJ26" s="330"/>
      <c r="LWP26" s="325"/>
      <c r="LWQ26" s="325"/>
      <c r="LWZ26" s="329"/>
      <c r="LXA26" s="329"/>
      <c r="LXC26" s="232"/>
      <c r="LXD26" s="330"/>
      <c r="LXJ26" s="325"/>
      <c r="LXK26" s="325"/>
      <c r="LXT26" s="329"/>
      <c r="LXU26" s="329"/>
      <c r="LXW26" s="232"/>
      <c r="LXX26" s="330"/>
      <c r="LYD26" s="325"/>
      <c r="LYE26" s="325"/>
      <c r="LYN26" s="329"/>
      <c r="LYO26" s="329"/>
      <c r="LYQ26" s="232"/>
      <c r="LYR26" s="330"/>
      <c r="LYX26" s="325"/>
      <c r="LYY26" s="325"/>
      <c r="LZH26" s="329"/>
      <c r="LZI26" s="329"/>
      <c r="LZK26" s="232"/>
      <c r="LZL26" s="330"/>
      <c r="LZR26" s="325"/>
      <c r="LZS26" s="325"/>
      <c r="MAB26" s="329"/>
      <c r="MAC26" s="329"/>
      <c r="MAE26" s="232"/>
      <c r="MAF26" s="330"/>
      <c r="MAL26" s="325"/>
      <c r="MAM26" s="325"/>
      <c r="MAV26" s="329"/>
      <c r="MAW26" s="329"/>
      <c r="MAY26" s="232"/>
      <c r="MAZ26" s="330"/>
      <c r="MBF26" s="325"/>
      <c r="MBG26" s="325"/>
      <c r="MBP26" s="329"/>
      <c r="MBQ26" s="329"/>
      <c r="MBS26" s="232"/>
      <c r="MBT26" s="330"/>
      <c r="MBZ26" s="325"/>
      <c r="MCA26" s="325"/>
      <c r="MCJ26" s="329"/>
      <c r="MCK26" s="329"/>
      <c r="MCM26" s="232"/>
      <c r="MCN26" s="330"/>
      <c r="MCT26" s="325"/>
      <c r="MCU26" s="325"/>
      <c r="MDD26" s="329"/>
      <c r="MDE26" s="329"/>
      <c r="MDG26" s="232"/>
      <c r="MDH26" s="330"/>
      <c r="MDN26" s="325"/>
      <c r="MDO26" s="325"/>
      <c r="MDX26" s="329"/>
      <c r="MDY26" s="329"/>
      <c r="MEA26" s="232"/>
      <c r="MEB26" s="330"/>
      <c r="MEH26" s="325"/>
      <c r="MEI26" s="325"/>
      <c r="MER26" s="329"/>
      <c r="MES26" s="329"/>
      <c r="MEU26" s="232"/>
      <c r="MEV26" s="330"/>
      <c r="MFB26" s="325"/>
      <c r="MFC26" s="325"/>
      <c r="MFL26" s="329"/>
      <c r="MFM26" s="329"/>
      <c r="MFO26" s="232"/>
      <c r="MFP26" s="330"/>
      <c r="MFV26" s="325"/>
      <c r="MFW26" s="325"/>
      <c r="MGF26" s="329"/>
      <c r="MGG26" s="329"/>
      <c r="MGI26" s="232"/>
      <c r="MGJ26" s="330"/>
      <c r="MGP26" s="325"/>
      <c r="MGQ26" s="325"/>
      <c r="MGZ26" s="329"/>
      <c r="MHA26" s="329"/>
      <c r="MHC26" s="232"/>
      <c r="MHD26" s="330"/>
      <c r="MHJ26" s="325"/>
      <c r="MHK26" s="325"/>
      <c r="MHT26" s="329"/>
      <c r="MHU26" s="329"/>
      <c r="MHW26" s="232"/>
      <c r="MHX26" s="330"/>
      <c r="MID26" s="325"/>
      <c r="MIE26" s="325"/>
      <c r="MIN26" s="329"/>
      <c r="MIO26" s="329"/>
      <c r="MIQ26" s="232"/>
      <c r="MIR26" s="330"/>
      <c r="MIX26" s="325"/>
      <c r="MIY26" s="325"/>
      <c r="MJH26" s="329"/>
      <c r="MJI26" s="329"/>
      <c r="MJK26" s="232"/>
      <c r="MJL26" s="330"/>
      <c r="MJR26" s="325"/>
      <c r="MJS26" s="325"/>
      <c r="MKB26" s="329"/>
      <c r="MKC26" s="329"/>
      <c r="MKE26" s="232"/>
      <c r="MKF26" s="330"/>
      <c r="MKL26" s="325"/>
      <c r="MKM26" s="325"/>
      <c r="MKV26" s="329"/>
      <c r="MKW26" s="329"/>
      <c r="MKY26" s="232"/>
      <c r="MKZ26" s="330"/>
      <c r="MLF26" s="325"/>
      <c r="MLG26" s="325"/>
      <c r="MLP26" s="329"/>
      <c r="MLQ26" s="329"/>
      <c r="MLS26" s="232"/>
      <c r="MLT26" s="330"/>
      <c r="MLZ26" s="325"/>
      <c r="MMA26" s="325"/>
      <c r="MMJ26" s="329"/>
      <c r="MMK26" s="329"/>
      <c r="MMM26" s="232"/>
      <c r="MMN26" s="330"/>
      <c r="MMT26" s="325"/>
      <c r="MMU26" s="325"/>
      <c r="MND26" s="329"/>
      <c r="MNE26" s="329"/>
      <c r="MNG26" s="232"/>
      <c r="MNH26" s="330"/>
      <c r="MNN26" s="325"/>
      <c r="MNO26" s="325"/>
      <c r="MNX26" s="329"/>
      <c r="MNY26" s="329"/>
      <c r="MOA26" s="232"/>
      <c r="MOB26" s="330"/>
      <c r="MOH26" s="325"/>
      <c r="MOI26" s="325"/>
      <c r="MOR26" s="329"/>
      <c r="MOS26" s="329"/>
      <c r="MOU26" s="232"/>
      <c r="MOV26" s="330"/>
      <c r="MPB26" s="325"/>
      <c r="MPC26" s="325"/>
      <c r="MPL26" s="329"/>
      <c r="MPM26" s="329"/>
      <c r="MPO26" s="232"/>
      <c r="MPP26" s="330"/>
      <c r="MPV26" s="325"/>
      <c r="MPW26" s="325"/>
      <c r="MQF26" s="329"/>
      <c r="MQG26" s="329"/>
      <c r="MQI26" s="232"/>
      <c r="MQJ26" s="330"/>
      <c r="MQP26" s="325"/>
      <c r="MQQ26" s="325"/>
      <c r="MQZ26" s="329"/>
      <c r="MRA26" s="329"/>
      <c r="MRC26" s="232"/>
      <c r="MRD26" s="330"/>
      <c r="MRJ26" s="325"/>
      <c r="MRK26" s="325"/>
      <c r="MRT26" s="329"/>
      <c r="MRU26" s="329"/>
      <c r="MRW26" s="232"/>
      <c r="MRX26" s="330"/>
      <c r="MSD26" s="325"/>
      <c r="MSE26" s="325"/>
      <c r="MSN26" s="329"/>
      <c r="MSO26" s="329"/>
      <c r="MSQ26" s="232"/>
      <c r="MSR26" s="330"/>
      <c r="MSX26" s="325"/>
      <c r="MSY26" s="325"/>
      <c r="MTH26" s="329"/>
      <c r="MTI26" s="329"/>
      <c r="MTK26" s="232"/>
      <c r="MTL26" s="330"/>
      <c r="MTR26" s="325"/>
      <c r="MTS26" s="325"/>
      <c r="MUB26" s="329"/>
      <c r="MUC26" s="329"/>
      <c r="MUE26" s="232"/>
      <c r="MUF26" s="330"/>
      <c r="MUL26" s="325"/>
      <c r="MUM26" s="325"/>
      <c r="MUV26" s="329"/>
      <c r="MUW26" s="329"/>
      <c r="MUY26" s="232"/>
      <c r="MUZ26" s="330"/>
      <c r="MVF26" s="325"/>
      <c r="MVG26" s="325"/>
      <c r="MVP26" s="329"/>
      <c r="MVQ26" s="329"/>
      <c r="MVS26" s="232"/>
      <c r="MVT26" s="330"/>
      <c r="MVZ26" s="325"/>
      <c r="MWA26" s="325"/>
      <c r="MWJ26" s="329"/>
      <c r="MWK26" s="329"/>
      <c r="MWM26" s="232"/>
      <c r="MWN26" s="330"/>
      <c r="MWT26" s="325"/>
      <c r="MWU26" s="325"/>
      <c r="MXD26" s="329"/>
      <c r="MXE26" s="329"/>
      <c r="MXG26" s="232"/>
      <c r="MXH26" s="330"/>
      <c r="MXN26" s="325"/>
      <c r="MXO26" s="325"/>
      <c r="MXX26" s="329"/>
      <c r="MXY26" s="329"/>
      <c r="MYA26" s="232"/>
      <c r="MYB26" s="330"/>
      <c r="MYH26" s="325"/>
      <c r="MYI26" s="325"/>
      <c r="MYR26" s="329"/>
      <c r="MYS26" s="329"/>
      <c r="MYU26" s="232"/>
      <c r="MYV26" s="330"/>
      <c r="MZB26" s="325"/>
      <c r="MZC26" s="325"/>
      <c r="MZL26" s="329"/>
      <c r="MZM26" s="329"/>
      <c r="MZO26" s="232"/>
      <c r="MZP26" s="330"/>
      <c r="MZV26" s="325"/>
      <c r="MZW26" s="325"/>
      <c r="NAF26" s="329"/>
      <c r="NAG26" s="329"/>
      <c r="NAI26" s="232"/>
      <c r="NAJ26" s="330"/>
      <c r="NAP26" s="325"/>
      <c r="NAQ26" s="325"/>
      <c r="NAZ26" s="329"/>
      <c r="NBA26" s="329"/>
      <c r="NBC26" s="232"/>
      <c r="NBD26" s="330"/>
      <c r="NBJ26" s="325"/>
      <c r="NBK26" s="325"/>
      <c r="NBT26" s="329"/>
      <c r="NBU26" s="329"/>
      <c r="NBW26" s="232"/>
      <c r="NBX26" s="330"/>
      <c r="NCD26" s="325"/>
      <c r="NCE26" s="325"/>
      <c r="NCN26" s="329"/>
      <c r="NCO26" s="329"/>
      <c r="NCQ26" s="232"/>
      <c r="NCR26" s="330"/>
      <c r="NCX26" s="325"/>
      <c r="NCY26" s="325"/>
      <c r="NDH26" s="329"/>
      <c r="NDI26" s="329"/>
      <c r="NDK26" s="232"/>
      <c r="NDL26" s="330"/>
      <c r="NDR26" s="325"/>
      <c r="NDS26" s="325"/>
      <c r="NEB26" s="329"/>
      <c r="NEC26" s="329"/>
      <c r="NEE26" s="232"/>
      <c r="NEF26" s="330"/>
      <c r="NEL26" s="325"/>
      <c r="NEM26" s="325"/>
      <c r="NEV26" s="329"/>
      <c r="NEW26" s="329"/>
      <c r="NEY26" s="232"/>
      <c r="NEZ26" s="330"/>
      <c r="NFF26" s="325"/>
      <c r="NFG26" s="325"/>
      <c r="NFP26" s="329"/>
      <c r="NFQ26" s="329"/>
      <c r="NFS26" s="232"/>
      <c r="NFT26" s="330"/>
      <c r="NFZ26" s="325"/>
      <c r="NGA26" s="325"/>
      <c r="NGJ26" s="329"/>
      <c r="NGK26" s="329"/>
      <c r="NGM26" s="232"/>
      <c r="NGN26" s="330"/>
      <c r="NGT26" s="325"/>
      <c r="NGU26" s="325"/>
      <c r="NHD26" s="329"/>
      <c r="NHE26" s="329"/>
      <c r="NHG26" s="232"/>
      <c r="NHH26" s="330"/>
      <c r="NHN26" s="325"/>
      <c r="NHO26" s="325"/>
      <c r="NHX26" s="329"/>
      <c r="NHY26" s="329"/>
      <c r="NIA26" s="232"/>
      <c r="NIB26" s="330"/>
      <c r="NIH26" s="325"/>
      <c r="NII26" s="325"/>
      <c r="NIR26" s="329"/>
      <c r="NIS26" s="329"/>
      <c r="NIU26" s="232"/>
      <c r="NIV26" s="330"/>
      <c r="NJB26" s="325"/>
      <c r="NJC26" s="325"/>
      <c r="NJL26" s="329"/>
      <c r="NJM26" s="329"/>
      <c r="NJO26" s="232"/>
      <c r="NJP26" s="330"/>
      <c r="NJV26" s="325"/>
      <c r="NJW26" s="325"/>
      <c r="NKF26" s="329"/>
      <c r="NKG26" s="329"/>
      <c r="NKI26" s="232"/>
      <c r="NKJ26" s="330"/>
      <c r="NKP26" s="325"/>
      <c r="NKQ26" s="325"/>
      <c r="NKZ26" s="329"/>
      <c r="NLA26" s="329"/>
      <c r="NLC26" s="232"/>
      <c r="NLD26" s="330"/>
      <c r="NLJ26" s="325"/>
      <c r="NLK26" s="325"/>
      <c r="NLT26" s="329"/>
      <c r="NLU26" s="329"/>
      <c r="NLW26" s="232"/>
      <c r="NLX26" s="330"/>
      <c r="NMD26" s="325"/>
      <c r="NME26" s="325"/>
      <c r="NMN26" s="329"/>
      <c r="NMO26" s="329"/>
      <c r="NMQ26" s="232"/>
      <c r="NMR26" s="330"/>
      <c r="NMX26" s="325"/>
      <c r="NMY26" s="325"/>
      <c r="NNH26" s="329"/>
      <c r="NNI26" s="329"/>
      <c r="NNK26" s="232"/>
      <c r="NNL26" s="330"/>
      <c r="NNR26" s="325"/>
      <c r="NNS26" s="325"/>
      <c r="NOB26" s="329"/>
      <c r="NOC26" s="329"/>
      <c r="NOE26" s="232"/>
      <c r="NOF26" s="330"/>
      <c r="NOL26" s="325"/>
      <c r="NOM26" s="325"/>
      <c r="NOV26" s="329"/>
      <c r="NOW26" s="329"/>
      <c r="NOY26" s="232"/>
      <c r="NOZ26" s="330"/>
      <c r="NPF26" s="325"/>
      <c r="NPG26" s="325"/>
      <c r="NPP26" s="329"/>
      <c r="NPQ26" s="329"/>
      <c r="NPS26" s="232"/>
      <c r="NPT26" s="330"/>
      <c r="NPZ26" s="325"/>
      <c r="NQA26" s="325"/>
      <c r="NQJ26" s="329"/>
      <c r="NQK26" s="329"/>
      <c r="NQM26" s="232"/>
      <c r="NQN26" s="330"/>
      <c r="NQT26" s="325"/>
      <c r="NQU26" s="325"/>
      <c r="NRD26" s="329"/>
      <c r="NRE26" s="329"/>
      <c r="NRG26" s="232"/>
      <c r="NRH26" s="330"/>
      <c r="NRN26" s="325"/>
      <c r="NRO26" s="325"/>
      <c r="NRX26" s="329"/>
      <c r="NRY26" s="329"/>
      <c r="NSA26" s="232"/>
      <c r="NSB26" s="330"/>
      <c r="NSH26" s="325"/>
      <c r="NSI26" s="325"/>
      <c r="NSR26" s="329"/>
      <c r="NSS26" s="329"/>
      <c r="NSU26" s="232"/>
      <c r="NSV26" s="330"/>
      <c r="NTB26" s="325"/>
      <c r="NTC26" s="325"/>
      <c r="NTL26" s="329"/>
      <c r="NTM26" s="329"/>
      <c r="NTO26" s="232"/>
      <c r="NTP26" s="330"/>
      <c r="NTV26" s="325"/>
      <c r="NTW26" s="325"/>
      <c r="NUF26" s="329"/>
      <c r="NUG26" s="329"/>
      <c r="NUI26" s="232"/>
      <c r="NUJ26" s="330"/>
      <c r="NUP26" s="325"/>
      <c r="NUQ26" s="325"/>
      <c r="NUZ26" s="329"/>
      <c r="NVA26" s="329"/>
      <c r="NVC26" s="232"/>
      <c r="NVD26" s="330"/>
      <c r="NVJ26" s="325"/>
      <c r="NVK26" s="325"/>
      <c r="NVT26" s="329"/>
      <c r="NVU26" s="329"/>
      <c r="NVW26" s="232"/>
      <c r="NVX26" s="330"/>
      <c r="NWD26" s="325"/>
      <c r="NWE26" s="325"/>
      <c r="NWN26" s="329"/>
      <c r="NWO26" s="329"/>
      <c r="NWQ26" s="232"/>
      <c r="NWR26" s="330"/>
      <c r="NWX26" s="325"/>
      <c r="NWY26" s="325"/>
      <c r="NXH26" s="329"/>
      <c r="NXI26" s="329"/>
      <c r="NXK26" s="232"/>
      <c r="NXL26" s="330"/>
      <c r="NXR26" s="325"/>
      <c r="NXS26" s="325"/>
      <c r="NYB26" s="329"/>
      <c r="NYC26" s="329"/>
      <c r="NYE26" s="232"/>
      <c r="NYF26" s="330"/>
      <c r="NYL26" s="325"/>
      <c r="NYM26" s="325"/>
      <c r="NYV26" s="329"/>
      <c r="NYW26" s="329"/>
      <c r="NYY26" s="232"/>
      <c r="NYZ26" s="330"/>
      <c r="NZF26" s="325"/>
      <c r="NZG26" s="325"/>
      <c r="NZP26" s="329"/>
      <c r="NZQ26" s="329"/>
      <c r="NZS26" s="232"/>
      <c r="NZT26" s="330"/>
      <c r="NZZ26" s="325"/>
      <c r="OAA26" s="325"/>
      <c r="OAJ26" s="329"/>
      <c r="OAK26" s="329"/>
      <c r="OAM26" s="232"/>
      <c r="OAN26" s="330"/>
      <c r="OAT26" s="325"/>
      <c r="OAU26" s="325"/>
      <c r="OBD26" s="329"/>
      <c r="OBE26" s="329"/>
      <c r="OBG26" s="232"/>
      <c r="OBH26" s="330"/>
      <c r="OBN26" s="325"/>
      <c r="OBO26" s="325"/>
      <c r="OBX26" s="329"/>
      <c r="OBY26" s="329"/>
      <c r="OCA26" s="232"/>
      <c r="OCB26" s="330"/>
      <c r="OCH26" s="325"/>
      <c r="OCI26" s="325"/>
      <c r="OCR26" s="329"/>
      <c r="OCS26" s="329"/>
      <c r="OCU26" s="232"/>
      <c r="OCV26" s="330"/>
      <c r="ODB26" s="325"/>
      <c r="ODC26" s="325"/>
      <c r="ODL26" s="329"/>
      <c r="ODM26" s="329"/>
      <c r="ODO26" s="232"/>
      <c r="ODP26" s="330"/>
      <c r="ODV26" s="325"/>
      <c r="ODW26" s="325"/>
      <c r="OEF26" s="329"/>
      <c r="OEG26" s="329"/>
      <c r="OEI26" s="232"/>
      <c r="OEJ26" s="330"/>
      <c r="OEP26" s="325"/>
      <c r="OEQ26" s="325"/>
      <c r="OEZ26" s="329"/>
      <c r="OFA26" s="329"/>
      <c r="OFC26" s="232"/>
      <c r="OFD26" s="330"/>
      <c r="OFJ26" s="325"/>
      <c r="OFK26" s="325"/>
      <c r="OFT26" s="329"/>
      <c r="OFU26" s="329"/>
      <c r="OFW26" s="232"/>
      <c r="OFX26" s="330"/>
      <c r="OGD26" s="325"/>
      <c r="OGE26" s="325"/>
      <c r="OGN26" s="329"/>
      <c r="OGO26" s="329"/>
      <c r="OGQ26" s="232"/>
      <c r="OGR26" s="330"/>
      <c r="OGX26" s="325"/>
      <c r="OGY26" s="325"/>
      <c r="OHH26" s="329"/>
      <c r="OHI26" s="329"/>
      <c r="OHK26" s="232"/>
      <c r="OHL26" s="330"/>
      <c r="OHR26" s="325"/>
      <c r="OHS26" s="325"/>
      <c r="OIB26" s="329"/>
      <c r="OIC26" s="329"/>
      <c r="OIE26" s="232"/>
      <c r="OIF26" s="330"/>
      <c r="OIL26" s="325"/>
      <c r="OIM26" s="325"/>
      <c r="OIV26" s="329"/>
      <c r="OIW26" s="329"/>
      <c r="OIY26" s="232"/>
      <c r="OIZ26" s="330"/>
      <c r="OJF26" s="325"/>
      <c r="OJG26" s="325"/>
      <c r="OJP26" s="329"/>
      <c r="OJQ26" s="329"/>
      <c r="OJS26" s="232"/>
      <c r="OJT26" s="330"/>
      <c r="OJZ26" s="325"/>
      <c r="OKA26" s="325"/>
      <c r="OKJ26" s="329"/>
      <c r="OKK26" s="329"/>
      <c r="OKM26" s="232"/>
      <c r="OKN26" s="330"/>
      <c r="OKT26" s="325"/>
      <c r="OKU26" s="325"/>
      <c r="OLD26" s="329"/>
      <c r="OLE26" s="329"/>
      <c r="OLG26" s="232"/>
      <c r="OLH26" s="330"/>
      <c r="OLN26" s="325"/>
      <c r="OLO26" s="325"/>
      <c r="OLX26" s="329"/>
      <c r="OLY26" s="329"/>
      <c r="OMA26" s="232"/>
      <c r="OMB26" s="330"/>
      <c r="OMH26" s="325"/>
      <c r="OMI26" s="325"/>
      <c r="OMR26" s="329"/>
      <c r="OMS26" s="329"/>
      <c r="OMU26" s="232"/>
      <c r="OMV26" s="330"/>
      <c r="ONB26" s="325"/>
      <c r="ONC26" s="325"/>
      <c r="ONL26" s="329"/>
      <c r="ONM26" s="329"/>
      <c r="ONO26" s="232"/>
      <c r="ONP26" s="330"/>
      <c r="ONV26" s="325"/>
      <c r="ONW26" s="325"/>
      <c r="OOF26" s="329"/>
      <c r="OOG26" s="329"/>
      <c r="OOI26" s="232"/>
      <c r="OOJ26" s="330"/>
      <c r="OOP26" s="325"/>
      <c r="OOQ26" s="325"/>
      <c r="OOZ26" s="329"/>
      <c r="OPA26" s="329"/>
      <c r="OPC26" s="232"/>
      <c r="OPD26" s="330"/>
      <c r="OPJ26" s="325"/>
      <c r="OPK26" s="325"/>
      <c r="OPT26" s="329"/>
      <c r="OPU26" s="329"/>
      <c r="OPW26" s="232"/>
      <c r="OPX26" s="330"/>
      <c r="OQD26" s="325"/>
      <c r="OQE26" s="325"/>
      <c r="OQN26" s="329"/>
      <c r="OQO26" s="329"/>
      <c r="OQQ26" s="232"/>
      <c r="OQR26" s="330"/>
      <c r="OQX26" s="325"/>
      <c r="OQY26" s="325"/>
      <c r="ORH26" s="329"/>
      <c r="ORI26" s="329"/>
      <c r="ORK26" s="232"/>
      <c r="ORL26" s="330"/>
      <c r="ORR26" s="325"/>
      <c r="ORS26" s="325"/>
      <c r="OSB26" s="329"/>
      <c r="OSC26" s="329"/>
      <c r="OSE26" s="232"/>
      <c r="OSF26" s="330"/>
      <c r="OSL26" s="325"/>
      <c r="OSM26" s="325"/>
      <c r="OSV26" s="329"/>
      <c r="OSW26" s="329"/>
      <c r="OSY26" s="232"/>
      <c r="OSZ26" s="330"/>
      <c r="OTF26" s="325"/>
      <c r="OTG26" s="325"/>
      <c r="OTP26" s="329"/>
      <c r="OTQ26" s="329"/>
      <c r="OTS26" s="232"/>
      <c r="OTT26" s="330"/>
      <c r="OTZ26" s="325"/>
      <c r="OUA26" s="325"/>
      <c r="OUJ26" s="329"/>
      <c r="OUK26" s="329"/>
      <c r="OUM26" s="232"/>
      <c r="OUN26" s="330"/>
      <c r="OUT26" s="325"/>
      <c r="OUU26" s="325"/>
      <c r="OVD26" s="329"/>
      <c r="OVE26" s="329"/>
      <c r="OVG26" s="232"/>
      <c r="OVH26" s="330"/>
      <c r="OVN26" s="325"/>
      <c r="OVO26" s="325"/>
      <c r="OVX26" s="329"/>
      <c r="OVY26" s="329"/>
      <c r="OWA26" s="232"/>
      <c r="OWB26" s="330"/>
      <c r="OWH26" s="325"/>
      <c r="OWI26" s="325"/>
      <c r="OWR26" s="329"/>
      <c r="OWS26" s="329"/>
      <c r="OWU26" s="232"/>
      <c r="OWV26" s="330"/>
      <c r="OXB26" s="325"/>
      <c r="OXC26" s="325"/>
      <c r="OXL26" s="329"/>
      <c r="OXM26" s="329"/>
      <c r="OXO26" s="232"/>
      <c r="OXP26" s="330"/>
      <c r="OXV26" s="325"/>
      <c r="OXW26" s="325"/>
      <c r="OYF26" s="329"/>
      <c r="OYG26" s="329"/>
      <c r="OYI26" s="232"/>
      <c r="OYJ26" s="330"/>
      <c r="OYP26" s="325"/>
      <c r="OYQ26" s="325"/>
      <c r="OYZ26" s="329"/>
      <c r="OZA26" s="329"/>
      <c r="OZC26" s="232"/>
      <c r="OZD26" s="330"/>
      <c r="OZJ26" s="325"/>
      <c r="OZK26" s="325"/>
      <c r="OZT26" s="329"/>
      <c r="OZU26" s="329"/>
      <c r="OZW26" s="232"/>
      <c r="OZX26" s="330"/>
      <c r="PAD26" s="325"/>
      <c r="PAE26" s="325"/>
      <c r="PAN26" s="329"/>
      <c r="PAO26" s="329"/>
      <c r="PAQ26" s="232"/>
      <c r="PAR26" s="330"/>
      <c r="PAX26" s="325"/>
      <c r="PAY26" s="325"/>
      <c r="PBH26" s="329"/>
      <c r="PBI26" s="329"/>
      <c r="PBK26" s="232"/>
      <c r="PBL26" s="330"/>
      <c r="PBR26" s="325"/>
      <c r="PBS26" s="325"/>
      <c r="PCB26" s="329"/>
      <c r="PCC26" s="329"/>
      <c r="PCE26" s="232"/>
      <c r="PCF26" s="330"/>
      <c r="PCL26" s="325"/>
      <c r="PCM26" s="325"/>
      <c r="PCV26" s="329"/>
      <c r="PCW26" s="329"/>
      <c r="PCY26" s="232"/>
      <c r="PCZ26" s="330"/>
      <c r="PDF26" s="325"/>
      <c r="PDG26" s="325"/>
      <c r="PDP26" s="329"/>
      <c r="PDQ26" s="329"/>
      <c r="PDS26" s="232"/>
      <c r="PDT26" s="330"/>
      <c r="PDZ26" s="325"/>
      <c r="PEA26" s="325"/>
      <c r="PEJ26" s="329"/>
      <c r="PEK26" s="329"/>
      <c r="PEM26" s="232"/>
      <c r="PEN26" s="330"/>
      <c r="PET26" s="325"/>
      <c r="PEU26" s="325"/>
      <c r="PFD26" s="329"/>
      <c r="PFE26" s="329"/>
      <c r="PFG26" s="232"/>
      <c r="PFH26" s="330"/>
      <c r="PFN26" s="325"/>
      <c r="PFO26" s="325"/>
      <c r="PFX26" s="329"/>
      <c r="PFY26" s="329"/>
      <c r="PGA26" s="232"/>
      <c r="PGB26" s="330"/>
      <c r="PGH26" s="325"/>
      <c r="PGI26" s="325"/>
      <c r="PGR26" s="329"/>
      <c r="PGS26" s="329"/>
      <c r="PGU26" s="232"/>
      <c r="PGV26" s="330"/>
      <c r="PHB26" s="325"/>
      <c r="PHC26" s="325"/>
      <c r="PHL26" s="329"/>
      <c r="PHM26" s="329"/>
      <c r="PHO26" s="232"/>
      <c r="PHP26" s="330"/>
      <c r="PHV26" s="325"/>
      <c r="PHW26" s="325"/>
      <c r="PIF26" s="329"/>
      <c r="PIG26" s="329"/>
      <c r="PII26" s="232"/>
      <c r="PIJ26" s="330"/>
      <c r="PIP26" s="325"/>
      <c r="PIQ26" s="325"/>
      <c r="PIZ26" s="329"/>
      <c r="PJA26" s="329"/>
      <c r="PJC26" s="232"/>
      <c r="PJD26" s="330"/>
      <c r="PJJ26" s="325"/>
      <c r="PJK26" s="325"/>
      <c r="PJT26" s="329"/>
      <c r="PJU26" s="329"/>
      <c r="PJW26" s="232"/>
      <c r="PJX26" s="330"/>
      <c r="PKD26" s="325"/>
      <c r="PKE26" s="325"/>
      <c r="PKN26" s="329"/>
      <c r="PKO26" s="329"/>
      <c r="PKQ26" s="232"/>
      <c r="PKR26" s="330"/>
      <c r="PKX26" s="325"/>
      <c r="PKY26" s="325"/>
      <c r="PLH26" s="329"/>
      <c r="PLI26" s="329"/>
      <c r="PLK26" s="232"/>
      <c r="PLL26" s="330"/>
      <c r="PLR26" s="325"/>
      <c r="PLS26" s="325"/>
      <c r="PMB26" s="329"/>
      <c r="PMC26" s="329"/>
      <c r="PME26" s="232"/>
      <c r="PMF26" s="330"/>
      <c r="PML26" s="325"/>
      <c r="PMM26" s="325"/>
      <c r="PMV26" s="329"/>
      <c r="PMW26" s="329"/>
      <c r="PMY26" s="232"/>
      <c r="PMZ26" s="330"/>
      <c r="PNF26" s="325"/>
      <c r="PNG26" s="325"/>
      <c r="PNP26" s="329"/>
      <c r="PNQ26" s="329"/>
      <c r="PNS26" s="232"/>
      <c r="PNT26" s="330"/>
      <c r="PNZ26" s="325"/>
      <c r="POA26" s="325"/>
      <c r="POJ26" s="329"/>
      <c r="POK26" s="329"/>
      <c r="POM26" s="232"/>
      <c r="PON26" s="330"/>
      <c r="POT26" s="325"/>
      <c r="POU26" s="325"/>
      <c r="PPD26" s="329"/>
      <c r="PPE26" s="329"/>
      <c r="PPG26" s="232"/>
      <c r="PPH26" s="330"/>
      <c r="PPN26" s="325"/>
      <c r="PPO26" s="325"/>
      <c r="PPX26" s="329"/>
      <c r="PPY26" s="329"/>
      <c r="PQA26" s="232"/>
      <c r="PQB26" s="330"/>
      <c r="PQH26" s="325"/>
      <c r="PQI26" s="325"/>
      <c r="PQR26" s="329"/>
      <c r="PQS26" s="329"/>
      <c r="PQU26" s="232"/>
      <c r="PQV26" s="330"/>
      <c r="PRB26" s="325"/>
      <c r="PRC26" s="325"/>
      <c r="PRL26" s="329"/>
      <c r="PRM26" s="329"/>
      <c r="PRO26" s="232"/>
      <c r="PRP26" s="330"/>
      <c r="PRV26" s="325"/>
      <c r="PRW26" s="325"/>
      <c r="PSF26" s="329"/>
      <c r="PSG26" s="329"/>
      <c r="PSI26" s="232"/>
      <c r="PSJ26" s="330"/>
      <c r="PSP26" s="325"/>
      <c r="PSQ26" s="325"/>
      <c r="PSZ26" s="329"/>
      <c r="PTA26" s="329"/>
      <c r="PTC26" s="232"/>
      <c r="PTD26" s="330"/>
      <c r="PTJ26" s="325"/>
      <c r="PTK26" s="325"/>
      <c r="PTT26" s="329"/>
      <c r="PTU26" s="329"/>
      <c r="PTW26" s="232"/>
      <c r="PTX26" s="330"/>
      <c r="PUD26" s="325"/>
      <c r="PUE26" s="325"/>
      <c r="PUN26" s="329"/>
      <c r="PUO26" s="329"/>
      <c r="PUQ26" s="232"/>
      <c r="PUR26" s="330"/>
      <c r="PUX26" s="325"/>
      <c r="PUY26" s="325"/>
      <c r="PVH26" s="329"/>
      <c r="PVI26" s="329"/>
      <c r="PVK26" s="232"/>
      <c r="PVL26" s="330"/>
      <c r="PVR26" s="325"/>
      <c r="PVS26" s="325"/>
      <c r="PWB26" s="329"/>
      <c r="PWC26" s="329"/>
      <c r="PWE26" s="232"/>
      <c r="PWF26" s="330"/>
      <c r="PWL26" s="325"/>
      <c r="PWM26" s="325"/>
      <c r="PWV26" s="329"/>
      <c r="PWW26" s="329"/>
      <c r="PWY26" s="232"/>
      <c r="PWZ26" s="330"/>
      <c r="PXF26" s="325"/>
      <c r="PXG26" s="325"/>
      <c r="PXP26" s="329"/>
      <c r="PXQ26" s="329"/>
      <c r="PXS26" s="232"/>
      <c r="PXT26" s="330"/>
      <c r="PXZ26" s="325"/>
      <c r="PYA26" s="325"/>
      <c r="PYJ26" s="329"/>
      <c r="PYK26" s="329"/>
      <c r="PYM26" s="232"/>
      <c r="PYN26" s="330"/>
      <c r="PYT26" s="325"/>
      <c r="PYU26" s="325"/>
      <c r="PZD26" s="329"/>
      <c r="PZE26" s="329"/>
      <c r="PZG26" s="232"/>
      <c r="PZH26" s="330"/>
      <c r="PZN26" s="325"/>
      <c r="PZO26" s="325"/>
      <c r="PZX26" s="329"/>
      <c r="PZY26" s="329"/>
      <c r="QAA26" s="232"/>
      <c r="QAB26" s="330"/>
      <c r="QAH26" s="325"/>
      <c r="QAI26" s="325"/>
      <c r="QAR26" s="329"/>
      <c r="QAS26" s="329"/>
      <c r="QAU26" s="232"/>
      <c r="QAV26" s="330"/>
      <c r="QBB26" s="325"/>
      <c r="QBC26" s="325"/>
      <c r="QBL26" s="329"/>
      <c r="QBM26" s="329"/>
      <c r="QBO26" s="232"/>
      <c r="QBP26" s="330"/>
      <c r="QBV26" s="325"/>
      <c r="QBW26" s="325"/>
      <c r="QCF26" s="329"/>
      <c r="QCG26" s="329"/>
      <c r="QCI26" s="232"/>
      <c r="QCJ26" s="330"/>
      <c r="QCP26" s="325"/>
      <c r="QCQ26" s="325"/>
      <c r="QCZ26" s="329"/>
      <c r="QDA26" s="329"/>
      <c r="QDC26" s="232"/>
      <c r="QDD26" s="330"/>
      <c r="QDJ26" s="325"/>
      <c r="QDK26" s="325"/>
      <c r="QDT26" s="329"/>
      <c r="QDU26" s="329"/>
      <c r="QDW26" s="232"/>
      <c r="QDX26" s="330"/>
      <c r="QED26" s="325"/>
      <c r="QEE26" s="325"/>
      <c r="QEN26" s="329"/>
      <c r="QEO26" s="329"/>
      <c r="QEQ26" s="232"/>
      <c r="QER26" s="330"/>
      <c r="QEX26" s="325"/>
      <c r="QEY26" s="325"/>
      <c r="QFH26" s="329"/>
      <c r="QFI26" s="329"/>
      <c r="QFK26" s="232"/>
      <c r="QFL26" s="330"/>
      <c r="QFR26" s="325"/>
      <c r="QFS26" s="325"/>
      <c r="QGB26" s="329"/>
      <c r="QGC26" s="329"/>
      <c r="QGE26" s="232"/>
      <c r="QGF26" s="330"/>
      <c r="QGL26" s="325"/>
      <c r="QGM26" s="325"/>
      <c r="QGV26" s="329"/>
      <c r="QGW26" s="329"/>
      <c r="QGY26" s="232"/>
      <c r="QGZ26" s="330"/>
      <c r="QHF26" s="325"/>
      <c r="QHG26" s="325"/>
      <c r="QHP26" s="329"/>
      <c r="QHQ26" s="329"/>
      <c r="QHS26" s="232"/>
      <c r="QHT26" s="330"/>
      <c r="QHZ26" s="325"/>
      <c r="QIA26" s="325"/>
      <c r="QIJ26" s="329"/>
      <c r="QIK26" s="329"/>
      <c r="QIM26" s="232"/>
      <c r="QIN26" s="330"/>
      <c r="QIT26" s="325"/>
      <c r="QIU26" s="325"/>
      <c r="QJD26" s="329"/>
      <c r="QJE26" s="329"/>
      <c r="QJG26" s="232"/>
      <c r="QJH26" s="330"/>
      <c r="QJN26" s="325"/>
      <c r="QJO26" s="325"/>
      <c r="QJX26" s="329"/>
      <c r="QJY26" s="329"/>
      <c r="QKA26" s="232"/>
      <c r="QKB26" s="330"/>
      <c r="QKH26" s="325"/>
      <c r="QKI26" s="325"/>
      <c r="QKR26" s="329"/>
      <c r="QKS26" s="329"/>
      <c r="QKU26" s="232"/>
      <c r="QKV26" s="330"/>
      <c r="QLB26" s="325"/>
      <c r="QLC26" s="325"/>
      <c r="QLL26" s="329"/>
      <c r="QLM26" s="329"/>
      <c r="QLO26" s="232"/>
      <c r="QLP26" s="330"/>
      <c r="QLV26" s="325"/>
      <c r="QLW26" s="325"/>
      <c r="QMF26" s="329"/>
      <c r="QMG26" s="329"/>
      <c r="QMI26" s="232"/>
      <c r="QMJ26" s="330"/>
      <c r="QMP26" s="325"/>
      <c r="QMQ26" s="325"/>
      <c r="QMZ26" s="329"/>
      <c r="QNA26" s="329"/>
      <c r="QNC26" s="232"/>
      <c r="QND26" s="330"/>
      <c r="QNJ26" s="325"/>
      <c r="QNK26" s="325"/>
      <c r="QNT26" s="329"/>
      <c r="QNU26" s="329"/>
      <c r="QNW26" s="232"/>
      <c r="QNX26" s="330"/>
      <c r="QOD26" s="325"/>
      <c r="QOE26" s="325"/>
      <c r="QON26" s="329"/>
      <c r="QOO26" s="329"/>
      <c r="QOQ26" s="232"/>
      <c r="QOR26" s="330"/>
      <c r="QOX26" s="325"/>
      <c r="QOY26" s="325"/>
      <c r="QPH26" s="329"/>
      <c r="QPI26" s="329"/>
      <c r="QPK26" s="232"/>
      <c r="QPL26" s="330"/>
      <c r="QPR26" s="325"/>
      <c r="QPS26" s="325"/>
      <c r="QQB26" s="329"/>
      <c r="QQC26" s="329"/>
      <c r="QQE26" s="232"/>
      <c r="QQF26" s="330"/>
      <c r="QQL26" s="325"/>
      <c r="QQM26" s="325"/>
      <c r="QQV26" s="329"/>
      <c r="QQW26" s="329"/>
      <c r="QQY26" s="232"/>
      <c r="QQZ26" s="330"/>
      <c r="QRF26" s="325"/>
      <c r="QRG26" s="325"/>
      <c r="QRP26" s="329"/>
      <c r="QRQ26" s="329"/>
      <c r="QRS26" s="232"/>
      <c r="QRT26" s="330"/>
      <c r="QRZ26" s="325"/>
      <c r="QSA26" s="325"/>
      <c r="QSJ26" s="329"/>
      <c r="QSK26" s="329"/>
      <c r="QSM26" s="232"/>
      <c r="QSN26" s="330"/>
      <c r="QST26" s="325"/>
      <c r="QSU26" s="325"/>
      <c r="QTD26" s="329"/>
      <c r="QTE26" s="329"/>
      <c r="QTG26" s="232"/>
      <c r="QTH26" s="330"/>
      <c r="QTN26" s="325"/>
      <c r="QTO26" s="325"/>
      <c r="QTX26" s="329"/>
      <c r="QTY26" s="329"/>
      <c r="QUA26" s="232"/>
      <c r="QUB26" s="330"/>
      <c r="QUH26" s="325"/>
      <c r="QUI26" s="325"/>
      <c r="QUR26" s="329"/>
      <c r="QUS26" s="329"/>
      <c r="QUU26" s="232"/>
      <c r="QUV26" s="330"/>
      <c r="QVB26" s="325"/>
      <c r="QVC26" s="325"/>
      <c r="QVL26" s="329"/>
      <c r="QVM26" s="329"/>
      <c r="QVO26" s="232"/>
      <c r="QVP26" s="330"/>
      <c r="QVV26" s="325"/>
      <c r="QVW26" s="325"/>
      <c r="QWF26" s="329"/>
      <c r="QWG26" s="329"/>
      <c r="QWI26" s="232"/>
      <c r="QWJ26" s="330"/>
      <c r="QWP26" s="325"/>
      <c r="QWQ26" s="325"/>
      <c r="QWZ26" s="329"/>
      <c r="QXA26" s="329"/>
      <c r="QXC26" s="232"/>
      <c r="QXD26" s="330"/>
      <c r="QXJ26" s="325"/>
      <c r="QXK26" s="325"/>
      <c r="QXT26" s="329"/>
      <c r="QXU26" s="329"/>
      <c r="QXW26" s="232"/>
      <c r="QXX26" s="330"/>
      <c r="QYD26" s="325"/>
      <c r="QYE26" s="325"/>
      <c r="QYN26" s="329"/>
      <c r="QYO26" s="329"/>
      <c r="QYQ26" s="232"/>
      <c r="QYR26" s="330"/>
      <c r="QYX26" s="325"/>
      <c r="QYY26" s="325"/>
      <c r="QZH26" s="329"/>
      <c r="QZI26" s="329"/>
      <c r="QZK26" s="232"/>
      <c r="QZL26" s="330"/>
      <c r="QZR26" s="325"/>
      <c r="QZS26" s="325"/>
      <c r="RAB26" s="329"/>
      <c r="RAC26" s="329"/>
      <c r="RAE26" s="232"/>
      <c r="RAF26" s="330"/>
      <c r="RAL26" s="325"/>
      <c r="RAM26" s="325"/>
      <c r="RAV26" s="329"/>
      <c r="RAW26" s="329"/>
      <c r="RAY26" s="232"/>
      <c r="RAZ26" s="330"/>
      <c r="RBF26" s="325"/>
      <c r="RBG26" s="325"/>
      <c r="RBP26" s="329"/>
      <c r="RBQ26" s="329"/>
      <c r="RBS26" s="232"/>
      <c r="RBT26" s="330"/>
      <c r="RBZ26" s="325"/>
      <c r="RCA26" s="325"/>
      <c r="RCJ26" s="329"/>
      <c r="RCK26" s="329"/>
      <c r="RCM26" s="232"/>
      <c r="RCN26" s="330"/>
      <c r="RCT26" s="325"/>
      <c r="RCU26" s="325"/>
      <c r="RDD26" s="329"/>
      <c r="RDE26" s="329"/>
      <c r="RDG26" s="232"/>
      <c r="RDH26" s="330"/>
      <c r="RDN26" s="325"/>
      <c r="RDO26" s="325"/>
      <c r="RDX26" s="329"/>
      <c r="RDY26" s="329"/>
      <c r="REA26" s="232"/>
      <c r="REB26" s="330"/>
      <c r="REH26" s="325"/>
      <c r="REI26" s="325"/>
      <c r="RER26" s="329"/>
      <c r="RES26" s="329"/>
      <c r="REU26" s="232"/>
      <c r="REV26" s="330"/>
      <c r="RFB26" s="325"/>
      <c r="RFC26" s="325"/>
      <c r="RFL26" s="329"/>
      <c r="RFM26" s="329"/>
      <c r="RFO26" s="232"/>
      <c r="RFP26" s="330"/>
      <c r="RFV26" s="325"/>
      <c r="RFW26" s="325"/>
      <c r="RGF26" s="329"/>
      <c r="RGG26" s="329"/>
      <c r="RGI26" s="232"/>
      <c r="RGJ26" s="330"/>
      <c r="RGP26" s="325"/>
      <c r="RGQ26" s="325"/>
      <c r="RGZ26" s="329"/>
      <c r="RHA26" s="329"/>
      <c r="RHC26" s="232"/>
      <c r="RHD26" s="330"/>
      <c r="RHJ26" s="325"/>
      <c r="RHK26" s="325"/>
      <c r="RHT26" s="329"/>
      <c r="RHU26" s="329"/>
      <c r="RHW26" s="232"/>
      <c r="RHX26" s="330"/>
      <c r="RID26" s="325"/>
      <c r="RIE26" s="325"/>
      <c r="RIN26" s="329"/>
      <c r="RIO26" s="329"/>
      <c r="RIQ26" s="232"/>
      <c r="RIR26" s="330"/>
      <c r="RIX26" s="325"/>
      <c r="RIY26" s="325"/>
      <c r="RJH26" s="329"/>
      <c r="RJI26" s="329"/>
      <c r="RJK26" s="232"/>
      <c r="RJL26" s="330"/>
      <c r="RJR26" s="325"/>
      <c r="RJS26" s="325"/>
      <c r="RKB26" s="329"/>
      <c r="RKC26" s="329"/>
      <c r="RKE26" s="232"/>
      <c r="RKF26" s="330"/>
      <c r="RKL26" s="325"/>
      <c r="RKM26" s="325"/>
      <c r="RKV26" s="329"/>
      <c r="RKW26" s="329"/>
      <c r="RKY26" s="232"/>
      <c r="RKZ26" s="330"/>
      <c r="RLF26" s="325"/>
      <c r="RLG26" s="325"/>
      <c r="RLP26" s="329"/>
      <c r="RLQ26" s="329"/>
      <c r="RLS26" s="232"/>
      <c r="RLT26" s="330"/>
      <c r="RLZ26" s="325"/>
      <c r="RMA26" s="325"/>
      <c r="RMJ26" s="329"/>
      <c r="RMK26" s="329"/>
      <c r="RMM26" s="232"/>
      <c r="RMN26" s="330"/>
      <c r="RMT26" s="325"/>
      <c r="RMU26" s="325"/>
      <c r="RND26" s="329"/>
      <c r="RNE26" s="329"/>
      <c r="RNG26" s="232"/>
      <c r="RNH26" s="330"/>
      <c r="RNN26" s="325"/>
      <c r="RNO26" s="325"/>
      <c r="RNX26" s="329"/>
      <c r="RNY26" s="329"/>
      <c r="ROA26" s="232"/>
      <c r="ROB26" s="330"/>
      <c r="ROH26" s="325"/>
      <c r="ROI26" s="325"/>
      <c r="ROR26" s="329"/>
      <c r="ROS26" s="329"/>
      <c r="ROU26" s="232"/>
      <c r="ROV26" s="330"/>
      <c r="RPB26" s="325"/>
      <c r="RPC26" s="325"/>
      <c r="RPL26" s="329"/>
      <c r="RPM26" s="329"/>
      <c r="RPO26" s="232"/>
      <c r="RPP26" s="330"/>
      <c r="RPV26" s="325"/>
      <c r="RPW26" s="325"/>
      <c r="RQF26" s="329"/>
      <c r="RQG26" s="329"/>
      <c r="RQI26" s="232"/>
      <c r="RQJ26" s="330"/>
      <c r="RQP26" s="325"/>
      <c r="RQQ26" s="325"/>
      <c r="RQZ26" s="329"/>
      <c r="RRA26" s="329"/>
      <c r="RRC26" s="232"/>
      <c r="RRD26" s="330"/>
      <c r="RRJ26" s="325"/>
      <c r="RRK26" s="325"/>
      <c r="RRT26" s="329"/>
      <c r="RRU26" s="329"/>
      <c r="RRW26" s="232"/>
      <c r="RRX26" s="330"/>
      <c r="RSD26" s="325"/>
      <c r="RSE26" s="325"/>
      <c r="RSN26" s="329"/>
      <c r="RSO26" s="329"/>
      <c r="RSQ26" s="232"/>
      <c r="RSR26" s="330"/>
      <c r="RSX26" s="325"/>
      <c r="RSY26" s="325"/>
      <c r="RTH26" s="329"/>
      <c r="RTI26" s="329"/>
      <c r="RTK26" s="232"/>
      <c r="RTL26" s="330"/>
      <c r="RTR26" s="325"/>
      <c r="RTS26" s="325"/>
      <c r="RUB26" s="329"/>
      <c r="RUC26" s="329"/>
      <c r="RUE26" s="232"/>
      <c r="RUF26" s="330"/>
      <c r="RUL26" s="325"/>
      <c r="RUM26" s="325"/>
      <c r="RUV26" s="329"/>
      <c r="RUW26" s="329"/>
      <c r="RUY26" s="232"/>
      <c r="RUZ26" s="330"/>
      <c r="RVF26" s="325"/>
      <c r="RVG26" s="325"/>
      <c r="RVP26" s="329"/>
      <c r="RVQ26" s="329"/>
      <c r="RVS26" s="232"/>
      <c r="RVT26" s="330"/>
      <c r="RVZ26" s="325"/>
      <c r="RWA26" s="325"/>
      <c r="RWJ26" s="329"/>
      <c r="RWK26" s="329"/>
      <c r="RWM26" s="232"/>
      <c r="RWN26" s="330"/>
      <c r="RWT26" s="325"/>
      <c r="RWU26" s="325"/>
      <c r="RXD26" s="329"/>
      <c r="RXE26" s="329"/>
      <c r="RXG26" s="232"/>
      <c r="RXH26" s="330"/>
      <c r="RXN26" s="325"/>
      <c r="RXO26" s="325"/>
      <c r="RXX26" s="329"/>
      <c r="RXY26" s="329"/>
      <c r="RYA26" s="232"/>
      <c r="RYB26" s="330"/>
      <c r="RYH26" s="325"/>
      <c r="RYI26" s="325"/>
      <c r="RYR26" s="329"/>
      <c r="RYS26" s="329"/>
      <c r="RYU26" s="232"/>
      <c r="RYV26" s="330"/>
      <c r="RZB26" s="325"/>
      <c r="RZC26" s="325"/>
      <c r="RZL26" s="329"/>
      <c r="RZM26" s="329"/>
      <c r="RZO26" s="232"/>
      <c r="RZP26" s="330"/>
      <c r="RZV26" s="325"/>
      <c r="RZW26" s="325"/>
      <c r="SAF26" s="329"/>
      <c r="SAG26" s="329"/>
      <c r="SAI26" s="232"/>
      <c r="SAJ26" s="330"/>
      <c r="SAP26" s="325"/>
      <c r="SAQ26" s="325"/>
      <c r="SAZ26" s="329"/>
      <c r="SBA26" s="329"/>
      <c r="SBC26" s="232"/>
      <c r="SBD26" s="330"/>
      <c r="SBJ26" s="325"/>
      <c r="SBK26" s="325"/>
      <c r="SBT26" s="329"/>
      <c r="SBU26" s="329"/>
      <c r="SBW26" s="232"/>
      <c r="SBX26" s="330"/>
      <c r="SCD26" s="325"/>
      <c r="SCE26" s="325"/>
      <c r="SCN26" s="329"/>
      <c r="SCO26" s="329"/>
      <c r="SCQ26" s="232"/>
      <c r="SCR26" s="330"/>
      <c r="SCX26" s="325"/>
      <c r="SCY26" s="325"/>
      <c r="SDH26" s="329"/>
      <c r="SDI26" s="329"/>
      <c r="SDK26" s="232"/>
      <c r="SDL26" s="330"/>
      <c r="SDR26" s="325"/>
      <c r="SDS26" s="325"/>
      <c r="SEB26" s="329"/>
      <c r="SEC26" s="329"/>
      <c r="SEE26" s="232"/>
      <c r="SEF26" s="330"/>
      <c r="SEL26" s="325"/>
      <c r="SEM26" s="325"/>
      <c r="SEV26" s="329"/>
      <c r="SEW26" s="329"/>
      <c r="SEY26" s="232"/>
      <c r="SEZ26" s="330"/>
      <c r="SFF26" s="325"/>
      <c r="SFG26" s="325"/>
      <c r="SFP26" s="329"/>
      <c r="SFQ26" s="329"/>
      <c r="SFS26" s="232"/>
      <c r="SFT26" s="330"/>
      <c r="SFZ26" s="325"/>
      <c r="SGA26" s="325"/>
      <c r="SGJ26" s="329"/>
      <c r="SGK26" s="329"/>
      <c r="SGM26" s="232"/>
      <c r="SGN26" s="330"/>
      <c r="SGT26" s="325"/>
      <c r="SGU26" s="325"/>
      <c r="SHD26" s="329"/>
      <c r="SHE26" s="329"/>
      <c r="SHG26" s="232"/>
      <c r="SHH26" s="330"/>
      <c r="SHN26" s="325"/>
      <c r="SHO26" s="325"/>
      <c r="SHX26" s="329"/>
      <c r="SHY26" s="329"/>
      <c r="SIA26" s="232"/>
      <c r="SIB26" s="330"/>
      <c r="SIH26" s="325"/>
      <c r="SII26" s="325"/>
      <c r="SIR26" s="329"/>
      <c r="SIS26" s="329"/>
      <c r="SIU26" s="232"/>
      <c r="SIV26" s="330"/>
      <c r="SJB26" s="325"/>
      <c r="SJC26" s="325"/>
      <c r="SJL26" s="329"/>
      <c r="SJM26" s="329"/>
      <c r="SJO26" s="232"/>
      <c r="SJP26" s="330"/>
      <c r="SJV26" s="325"/>
      <c r="SJW26" s="325"/>
      <c r="SKF26" s="329"/>
      <c r="SKG26" s="329"/>
      <c r="SKI26" s="232"/>
      <c r="SKJ26" s="330"/>
      <c r="SKP26" s="325"/>
      <c r="SKQ26" s="325"/>
      <c r="SKZ26" s="329"/>
      <c r="SLA26" s="329"/>
      <c r="SLC26" s="232"/>
      <c r="SLD26" s="330"/>
      <c r="SLJ26" s="325"/>
      <c r="SLK26" s="325"/>
      <c r="SLT26" s="329"/>
      <c r="SLU26" s="329"/>
      <c r="SLW26" s="232"/>
      <c r="SLX26" s="330"/>
      <c r="SMD26" s="325"/>
      <c r="SME26" s="325"/>
      <c r="SMN26" s="329"/>
      <c r="SMO26" s="329"/>
      <c r="SMQ26" s="232"/>
      <c r="SMR26" s="330"/>
      <c r="SMX26" s="325"/>
      <c r="SMY26" s="325"/>
      <c r="SNH26" s="329"/>
      <c r="SNI26" s="329"/>
      <c r="SNK26" s="232"/>
      <c r="SNL26" s="330"/>
      <c r="SNR26" s="325"/>
      <c r="SNS26" s="325"/>
      <c r="SOB26" s="329"/>
      <c r="SOC26" s="329"/>
      <c r="SOE26" s="232"/>
      <c r="SOF26" s="330"/>
      <c r="SOL26" s="325"/>
      <c r="SOM26" s="325"/>
      <c r="SOV26" s="329"/>
      <c r="SOW26" s="329"/>
      <c r="SOY26" s="232"/>
      <c r="SOZ26" s="330"/>
      <c r="SPF26" s="325"/>
      <c r="SPG26" s="325"/>
      <c r="SPP26" s="329"/>
      <c r="SPQ26" s="329"/>
      <c r="SPS26" s="232"/>
      <c r="SPT26" s="330"/>
      <c r="SPZ26" s="325"/>
      <c r="SQA26" s="325"/>
      <c r="SQJ26" s="329"/>
      <c r="SQK26" s="329"/>
      <c r="SQM26" s="232"/>
      <c r="SQN26" s="330"/>
      <c r="SQT26" s="325"/>
      <c r="SQU26" s="325"/>
      <c r="SRD26" s="329"/>
      <c r="SRE26" s="329"/>
      <c r="SRG26" s="232"/>
      <c r="SRH26" s="330"/>
      <c r="SRN26" s="325"/>
      <c r="SRO26" s="325"/>
      <c r="SRX26" s="329"/>
      <c r="SRY26" s="329"/>
      <c r="SSA26" s="232"/>
      <c r="SSB26" s="330"/>
      <c r="SSH26" s="325"/>
      <c r="SSI26" s="325"/>
      <c r="SSR26" s="329"/>
      <c r="SSS26" s="329"/>
      <c r="SSU26" s="232"/>
      <c r="SSV26" s="330"/>
      <c r="STB26" s="325"/>
      <c r="STC26" s="325"/>
      <c r="STL26" s="329"/>
      <c r="STM26" s="329"/>
      <c r="STO26" s="232"/>
      <c r="STP26" s="330"/>
      <c r="STV26" s="325"/>
      <c r="STW26" s="325"/>
      <c r="SUF26" s="329"/>
      <c r="SUG26" s="329"/>
      <c r="SUI26" s="232"/>
      <c r="SUJ26" s="330"/>
      <c r="SUP26" s="325"/>
      <c r="SUQ26" s="325"/>
      <c r="SUZ26" s="329"/>
      <c r="SVA26" s="329"/>
      <c r="SVC26" s="232"/>
      <c r="SVD26" s="330"/>
      <c r="SVJ26" s="325"/>
      <c r="SVK26" s="325"/>
      <c r="SVT26" s="329"/>
      <c r="SVU26" s="329"/>
      <c r="SVW26" s="232"/>
      <c r="SVX26" s="330"/>
      <c r="SWD26" s="325"/>
      <c r="SWE26" s="325"/>
      <c r="SWN26" s="329"/>
      <c r="SWO26" s="329"/>
      <c r="SWQ26" s="232"/>
      <c r="SWR26" s="330"/>
      <c r="SWX26" s="325"/>
      <c r="SWY26" s="325"/>
      <c r="SXH26" s="329"/>
      <c r="SXI26" s="329"/>
      <c r="SXK26" s="232"/>
      <c r="SXL26" s="330"/>
      <c r="SXR26" s="325"/>
      <c r="SXS26" s="325"/>
      <c r="SYB26" s="329"/>
      <c r="SYC26" s="329"/>
      <c r="SYE26" s="232"/>
      <c r="SYF26" s="330"/>
      <c r="SYL26" s="325"/>
      <c r="SYM26" s="325"/>
      <c r="SYV26" s="329"/>
      <c r="SYW26" s="329"/>
      <c r="SYY26" s="232"/>
      <c r="SYZ26" s="330"/>
      <c r="SZF26" s="325"/>
      <c r="SZG26" s="325"/>
      <c r="SZP26" s="329"/>
      <c r="SZQ26" s="329"/>
      <c r="SZS26" s="232"/>
      <c r="SZT26" s="330"/>
      <c r="SZZ26" s="325"/>
      <c r="TAA26" s="325"/>
      <c r="TAJ26" s="329"/>
      <c r="TAK26" s="329"/>
      <c r="TAM26" s="232"/>
      <c r="TAN26" s="330"/>
      <c r="TAT26" s="325"/>
      <c r="TAU26" s="325"/>
      <c r="TBD26" s="329"/>
      <c r="TBE26" s="329"/>
      <c r="TBG26" s="232"/>
      <c r="TBH26" s="330"/>
      <c r="TBN26" s="325"/>
      <c r="TBO26" s="325"/>
      <c r="TBX26" s="329"/>
      <c r="TBY26" s="329"/>
      <c r="TCA26" s="232"/>
      <c r="TCB26" s="330"/>
      <c r="TCH26" s="325"/>
      <c r="TCI26" s="325"/>
      <c r="TCR26" s="329"/>
      <c r="TCS26" s="329"/>
      <c r="TCU26" s="232"/>
      <c r="TCV26" s="330"/>
      <c r="TDB26" s="325"/>
      <c r="TDC26" s="325"/>
      <c r="TDL26" s="329"/>
      <c r="TDM26" s="329"/>
      <c r="TDO26" s="232"/>
      <c r="TDP26" s="330"/>
      <c r="TDV26" s="325"/>
      <c r="TDW26" s="325"/>
      <c r="TEF26" s="329"/>
      <c r="TEG26" s="329"/>
      <c r="TEI26" s="232"/>
      <c r="TEJ26" s="330"/>
      <c r="TEP26" s="325"/>
      <c r="TEQ26" s="325"/>
      <c r="TEZ26" s="329"/>
      <c r="TFA26" s="329"/>
      <c r="TFC26" s="232"/>
      <c r="TFD26" s="330"/>
      <c r="TFJ26" s="325"/>
      <c r="TFK26" s="325"/>
      <c r="TFT26" s="329"/>
      <c r="TFU26" s="329"/>
      <c r="TFW26" s="232"/>
      <c r="TFX26" s="330"/>
      <c r="TGD26" s="325"/>
      <c r="TGE26" s="325"/>
      <c r="TGN26" s="329"/>
      <c r="TGO26" s="329"/>
      <c r="TGQ26" s="232"/>
      <c r="TGR26" s="330"/>
      <c r="TGX26" s="325"/>
      <c r="TGY26" s="325"/>
      <c r="THH26" s="329"/>
      <c r="THI26" s="329"/>
      <c r="THK26" s="232"/>
      <c r="THL26" s="330"/>
      <c r="THR26" s="325"/>
      <c r="THS26" s="325"/>
      <c r="TIB26" s="329"/>
      <c r="TIC26" s="329"/>
      <c r="TIE26" s="232"/>
      <c r="TIF26" s="330"/>
      <c r="TIL26" s="325"/>
      <c r="TIM26" s="325"/>
      <c r="TIV26" s="329"/>
      <c r="TIW26" s="329"/>
      <c r="TIY26" s="232"/>
      <c r="TIZ26" s="330"/>
      <c r="TJF26" s="325"/>
      <c r="TJG26" s="325"/>
      <c r="TJP26" s="329"/>
      <c r="TJQ26" s="329"/>
      <c r="TJS26" s="232"/>
      <c r="TJT26" s="330"/>
      <c r="TJZ26" s="325"/>
      <c r="TKA26" s="325"/>
      <c r="TKJ26" s="329"/>
      <c r="TKK26" s="329"/>
      <c r="TKM26" s="232"/>
      <c r="TKN26" s="330"/>
      <c r="TKT26" s="325"/>
      <c r="TKU26" s="325"/>
      <c r="TLD26" s="329"/>
      <c r="TLE26" s="329"/>
      <c r="TLG26" s="232"/>
      <c r="TLH26" s="330"/>
      <c r="TLN26" s="325"/>
      <c r="TLO26" s="325"/>
      <c r="TLX26" s="329"/>
      <c r="TLY26" s="329"/>
      <c r="TMA26" s="232"/>
      <c r="TMB26" s="330"/>
      <c r="TMH26" s="325"/>
      <c r="TMI26" s="325"/>
      <c r="TMR26" s="329"/>
      <c r="TMS26" s="329"/>
      <c r="TMU26" s="232"/>
      <c r="TMV26" s="330"/>
      <c r="TNB26" s="325"/>
      <c r="TNC26" s="325"/>
      <c r="TNL26" s="329"/>
      <c r="TNM26" s="329"/>
      <c r="TNO26" s="232"/>
      <c r="TNP26" s="330"/>
      <c r="TNV26" s="325"/>
      <c r="TNW26" s="325"/>
      <c r="TOF26" s="329"/>
      <c r="TOG26" s="329"/>
      <c r="TOI26" s="232"/>
      <c r="TOJ26" s="330"/>
      <c r="TOP26" s="325"/>
      <c r="TOQ26" s="325"/>
      <c r="TOZ26" s="329"/>
      <c r="TPA26" s="329"/>
      <c r="TPC26" s="232"/>
      <c r="TPD26" s="330"/>
      <c r="TPJ26" s="325"/>
      <c r="TPK26" s="325"/>
      <c r="TPT26" s="329"/>
      <c r="TPU26" s="329"/>
      <c r="TPW26" s="232"/>
      <c r="TPX26" s="330"/>
      <c r="TQD26" s="325"/>
      <c r="TQE26" s="325"/>
      <c r="TQN26" s="329"/>
      <c r="TQO26" s="329"/>
      <c r="TQQ26" s="232"/>
      <c r="TQR26" s="330"/>
      <c r="TQX26" s="325"/>
      <c r="TQY26" s="325"/>
      <c r="TRH26" s="329"/>
      <c r="TRI26" s="329"/>
      <c r="TRK26" s="232"/>
      <c r="TRL26" s="330"/>
      <c r="TRR26" s="325"/>
      <c r="TRS26" s="325"/>
      <c r="TSB26" s="329"/>
      <c r="TSC26" s="329"/>
      <c r="TSE26" s="232"/>
      <c r="TSF26" s="330"/>
      <c r="TSL26" s="325"/>
      <c r="TSM26" s="325"/>
      <c r="TSV26" s="329"/>
      <c r="TSW26" s="329"/>
      <c r="TSY26" s="232"/>
      <c r="TSZ26" s="330"/>
      <c r="TTF26" s="325"/>
      <c r="TTG26" s="325"/>
      <c r="TTP26" s="329"/>
      <c r="TTQ26" s="329"/>
      <c r="TTS26" s="232"/>
      <c r="TTT26" s="330"/>
      <c r="TTZ26" s="325"/>
      <c r="TUA26" s="325"/>
      <c r="TUJ26" s="329"/>
      <c r="TUK26" s="329"/>
      <c r="TUM26" s="232"/>
      <c r="TUN26" s="330"/>
      <c r="TUT26" s="325"/>
      <c r="TUU26" s="325"/>
      <c r="TVD26" s="329"/>
      <c r="TVE26" s="329"/>
      <c r="TVG26" s="232"/>
      <c r="TVH26" s="330"/>
      <c r="TVN26" s="325"/>
      <c r="TVO26" s="325"/>
      <c r="TVX26" s="329"/>
      <c r="TVY26" s="329"/>
      <c r="TWA26" s="232"/>
      <c r="TWB26" s="330"/>
      <c r="TWH26" s="325"/>
      <c r="TWI26" s="325"/>
      <c r="TWR26" s="329"/>
      <c r="TWS26" s="329"/>
      <c r="TWU26" s="232"/>
      <c r="TWV26" s="330"/>
      <c r="TXB26" s="325"/>
      <c r="TXC26" s="325"/>
      <c r="TXL26" s="329"/>
      <c r="TXM26" s="329"/>
      <c r="TXO26" s="232"/>
      <c r="TXP26" s="330"/>
      <c r="TXV26" s="325"/>
      <c r="TXW26" s="325"/>
      <c r="TYF26" s="329"/>
      <c r="TYG26" s="329"/>
      <c r="TYI26" s="232"/>
      <c r="TYJ26" s="330"/>
      <c r="TYP26" s="325"/>
      <c r="TYQ26" s="325"/>
      <c r="TYZ26" s="329"/>
      <c r="TZA26" s="329"/>
      <c r="TZC26" s="232"/>
      <c r="TZD26" s="330"/>
      <c r="TZJ26" s="325"/>
      <c r="TZK26" s="325"/>
      <c r="TZT26" s="329"/>
      <c r="TZU26" s="329"/>
      <c r="TZW26" s="232"/>
      <c r="TZX26" s="330"/>
      <c r="UAD26" s="325"/>
      <c r="UAE26" s="325"/>
      <c r="UAN26" s="329"/>
      <c r="UAO26" s="329"/>
      <c r="UAQ26" s="232"/>
      <c r="UAR26" s="330"/>
      <c r="UAX26" s="325"/>
      <c r="UAY26" s="325"/>
      <c r="UBH26" s="329"/>
      <c r="UBI26" s="329"/>
      <c r="UBK26" s="232"/>
      <c r="UBL26" s="330"/>
      <c r="UBR26" s="325"/>
      <c r="UBS26" s="325"/>
      <c r="UCB26" s="329"/>
      <c r="UCC26" s="329"/>
      <c r="UCE26" s="232"/>
      <c r="UCF26" s="330"/>
      <c r="UCL26" s="325"/>
      <c r="UCM26" s="325"/>
      <c r="UCV26" s="329"/>
      <c r="UCW26" s="329"/>
      <c r="UCY26" s="232"/>
      <c r="UCZ26" s="330"/>
      <c r="UDF26" s="325"/>
      <c r="UDG26" s="325"/>
      <c r="UDP26" s="329"/>
      <c r="UDQ26" s="329"/>
      <c r="UDS26" s="232"/>
      <c r="UDT26" s="330"/>
      <c r="UDZ26" s="325"/>
      <c r="UEA26" s="325"/>
      <c r="UEJ26" s="329"/>
      <c r="UEK26" s="329"/>
      <c r="UEM26" s="232"/>
      <c r="UEN26" s="330"/>
      <c r="UET26" s="325"/>
      <c r="UEU26" s="325"/>
      <c r="UFD26" s="329"/>
      <c r="UFE26" s="329"/>
      <c r="UFG26" s="232"/>
      <c r="UFH26" s="330"/>
      <c r="UFN26" s="325"/>
      <c r="UFO26" s="325"/>
      <c r="UFX26" s="329"/>
      <c r="UFY26" s="329"/>
      <c r="UGA26" s="232"/>
      <c r="UGB26" s="330"/>
      <c r="UGH26" s="325"/>
      <c r="UGI26" s="325"/>
      <c r="UGR26" s="329"/>
      <c r="UGS26" s="329"/>
      <c r="UGU26" s="232"/>
      <c r="UGV26" s="330"/>
      <c r="UHB26" s="325"/>
      <c r="UHC26" s="325"/>
      <c r="UHL26" s="329"/>
      <c r="UHM26" s="329"/>
      <c r="UHO26" s="232"/>
      <c r="UHP26" s="330"/>
      <c r="UHV26" s="325"/>
      <c r="UHW26" s="325"/>
      <c r="UIF26" s="329"/>
      <c r="UIG26" s="329"/>
      <c r="UII26" s="232"/>
      <c r="UIJ26" s="330"/>
      <c r="UIP26" s="325"/>
      <c r="UIQ26" s="325"/>
      <c r="UIZ26" s="329"/>
      <c r="UJA26" s="329"/>
      <c r="UJC26" s="232"/>
      <c r="UJD26" s="330"/>
      <c r="UJJ26" s="325"/>
      <c r="UJK26" s="325"/>
      <c r="UJT26" s="329"/>
      <c r="UJU26" s="329"/>
      <c r="UJW26" s="232"/>
      <c r="UJX26" s="330"/>
      <c r="UKD26" s="325"/>
      <c r="UKE26" s="325"/>
      <c r="UKN26" s="329"/>
      <c r="UKO26" s="329"/>
      <c r="UKQ26" s="232"/>
      <c r="UKR26" s="330"/>
      <c r="UKX26" s="325"/>
      <c r="UKY26" s="325"/>
      <c r="ULH26" s="329"/>
      <c r="ULI26" s="329"/>
      <c r="ULK26" s="232"/>
      <c r="ULL26" s="330"/>
      <c r="ULR26" s="325"/>
      <c r="ULS26" s="325"/>
      <c r="UMB26" s="329"/>
      <c r="UMC26" s="329"/>
      <c r="UME26" s="232"/>
      <c r="UMF26" s="330"/>
      <c r="UML26" s="325"/>
      <c r="UMM26" s="325"/>
      <c r="UMV26" s="329"/>
      <c r="UMW26" s="329"/>
      <c r="UMY26" s="232"/>
      <c r="UMZ26" s="330"/>
      <c r="UNF26" s="325"/>
      <c r="UNG26" s="325"/>
      <c r="UNP26" s="329"/>
      <c r="UNQ26" s="329"/>
      <c r="UNS26" s="232"/>
      <c r="UNT26" s="330"/>
      <c r="UNZ26" s="325"/>
      <c r="UOA26" s="325"/>
      <c r="UOJ26" s="329"/>
      <c r="UOK26" s="329"/>
      <c r="UOM26" s="232"/>
      <c r="UON26" s="330"/>
      <c r="UOT26" s="325"/>
      <c r="UOU26" s="325"/>
      <c r="UPD26" s="329"/>
      <c r="UPE26" s="329"/>
      <c r="UPG26" s="232"/>
      <c r="UPH26" s="330"/>
      <c r="UPN26" s="325"/>
      <c r="UPO26" s="325"/>
      <c r="UPX26" s="329"/>
      <c r="UPY26" s="329"/>
      <c r="UQA26" s="232"/>
      <c r="UQB26" s="330"/>
      <c r="UQH26" s="325"/>
      <c r="UQI26" s="325"/>
      <c r="UQR26" s="329"/>
      <c r="UQS26" s="329"/>
      <c r="UQU26" s="232"/>
      <c r="UQV26" s="330"/>
      <c r="URB26" s="325"/>
      <c r="URC26" s="325"/>
      <c r="URL26" s="329"/>
      <c r="URM26" s="329"/>
      <c r="URO26" s="232"/>
      <c r="URP26" s="330"/>
      <c r="URV26" s="325"/>
      <c r="URW26" s="325"/>
      <c r="USF26" s="329"/>
      <c r="USG26" s="329"/>
      <c r="USI26" s="232"/>
      <c r="USJ26" s="330"/>
      <c r="USP26" s="325"/>
      <c r="USQ26" s="325"/>
      <c r="USZ26" s="329"/>
      <c r="UTA26" s="329"/>
      <c r="UTC26" s="232"/>
      <c r="UTD26" s="330"/>
      <c r="UTJ26" s="325"/>
      <c r="UTK26" s="325"/>
      <c r="UTT26" s="329"/>
      <c r="UTU26" s="329"/>
      <c r="UTW26" s="232"/>
      <c r="UTX26" s="330"/>
      <c r="UUD26" s="325"/>
      <c r="UUE26" s="325"/>
      <c r="UUN26" s="329"/>
      <c r="UUO26" s="329"/>
      <c r="UUQ26" s="232"/>
      <c r="UUR26" s="330"/>
      <c r="UUX26" s="325"/>
      <c r="UUY26" s="325"/>
      <c r="UVH26" s="329"/>
      <c r="UVI26" s="329"/>
      <c r="UVK26" s="232"/>
      <c r="UVL26" s="330"/>
      <c r="UVR26" s="325"/>
      <c r="UVS26" s="325"/>
      <c r="UWB26" s="329"/>
      <c r="UWC26" s="329"/>
      <c r="UWE26" s="232"/>
      <c r="UWF26" s="330"/>
      <c r="UWL26" s="325"/>
      <c r="UWM26" s="325"/>
      <c r="UWV26" s="329"/>
      <c r="UWW26" s="329"/>
      <c r="UWY26" s="232"/>
      <c r="UWZ26" s="330"/>
      <c r="UXF26" s="325"/>
      <c r="UXG26" s="325"/>
      <c r="UXP26" s="329"/>
      <c r="UXQ26" s="329"/>
      <c r="UXS26" s="232"/>
      <c r="UXT26" s="330"/>
      <c r="UXZ26" s="325"/>
      <c r="UYA26" s="325"/>
      <c r="UYJ26" s="329"/>
      <c r="UYK26" s="329"/>
      <c r="UYM26" s="232"/>
      <c r="UYN26" s="330"/>
      <c r="UYT26" s="325"/>
      <c r="UYU26" s="325"/>
      <c r="UZD26" s="329"/>
      <c r="UZE26" s="329"/>
      <c r="UZG26" s="232"/>
      <c r="UZH26" s="330"/>
      <c r="UZN26" s="325"/>
      <c r="UZO26" s="325"/>
      <c r="UZX26" s="329"/>
      <c r="UZY26" s="329"/>
      <c r="VAA26" s="232"/>
      <c r="VAB26" s="330"/>
      <c r="VAH26" s="325"/>
      <c r="VAI26" s="325"/>
      <c r="VAR26" s="329"/>
      <c r="VAS26" s="329"/>
      <c r="VAU26" s="232"/>
      <c r="VAV26" s="330"/>
      <c r="VBB26" s="325"/>
      <c r="VBC26" s="325"/>
      <c r="VBL26" s="329"/>
      <c r="VBM26" s="329"/>
      <c r="VBO26" s="232"/>
      <c r="VBP26" s="330"/>
      <c r="VBV26" s="325"/>
      <c r="VBW26" s="325"/>
      <c r="VCF26" s="329"/>
      <c r="VCG26" s="329"/>
      <c r="VCI26" s="232"/>
      <c r="VCJ26" s="330"/>
      <c r="VCP26" s="325"/>
      <c r="VCQ26" s="325"/>
      <c r="VCZ26" s="329"/>
      <c r="VDA26" s="329"/>
      <c r="VDC26" s="232"/>
      <c r="VDD26" s="330"/>
      <c r="VDJ26" s="325"/>
      <c r="VDK26" s="325"/>
      <c r="VDT26" s="329"/>
      <c r="VDU26" s="329"/>
      <c r="VDW26" s="232"/>
      <c r="VDX26" s="330"/>
      <c r="VED26" s="325"/>
      <c r="VEE26" s="325"/>
      <c r="VEN26" s="329"/>
      <c r="VEO26" s="329"/>
      <c r="VEQ26" s="232"/>
      <c r="VER26" s="330"/>
      <c r="VEX26" s="325"/>
      <c r="VEY26" s="325"/>
      <c r="VFH26" s="329"/>
      <c r="VFI26" s="329"/>
      <c r="VFK26" s="232"/>
      <c r="VFL26" s="330"/>
      <c r="VFR26" s="325"/>
      <c r="VFS26" s="325"/>
      <c r="VGB26" s="329"/>
      <c r="VGC26" s="329"/>
      <c r="VGE26" s="232"/>
      <c r="VGF26" s="330"/>
      <c r="VGL26" s="325"/>
      <c r="VGM26" s="325"/>
      <c r="VGV26" s="329"/>
      <c r="VGW26" s="329"/>
      <c r="VGY26" s="232"/>
      <c r="VGZ26" s="330"/>
      <c r="VHF26" s="325"/>
      <c r="VHG26" s="325"/>
      <c r="VHP26" s="329"/>
      <c r="VHQ26" s="329"/>
      <c r="VHS26" s="232"/>
      <c r="VHT26" s="330"/>
      <c r="VHZ26" s="325"/>
      <c r="VIA26" s="325"/>
      <c r="VIJ26" s="329"/>
      <c r="VIK26" s="329"/>
      <c r="VIM26" s="232"/>
      <c r="VIN26" s="330"/>
      <c r="VIT26" s="325"/>
      <c r="VIU26" s="325"/>
      <c r="VJD26" s="329"/>
      <c r="VJE26" s="329"/>
      <c r="VJG26" s="232"/>
      <c r="VJH26" s="330"/>
      <c r="VJN26" s="325"/>
      <c r="VJO26" s="325"/>
      <c r="VJX26" s="329"/>
      <c r="VJY26" s="329"/>
      <c r="VKA26" s="232"/>
      <c r="VKB26" s="330"/>
      <c r="VKH26" s="325"/>
      <c r="VKI26" s="325"/>
      <c r="VKR26" s="329"/>
      <c r="VKS26" s="329"/>
      <c r="VKU26" s="232"/>
      <c r="VKV26" s="330"/>
      <c r="VLB26" s="325"/>
      <c r="VLC26" s="325"/>
      <c r="VLL26" s="329"/>
      <c r="VLM26" s="329"/>
      <c r="VLO26" s="232"/>
      <c r="VLP26" s="330"/>
      <c r="VLV26" s="325"/>
      <c r="VLW26" s="325"/>
      <c r="VMF26" s="329"/>
      <c r="VMG26" s="329"/>
      <c r="VMI26" s="232"/>
      <c r="VMJ26" s="330"/>
      <c r="VMP26" s="325"/>
      <c r="VMQ26" s="325"/>
      <c r="VMZ26" s="329"/>
      <c r="VNA26" s="329"/>
      <c r="VNC26" s="232"/>
      <c r="VND26" s="330"/>
      <c r="VNJ26" s="325"/>
      <c r="VNK26" s="325"/>
      <c r="VNT26" s="329"/>
      <c r="VNU26" s="329"/>
      <c r="VNW26" s="232"/>
      <c r="VNX26" s="330"/>
      <c r="VOD26" s="325"/>
      <c r="VOE26" s="325"/>
      <c r="VON26" s="329"/>
      <c r="VOO26" s="329"/>
      <c r="VOQ26" s="232"/>
      <c r="VOR26" s="330"/>
      <c r="VOX26" s="325"/>
      <c r="VOY26" s="325"/>
      <c r="VPH26" s="329"/>
      <c r="VPI26" s="329"/>
      <c r="VPK26" s="232"/>
      <c r="VPL26" s="330"/>
      <c r="VPR26" s="325"/>
      <c r="VPS26" s="325"/>
      <c r="VQB26" s="329"/>
      <c r="VQC26" s="329"/>
      <c r="VQE26" s="232"/>
      <c r="VQF26" s="330"/>
      <c r="VQL26" s="325"/>
      <c r="VQM26" s="325"/>
      <c r="VQV26" s="329"/>
      <c r="VQW26" s="329"/>
      <c r="VQY26" s="232"/>
      <c r="VQZ26" s="330"/>
      <c r="VRF26" s="325"/>
      <c r="VRG26" s="325"/>
      <c r="VRP26" s="329"/>
      <c r="VRQ26" s="329"/>
      <c r="VRS26" s="232"/>
      <c r="VRT26" s="330"/>
      <c r="VRZ26" s="325"/>
      <c r="VSA26" s="325"/>
      <c r="VSJ26" s="329"/>
      <c r="VSK26" s="329"/>
      <c r="VSM26" s="232"/>
      <c r="VSN26" s="330"/>
      <c r="VST26" s="325"/>
      <c r="VSU26" s="325"/>
      <c r="VTD26" s="329"/>
      <c r="VTE26" s="329"/>
      <c r="VTG26" s="232"/>
      <c r="VTH26" s="330"/>
      <c r="VTN26" s="325"/>
      <c r="VTO26" s="325"/>
      <c r="VTX26" s="329"/>
      <c r="VTY26" s="329"/>
      <c r="VUA26" s="232"/>
      <c r="VUB26" s="330"/>
      <c r="VUH26" s="325"/>
      <c r="VUI26" s="325"/>
      <c r="VUR26" s="329"/>
      <c r="VUS26" s="329"/>
      <c r="VUU26" s="232"/>
      <c r="VUV26" s="330"/>
      <c r="VVB26" s="325"/>
      <c r="VVC26" s="325"/>
      <c r="VVL26" s="329"/>
      <c r="VVM26" s="329"/>
      <c r="VVO26" s="232"/>
      <c r="VVP26" s="330"/>
      <c r="VVV26" s="325"/>
      <c r="VVW26" s="325"/>
      <c r="VWF26" s="329"/>
      <c r="VWG26" s="329"/>
      <c r="VWI26" s="232"/>
      <c r="VWJ26" s="330"/>
      <c r="VWP26" s="325"/>
      <c r="VWQ26" s="325"/>
      <c r="VWZ26" s="329"/>
      <c r="VXA26" s="329"/>
      <c r="VXC26" s="232"/>
      <c r="VXD26" s="330"/>
      <c r="VXJ26" s="325"/>
      <c r="VXK26" s="325"/>
      <c r="VXT26" s="329"/>
      <c r="VXU26" s="329"/>
      <c r="VXW26" s="232"/>
      <c r="VXX26" s="330"/>
      <c r="VYD26" s="325"/>
      <c r="VYE26" s="325"/>
      <c r="VYN26" s="329"/>
      <c r="VYO26" s="329"/>
      <c r="VYQ26" s="232"/>
      <c r="VYR26" s="330"/>
      <c r="VYX26" s="325"/>
      <c r="VYY26" s="325"/>
      <c r="VZH26" s="329"/>
      <c r="VZI26" s="329"/>
      <c r="VZK26" s="232"/>
      <c r="VZL26" s="330"/>
      <c r="VZR26" s="325"/>
      <c r="VZS26" s="325"/>
      <c r="WAB26" s="329"/>
      <c r="WAC26" s="329"/>
      <c r="WAE26" s="232"/>
      <c r="WAF26" s="330"/>
      <c r="WAL26" s="325"/>
      <c r="WAM26" s="325"/>
      <c r="WAV26" s="329"/>
      <c r="WAW26" s="329"/>
      <c r="WAY26" s="232"/>
      <c r="WAZ26" s="330"/>
      <c r="WBF26" s="325"/>
      <c r="WBG26" s="325"/>
      <c r="WBP26" s="329"/>
      <c r="WBQ26" s="329"/>
      <c r="WBS26" s="232"/>
      <c r="WBT26" s="330"/>
      <c r="WBZ26" s="325"/>
      <c r="WCA26" s="325"/>
      <c r="WCJ26" s="329"/>
      <c r="WCK26" s="329"/>
      <c r="WCM26" s="232"/>
      <c r="WCN26" s="330"/>
      <c r="WCT26" s="325"/>
      <c r="WCU26" s="325"/>
      <c r="WDD26" s="329"/>
      <c r="WDE26" s="329"/>
      <c r="WDG26" s="232"/>
      <c r="WDH26" s="330"/>
      <c r="WDN26" s="325"/>
      <c r="WDO26" s="325"/>
      <c r="WDX26" s="329"/>
      <c r="WDY26" s="329"/>
      <c r="WEA26" s="232"/>
      <c r="WEB26" s="330"/>
      <c r="WEH26" s="325"/>
      <c r="WEI26" s="325"/>
      <c r="WER26" s="329"/>
      <c r="WES26" s="329"/>
      <c r="WEU26" s="232"/>
      <c r="WEV26" s="330"/>
      <c r="WFB26" s="325"/>
      <c r="WFC26" s="325"/>
      <c r="WFL26" s="329"/>
      <c r="WFM26" s="329"/>
      <c r="WFO26" s="232"/>
      <c r="WFP26" s="330"/>
      <c r="WFV26" s="325"/>
      <c r="WFW26" s="325"/>
      <c r="WGF26" s="329"/>
      <c r="WGG26" s="329"/>
      <c r="WGI26" s="232"/>
      <c r="WGJ26" s="330"/>
      <c r="WGP26" s="325"/>
      <c r="WGQ26" s="325"/>
      <c r="WGZ26" s="329"/>
      <c r="WHA26" s="329"/>
      <c r="WHC26" s="232"/>
      <c r="WHD26" s="330"/>
      <c r="WHJ26" s="325"/>
      <c r="WHK26" s="325"/>
      <c r="WHT26" s="329"/>
      <c r="WHU26" s="329"/>
      <c r="WHW26" s="232"/>
      <c r="WHX26" s="330"/>
      <c r="WID26" s="325"/>
      <c r="WIE26" s="325"/>
      <c r="WIN26" s="329"/>
      <c r="WIO26" s="329"/>
      <c r="WIQ26" s="232"/>
      <c r="WIR26" s="330"/>
      <c r="WIX26" s="325"/>
      <c r="WIY26" s="325"/>
      <c r="WJH26" s="329"/>
      <c r="WJI26" s="329"/>
      <c r="WJK26" s="232"/>
      <c r="WJL26" s="330"/>
      <c r="WJR26" s="325"/>
      <c r="WJS26" s="325"/>
      <c r="WKB26" s="329"/>
      <c r="WKC26" s="329"/>
      <c r="WKE26" s="232"/>
      <c r="WKF26" s="330"/>
      <c r="WKL26" s="325"/>
      <c r="WKM26" s="325"/>
      <c r="WKV26" s="329"/>
      <c r="WKW26" s="329"/>
      <c r="WKY26" s="232"/>
      <c r="WKZ26" s="330"/>
      <c r="WLF26" s="325"/>
      <c r="WLG26" s="325"/>
      <c r="WLP26" s="329"/>
      <c r="WLQ26" s="329"/>
      <c r="WLS26" s="232"/>
      <c r="WLT26" s="330"/>
      <c r="WLZ26" s="325"/>
      <c r="WMA26" s="325"/>
      <c r="WMJ26" s="329"/>
      <c r="WMK26" s="329"/>
      <c r="WMM26" s="232"/>
      <c r="WMN26" s="330"/>
      <c r="WMT26" s="325"/>
      <c r="WMU26" s="325"/>
      <c r="WND26" s="329"/>
      <c r="WNE26" s="329"/>
      <c r="WNG26" s="232"/>
      <c r="WNH26" s="330"/>
      <c r="WNN26" s="325"/>
      <c r="WNO26" s="325"/>
      <c r="WNX26" s="329"/>
      <c r="WNY26" s="329"/>
      <c r="WOA26" s="232"/>
      <c r="WOB26" s="330"/>
      <c r="WOH26" s="325"/>
      <c r="WOI26" s="325"/>
      <c r="WOR26" s="329"/>
      <c r="WOS26" s="329"/>
      <c r="WOU26" s="232"/>
      <c r="WOV26" s="330"/>
      <c r="WPB26" s="325"/>
      <c r="WPC26" s="325"/>
      <c r="WPL26" s="329"/>
      <c r="WPM26" s="329"/>
      <c r="WPO26" s="232"/>
      <c r="WPP26" s="330"/>
      <c r="WPV26" s="325"/>
      <c r="WPW26" s="325"/>
      <c r="WQF26" s="329"/>
      <c r="WQG26" s="329"/>
      <c r="WQI26" s="232"/>
      <c r="WQJ26" s="330"/>
      <c r="WQP26" s="325"/>
      <c r="WQQ26" s="325"/>
      <c r="WQZ26" s="329"/>
      <c r="WRA26" s="329"/>
      <c r="WRC26" s="232"/>
      <c r="WRD26" s="330"/>
      <c r="WRJ26" s="325"/>
      <c r="WRK26" s="325"/>
      <c r="WRT26" s="329"/>
      <c r="WRU26" s="329"/>
      <c r="WRW26" s="232"/>
      <c r="WRX26" s="330"/>
      <c r="WSD26" s="325"/>
      <c r="WSE26" s="325"/>
      <c r="WSN26" s="329"/>
      <c r="WSO26" s="329"/>
      <c r="WSQ26" s="232"/>
      <c r="WSR26" s="330"/>
      <c r="WSX26" s="325"/>
      <c r="WSY26" s="325"/>
      <c r="WTH26" s="329"/>
      <c r="WTI26" s="329"/>
      <c r="WTK26" s="232"/>
      <c r="WTL26" s="330"/>
      <c r="WTR26" s="325"/>
      <c r="WTS26" s="325"/>
      <c r="WUB26" s="329"/>
      <c r="WUC26" s="329"/>
      <c r="WUE26" s="232"/>
      <c r="WUF26" s="330"/>
      <c r="WUL26" s="325"/>
      <c r="WUM26" s="325"/>
      <c r="WUV26" s="329"/>
      <c r="WUW26" s="329"/>
      <c r="WUY26" s="232"/>
      <c r="WUZ26" s="330"/>
      <c r="WVF26" s="325"/>
      <c r="WVG26" s="325"/>
      <c r="WVP26" s="329"/>
      <c r="WVQ26" s="329"/>
      <c r="WVS26" s="232"/>
      <c r="WVT26" s="330"/>
      <c r="WVZ26" s="325"/>
      <c r="WWA26" s="325"/>
      <c r="WWJ26" s="329"/>
      <c r="WWK26" s="329"/>
      <c r="WWM26" s="232"/>
      <c r="WWN26" s="330"/>
      <c r="WWT26" s="325"/>
      <c r="WWU26" s="325"/>
      <c r="WXD26" s="329"/>
      <c r="WXE26" s="329"/>
      <c r="WXG26" s="232"/>
      <c r="WXH26" s="330"/>
      <c r="WXN26" s="325"/>
      <c r="WXO26" s="325"/>
      <c r="WXX26" s="329"/>
      <c r="WXY26" s="329"/>
      <c r="WYA26" s="232"/>
      <c r="WYB26" s="330"/>
      <c r="WYH26" s="325"/>
      <c r="WYI26" s="325"/>
      <c r="WYR26" s="329"/>
      <c r="WYS26" s="329"/>
      <c r="WYU26" s="232"/>
      <c r="WYV26" s="330"/>
      <c r="WZB26" s="325"/>
      <c r="WZC26" s="325"/>
      <c r="WZL26" s="329"/>
      <c r="WZM26" s="329"/>
      <c r="WZO26" s="232"/>
      <c r="WZP26" s="330"/>
      <c r="WZV26" s="325"/>
      <c r="WZW26" s="325"/>
      <c r="XAF26" s="329"/>
      <c r="XAG26" s="329"/>
      <c r="XAI26" s="232"/>
      <c r="XAJ26" s="330"/>
      <c r="XAP26" s="325"/>
      <c r="XAQ26" s="325"/>
      <c r="XAZ26" s="329"/>
      <c r="XBA26" s="329"/>
      <c r="XBC26" s="232"/>
      <c r="XBD26" s="330"/>
      <c r="XBJ26" s="325"/>
      <c r="XBK26" s="325"/>
      <c r="XBT26" s="329"/>
      <c r="XBU26" s="329"/>
      <c r="XBW26" s="232"/>
      <c r="XBX26" s="330"/>
      <c r="XCD26" s="325"/>
      <c r="XCE26" s="325"/>
      <c r="XCN26" s="329"/>
      <c r="XCO26" s="329"/>
      <c r="XCQ26" s="232"/>
      <c r="XCR26" s="330"/>
      <c r="XCX26" s="325"/>
      <c r="XCY26" s="325"/>
      <c r="XDH26" s="329"/>
      <c r="XDI26" s="329"/>
      <c r="XDK26" s="232"/>
      <c r="XDL26" s="330"/>
      <c r="XDR26" s="325"/>
      <c r="XDS26" s="325"/>
      <c r="XEB26" s="329"/>
      <c r="XEC26" s="329"/>
      <c r="XEE26" s="232"/>
      <c r="XEF26" s="330"/>
      <c r="XEL26" s="325"/>
      <c r="XEM26" s="325"/>
      <c r="XEV26" s="329"/>
      <c r="XEW26" s="329"/>
      <c r="XEY26" s="232"/>
      <c r="XEZ26" s="330"/>
    </row>
    <row r="27" spans="1:1020 1026:2047 2056:3067 3076:5120 5126:6140 6146:7167 7176:8187 8196:10240 10246:11260 11266:12287 12296:13307 13316:15360 15366:16380" s="323" customFormat="1" ht="45.75">
      <c r="A27" s="358" t="s">
        <v>1184</v>
      </c>
      <c r="B27" s="316">
        <v>44980</v>
      </c>
      <c r="C27" s="360" t="s">
        <v>1185</v>
      </c>
      <c r="D27" s="358" t="s">
        <v>25</v>
      </c>
      <c r="E27" s="358" t="s">
        <v>154</v>
      </c>
      <c r="F27" s="358" t="s">
        <v>27</v>
      </c>
      <c r="G27" s="5" t="s">
        <v>156</v>
      </c>
      <c r="H27" s="358" t="s">
        <v>29</v>
      </c>
      <c r="I27" s="358" t="s">
        <v>30</v>
      </c>
      <c r="J27" s="358" t="s">
        <v>1186</v>
      </c>
      <c r="K27" s="358" t="s">
        <v>33</v>
      </c>
      <c r="L27" s="358" t="s">
        <v>263</v>
      </c>
      <c r="M27" s="316">
        <v>44984</v>
      </c>
      <c r="N27" s="316">
        <v>44988</v>
      </c>
      <c r="O27" s="361" t="s">
        <v>1177</v>
      </c>
      <c r="P27" s="417">
        <v>1840.085</v>
      </c>
      <c r="Q27" s="417">
        <v>1840.085</v>
      </c>
      <c r="R27" s="358">
        <v>4.5999999999999996</v>
      </c>
      <c r="S27" s="417">
        <f>IF(D27="ASSESSOR",480*R27,IF(D27="COLABORADOR EVENTUAL",480*R27,IF(D27="GUARDA PORTUÁRIO",240*R27,IF(D27="CONSELHEIRO",600*R27,IF(D27="DIRETOR",600*R27,IF(D27="FIEL",360*R27,IF(D27="FIEL AJUDANTE",360*R27,IF(D27="GERENTE",480*R27,IF(D27="SECRETÁRIA",360*R27,IF(D27="SUPERINTENDENTE",480*R27,IF(D27="SUPERVISOR",360*R27,IF(D27="ESPECIALISTA PORTUÁRIO",360*R27,IF(D27="TÉC. SERV. PORTUÁRIOS",240*R27,0)))))))))))))</f>
        <v>2760</v>
      </c>
      <c r="T27" s="418">
        <f>SUM(P27:Q27,S27)</f>
        <v>6440.17</v>
      </c>
      <c r="U27" s="324"/>
      <c r="Z27" s="325"/>
      <c r="AA27" s="325"/>
      <c r="AJ27" s="329"/>
      <c r="AK27" s="329"/>
      <c r="AM27" s="232"/>
      <c r="AN27" s="330"/>
      <c r="AT27" s="325"/>
      <c r="AU27" s="325"/>
      <c r="BD27" s="329"/>
      <c r="BE27" s="329"/>
      <c r="BG27" s="232"/>
      <c r="BH27" s="330"/>
      <c r="BN27" s="325"/>
      <c r="BO27" s="325"/>
      <c r="BX27" s="329"/>
      <c r="BY27" s="329"/>
      <c r="CA27" s="232"/>
      <c r="CB27" s="330"/>
      <c r="CH27" s="325"/>
      <c r="CI27" s="325"/>
      <c r="CR27" s="329"/>
      <c r="CS27" s="329"/>
      <c r="CU27" s="232"/>
      <c r="CV27" s="330"/>
      <c r="DB27" s="325"/>
      <c r="DC27" s="325"/>
      <c r="DL27" s="329"/>
      <c r="DM27" s="329"/>
      <c r="DO27" s="232"/>
      <c r="DP27" s="330"/>
      <c r="DV27" s="325"/>
      <c r="DW27" s="325"/>
      <c r="EF27" s="329"/>
      <c r="EG27" s="329"/>
      <c r="EI27" s="232"/>
      <c r="EJ27" s="330"/>
      <c r="EP27" s="325"/>
      <c r="EQ27" s="325"/>
      <c r="EZ27" s="329"/>
      <c r="FA27" s="329"/>
      <c r="FC27" s="232"/>
      <c r="FD27" s="330"/>
      <c r="FJ27" s="325"/>
      <c r="FK27" s="325"/>
      <c r="FT27" s="329"/>
      <c r="FU27" s="329"/>
      <c r="FW27" s="232"/>
      <c r="FX27" s="330"/>
      <c r="GD27" s="325"/>
      <c r="GE27" s="325"/>
      <c r="GN27" s="329"/>
      <c r="GO27" s="329"/>
      <c r="GQ27" s="232"/>
      <c r="GR27" s="330"/>
      <c r="GX27" s="325"/>
      <c r="GY27" s="325"/>
      <c r="HH27" s="329"/>
      <c r="HI27" s="329"/>
      <c r="HK27" s="232"/>
      <c r="HL27" s="330"/>
      <c r="HR27" s="325"/>
      <c r="HS27" s="325"/>
      <c r="IB27" s="329"/>
      <c r="IC27" s="329"/>
      <c r="IE27" s="232"/>
      <c r="IF27" s="330"/>
      <c r="IL27" s="325"/>
      <c r="IM27" s="325"/>
      <c r="IV27" s="329"/>
      <c r="IW27" s="329"/>
      <c r="IY27" s="232"/>
      <c r="IZ27" s="330"/>
      <c r="JF27" s="325"/>
      <c r="JG27" s="325"/>
      <c r="JP27" s="329"/>
      <c r="JQ27" s="329"/>
      <c r="JS27" s="232"/>
      <c r="JT27" s="330"/>
      <c r="JZ27" s="325"/>
      <c r="KA27" s="325"/>
      <c r="KJ27" s="329"/>
      <c r="KK27" s="329"/>
      <c r="KM27" s="232"/>
      <c r="KN27" s="330"/>
      <c r="KT27" s="325"/>
      <c r="KU27" s="325"/>
      <c r="LD27" s="329"/>
      <c r="LE27" s="329"/>
      <c r="LG27" s="232"/>
      <c r="LH27" s="330"/>
      <c r="LN27" s="325"/>
      <c r="LO27" s="325"/>
      <c r="LX27" s="329"/>
      <c r="LY27" s="329"/>
      <c r="MA27" s="232"/>
      <c r="MB27" s="330"/>
      <c r="MH27" s="325"/>
      <c r="MI27" s="325"/>
      <c r="MR27" s="329"/>
      <c r="MS27" s="329"/>
      <c r="MU27" s="232"/>
      <c r="MV27" s="330"/>
      <c r="NB27" s="325"/>
      <c r="NC27" s="325"/>
      <c r="NL27" s="329"/>
      <c r="NM27" s="329"/>
      <c r="NO27" s="232"/>
      <c r="NP27" s="330"/>
      <c r="NV27" s="325"/>
      <c r="NW27" s="325"/>
      <c r="OF27" s="329"/>
      <c r="OG27" s="329"/>
      <c r="OI27" s="232"/>
      <c r="OJ27" s="330"/>
      <c r="OP27" s="325"/>
      <c r="OQ27" s="325"/>
      <c r="OZ27" s="329"/>
      <c r="PA27" s="329"/>
      <c r="PC27" s="232"/>
      <c r="PD27" s="330"/>
      <c r="PJ27" s="325"/>
      <c r="PK27" s="325"/>
      <c r="PT27" s="329"/>
      <c r="PU27" s="329"/>
      <c r="PW27" s="232"/>
      <c r="PX27" s="330"/>
      <c r="QD27" s="325"/>
      <c r="QE27" s="325"/>
      <c r="QN27" s="329"/>
      <c r="QO27" s="329"/>
      <c r="QQ27" s="232"/>
      <c r="QR27" s="330"/>
      <c r="QX27" s="325"/>
      <c r="QY27" s="325"/>
      <c r="RH27" s="329"/>
      <c r="RI27" s="329"/>
      <c r="RK27" s="232"/>
      <c r="RL27" s="330"/>
      <c r="RR27" s="325"/>
      <c r="RS27" s="325"/>
      <c r="SB27" s="329"/>
      <c r="SC27" s="329"/>
      <c r="SE27" s="232"/>
      <c r="SF27" s="330"/>
      <c r="SL27" s="325"/>
      <c r="SM27" s="325"/>
      <c r="SV27" s="329"/>
      <c r="SW27" s="329"/>
      <c r="SY27" s="232"/>
      <c r="SZ27" s="330"/>
      <c r="TF27" s="325"/>
      <c r="TG27" s="325"/>
      <c r="TP27" s="329"/>
      <c r="TQ27" s="329"/>
      <c r="TS27" s="232"/>
      <c r="TT27" s="330"/>
      <c r="TZ27" s="325"/>
      <c r="UA27" s="325"/>
      <c r="UJ27" s="329"/>
      <c r="UK27" s="329"/>
      <c r="UM27" s="232"/>
      <c r="UN27" s="330"/>
      <c r="UT27" s="325"/>
      <c r="UU27" s="325"/>
      <c r="VD27" s="329"/>
      <c r="VE27" s="329"/>
      <c r="VG27" s="232"/>
      <c r="VH27" s="330"/>
      <c r="VN27" s="325"/>
      <c r="VO27" s="325"/>
      <c r="VX27" s="329"/>
      <c r="VY27" s="329"/>
      <c r="WA27" s="232"/>
      <c r="WB27" s="330"/>
      <c r="WH27" s="325"/>
      <c r="WI27" s="325"/>
      <c r="WR27" s="329"/>
      <c r="WS27" s="329"/>
      <c r="WU27" s="232"/>
      <c r="WV27" s="330"/>
      <c r="XB27" s="325"/>
      <c r="XC27" s="325"/>
      <c r="XL27" s="329"/>
      <c r="XM27" s="329"/>
      <c r="XO27" s="232"/>
      <c r="XP27" s="330"/>
      <c r="XV27" s="325"/>
      <c r="XW27" s="325"/>
      <c r="YF27" s="329"/>
      <c r="YG27" s="329"/>
      <c r="YI27" s="232"/>
      <c r="YJ27" s="330"/>
      <c r="YP27" s="325"/>
      <c r="YQ27" s="325"/>
      <c r="YZ27" s="329"/>
      <c r="ZA27" s="329"/>
      <c r="ZC27" s="232"/>
      <c r="ZD27" s="330"/>
      <c r="ZJ27" s="325"/>
      <c r="ZK27" s="325"/>
      <c r="ZT27" s="329"/>
      <c r="ZU27" s="329"/>
      <c r="ZW27" s="232"/>
      <c r="ZX27" s="330"/>
      <c r="AAD27" s="325"/>
      <c r="AAE27" s="325"/>
      <c r="AAN27" s="329"/>
      <c r="AAO27" s="329"/>
      <c r="AAQ27" s="232"/>
      <c r="AAR27" s="330"/>
      <c r="AAX27" s="325"/>
      <c r="AAY27" s="325"/>
      <c r="ABH27" s="329"/>
      <c r="ABI27" s="329"/>
      <c r="ABK27" s="232"/>
      <c r="ABL27" s="330"/>
      <c r="ABR27" s="325"/>
      <c r="ABS27" s="325"/>
      <c r="ACB27" s="329"/>
      <c r="ACC27" s="329"/>
      <c r="ACE27" s="232"/>
      <c r="ACF27" s="330"/>
      <c r="ACL27" s="325"/>
      <c r="ACM27" s="325"/>
      <c r="ACV27" s="329"/>
      <c r="ACW27" s="329"/>
      <c r="ACY27" s="232"/>
      <c r="ACZ27" s="330"/>
      <c r="ADF27" s="325"/>
      <c r="ADG27" s="325"/>
      <c r="ADP27" s="329"/>
      <c r="ADQ27" s="329"/>
      <c r="ADS27" s="232"/>
      <c r="ADT27" s="330"/>
      <c r="ADZ27" s="325"/>
      <c r="AEA27" s="325"/>
      <c r="AEJ27" s="329"/>
      <c r="AEK27" s="329"/>
      <c r="AEM27" s="232"/>
      <c r="AEN27" s="330"/>
      <c r="AET27" s="325"/>
      <c r="AEU27" s="325"/>
      <c r="AFD27" s="329"/>
      <c r="AFE27" s="329"/>
      <c r="AFG27" s="232"/>
      <c r="AFH27" s="330"/>
      <c r="AFN27" s="325"/>
      <c r="AFO27" s="325"/>
      <c r="AFX27" s="329"/>
      <c r="AFY27" s="329"/>
      <c r="AGA27" s="232"/>
      <c r="AGB27" s="330"/>
      <c r="AGH27" s="325"/>
      <c r="AGI27" s="325"/>
      <c r="AGR27" s="329"/>
      <c r="AGS27" s="329"/>
      <c r="AGU27" s="232"/>
      <c r="AGV27" s="330"/>
      <c r="AHB27" s="325"/>
      <c r="AHC27" s="325"/>
      <c r="AHL27" s="329"/>
      <c r="AHM27" s="329"/>
      <c r="AHO27" s="232"/>
      <c r="AHP27" s="330"/>
      <c r="AHV27" s="325"/>
      <c r="AHW27" s="325"/>
      <c r="AIF27" s="329"/>
      <c r="AIG27" s="329"/>
      <c r="AII27" s="232"/>
      <c r="AIJ27" s="330"/>
      <c r="AIP27" s="325"/>
      <c r="AIQ27" s="325"/>
      <c r="AIZ27" s="329"/>
      <c r="AJA27" s="329"/>
      <c r="AJC27" s="232"/>
      <c r="AJD27" s="330"/>
      <c r="AJJ27" s="325"/>
      <c r="AJK27" s="325"/>
      <c r="AJT27" s="329"/>
      <c r="AJU27" s="329"/>
      <c r="AJW27" s="232"/>
      <c r="AJX27" s="330"/>
      <c r="AKD27" s="325"/>
      <c r="AKE27" s="325"/>
      <c r="AKN27" s="329"/>
      <c r="AKO27" s="329"/>
      <c r="AKQ27" s="232"/>
      <c r="AKR27" s="330"/>
      <c r="AKX27" s="325"/>
      <c r="AKY27" s="325"/>
      <c r="ALH27" s="329"/>
      <c r="ALI27" s="329"/>
      <c r="ALK27" s="232"/>
      <c r="ALL27" s="330"/>
      <c r="ALR27" s="325"/>
      <c r="ALS27" s="325"/>
      <c r="AMB27" s="329"/>
      <c r="AMC27" s="329"/>
      <c r="AME27" s="232"/>
      <c r="AMF27" s="330"/>
      <c r="AML27" s="325"/>
      <c r="AMM27" s="325"/>
      <c r="AMV27" s="329"/>
      <c r="AMW27" s="329"/>
      <c r="AMY27" s="232"/>
      <c r="AMZ27" s="330"/>
      <c r="ANF27" s="325"/>
      <c r="ANG27" s="325"/>
      <c r="ANP27" s="329"/>
      <c r="ANQ27" s="329"/>
      <c r="ANS27" s="232"/>
      <c r="ANT27" s="330"/>
      <c r="ANZ27" s="325"/>
      <c r="AOA27" s="325"/>
      <c r="AOJ27" s="329"/>
      <c r="AOK27" s="329"/>
      <c r="AOM27" s="232"/>
      <c r="AON27" s="330"/>
      <c r="AOT27" s="325"/>
      <c r="AOU27" s="325"/>
      <c r="APD27" s="329"/>
      <c r="APE27" s="329"/>
      <c r="APG27" s="232"/>
      <c r="APH27" s="330"/>
      <c r="APN27" s="325"/>
      <c r="APO27" s="325"/>
      <c r="APX27" s="329"/>
      <c r="APY27" s="329"/>
      <c r="AQA27" s="232"/>
      <c r="AQB27" s="330"/>
      <c r="AQH27" s="325"/>
      <c r="AQI27" s="325"/>
      <c r="AQR27" s="329"/>
      <c r="AQS27" s="329"/>
      <c r="AQU27" s="232"/>
      <c r="AQV27" s="330"/>
      <c r="ARB27" s="325"/>
      <c r="ARC27" s="325"/>
      <c r="ARL27" s="329"/>
      <c r="ARM27" s="329"/>
      <c r="ARO27" s="232"/>
      <c r="ARP27" s="330"/>
      <c r="ARV27" s="325"/>
      <c r="ARW27" s="325"/>
      <c r="ASF27" s="329"/>
      <c r="ASG27" s="329"/>
      <c r="ASI27" s="232"/>
      <c r="ASJ27" s="330"/>
      <c r="ASP27" s="325"/>
      <c r="ASQ27" s="325"/>
      <c r="ASZ27" s="329"/>
      <c r="ATA27" s="329"/>
      <c r="ATC27" s="232"/>
      <c r="ATD27" s="330"/>
      <c r="ATJ27" s="325"/>
      <c r="ATK27" s="325"/>
      <c r="ATT27" s="329"/>
      <c r="ATU27" s="329"/>
      <c r="ATW27" s="232"/>
      <c r="ATX27" s="330"/>
      <c r="AUD27" s="325"/>
      <c r="AUE27" s="325"/>
      <c r="AUN27" s="329"/>
      <c r="AUO27" s="329"/>
      <c r="AUQ27" s="232"/>
      <c r="AUR27" s="330"/>
      <c r="AUX27" s="325"/>
      <c r="AUY27" s="325"/>
      <c r="AVH27" s="329"/>
      <c r="AVI27" s="329"/>
      <c r="AVK27" s="232"/>
      <c r="AVL27" s="330"/>
      <c r="AVR27" s="325"/>
      <c r="AVS27" s="325"/>
      <c r="AWB27" s="329"/>
      <c r="AWC27" s="329"/>
      <c r="AWE27" s="232"/>
      <c r="AWF27" s="330"/>
      <c r="AWL27" s="325"/>
      <c r="AWM27" s="325"/>
      <c r="AWV27" s="329"/>
      <c r="AWW27" s="329"/>
      <c r="AWY27" s="232"/>
      <c r="AWZ27" s="330"/>
      <c r="AXF27" s="325"/>
      <c r="AXG27" s="325"/>
      <c r="AXP27" s="329"/>
      <c r="AXQ27" s="329"/>
      <c r="AXS27" s="232"/>
      <c r="AXT27" s="330"/>
      <c r="AXZ27" s="325"/>
      <c r="AYA27" s="325"/>
      <c r="AYJ27" s="329"/>
      <c r="AYK27" s="329"/>
      <c r="AYM27" s="232"/>
      <c r="AYN27" s="330"/>
      <c r="AYT27" s="325"/>
      <c r="AYU27" s="325"/>
      <c r="AZD27" s="329"/>
      <c r="AZE27" s="329"/>
      <c r="AZG27" s="232"/>
      <c r="AZH27" s="330"/>
      <c r="AZN27" s="325"/>
      <c r="AZO27" s="325"/>
      <c r="AZX27" s="329"/>
      <c r="AZY27" s="329"/>
      <c r="BAA27" s="232"/>
      <c r="BAB27" s="330"/>
      <c r="BAH27" s="325"/>
      <c r="BAI27" s="325"/>
      <c r="BAR27" s="329"/>
      <c r="BAS27" s="329"/>
      <c r="BAU27" s="232"/>
      <c r="BAV27" s="330"/>
      <c r="BBB27" s="325"/>
      <c r="BBC27" s="325"/>
      <c r="BBL27" s="329"/>
      <c r="BBM27" s="329"/>
      <c r="BBO27" s="232"/>
      <c r="BBP27" s="330"/>
      <c r="BBV27" s="325"/>
      <c r="BBW27" s="325"/>
      <c r="BCF27" s="329"/>
      <c r="BCG27" s="329"/>
      <c r="BCI27" s="232"/>
      <c r="BCJ27" s="330"/>
      <c r="BCP27" s="325"/>
      <c r="BCQ27" s="325"/>
      <c r="BCZ27" s="329"/>
      <c r="BDA27" s="329"/>
      <c r="BDC27" s="232"/>
      <c r="BDD27" s="330"/>
      <c r="BDJ27" s="325"/>
      <c r="BDK27" s="325"/>
      <c r="BDT27" s="329"/>
      <c r="BDU27" s="329"/>
      <c r="BDW27" s="232"/>
      <c r="BDX27" s="330"/>
      <c r="BED27" s="325"/>
      <c r="BEE27" s="325"/>
      <c r="BEN27" s="329"/>
      <c r="BEO27" s="329"/>
      <c r="BEQ27" s="232"/>
      <c r="BER27" s="330"/>
      <c r="BEX27" s="325"/>
      <c r="BEY27" s="325"/>
      <c r="BFH27" s="329"/>
      <c r="BFI27" s="329"/>
      <c r="BFK27" s="232"/>
      <c r="BFL27" s="330"/>
      <c r="BFR27" s="325"/>
      <c r="BFS27" s="325"/>
      <c r="BGB27" s="329"/>
      <c r="BGC27" s="329"/>
      <c r="BGE27" s="232"/>
      <c r="BGF27" s="330"/>
      <c r="BGL27" s="325"/>
      <c r="BGM27" s="325"/>
      <c r="BGV27" s="329"/>
      <c r="BGW27" s="329"/>
      <c r="BGY27" s="232"/>
      <c r="BGZ27" s="330"/>
      <c r="BHF27" s="325"/>
      <c r="BHG27" s="325"/>
      <c r="BHP27" s="329"/>
      <c r="BHQ27" s="329"/>
      <c r="BHS27" s="232"/>
      <c r="BHT27" s="330"/>
      <c r="BHZ27" s="325"/>
      <c r="BIA27" s="325"/>
      <c r="BIJ27" s="329"/>
      <c r="BIK27" s="329"/>
      <c r="BIM27" s="232"/>
      <c r="BIN27" s="330"/>
      <c r="BIT27" s="325"/>
      <c r="BIU27" s="325"/>
      <c r="BJD27" s="329"/>
      <c r="BJE27" s="329"/>
      <c r="BJG27" s="232"/>
      <c r="BJH27" s="330"/>
      <c r="BJN27" s="325"/>
      <c r="BJO27" s="325"/>
      <c r="BJX27" s="329"/>
      <c r="BJY27" s="329"/>
      <c r="BKA27" s="232"/>
      <c r="BKB27" s="330"/>
      <c r="BKH27" s="325"/>
      <c r="BKI27" s="325"/>
      <c r="BKR27" s="329"/>
      <c r="BKS27" s="329"/>
      <c r="BKU27" s="232"/>
      <c r="BKV27" s="330"/>
      <c r="BLB27" s="325"/>
      <c r="BLC27" s="325"/>
      <c r="BLL27" s="329"/>
      <c r="BLM27" s="329"/>
      <c r="BLO27" s="232"/>
      <c r="BLP27" s="330"/>
      <c r="BLV27" s="325"/>
      <c r="BLW27" s="325"/>
      <c r="BMF27" s="329"/>
      <c r="BMG27" s="329"/>
      <c r="BMI27" s="232"/>
      <c r="BMJ27" s="330"/>
      <c r="BMP27" s="325"/>
      <c r="BMQ27" s="325"/>
      <c r="BMZ27" s="329"/>
      <c r="BNA27" s="329"/>
      <c r="BNC27" s="232"/>
      <c r="BND27" s="330"/>
      <c r="BNJ27" s="325"/>
      <c r="BNK27" s="325"/>
      <c r="BNT27" s="329"/>
      <c r="BNU27" s="329"/>
      <c r="BNW27" s="232"/>
      <c r="BNX27" s="330"/>
      <c r="BOD27" s="325"/>
      <c r="BOE27" s="325"/>
      <c r="BON27" s="329"/>
      <c r="BOO27" s="329"/>
      <c r="BOQ27" s="232"/>
      <c r="BOR27" s="330"/>
      <c r="BOX27" s="325"/>
      <c r="BOY27" s="325"/>
      <c r="BPH27" s="329"/>
      <c r="BPI27" s="329"/>
      <c r="BPK27" s="232"/>
      <c r="BPL27" s="330"/>
      <c r="BPR27" s="325"/>
      <c r="BPS27" s="325"/>
      <c r="BQB27" s="329"/>
      <c r="BQC27" s="329"/>
      <c r="BQE27" s="232"/>
      <c r="BQF27" s="330"/>
      <c r="BQL27" s="325"/>
      <c r="BQM27" s="325"/>
      <c r="BQV27" s="329"/>
      <c r="BQW27" s="329"/>
      <c r="BQY27" s="232"/>
      <c r="BQZ27" s="330"/>
      <c r="BRF27" s="325"/>
      <c r="BRG27" s="325"/>
      <c r="BRP27" s="329"/>
      <c r="BRQ27" s="329"/>
      <c r="BRS27" s="232"/>
      <c r="BRT27" s="330"/>
      <c r="BRZ27" s="325"/>
      <c r="BSA27" s="325"/>
      <c r="BSJ27" s="329"/>
      <c r="BSK27" s="329"/>
      <c r="BSM27" s="232"/>
      <c r="BSN27" s="330"/>
      <c r="BST27" s="325"/>
      <c r="BSU27" s="325"/>
      <c r="BTD27" s="329"/>
      <c r="BTE27" s="329"/>
      <c r="BTG27" s="232"/>
      <c r="BTH27" s="330"/>
      <c r="BTN27" s="325"/>
      <c r="BTO27" s="325"/>
      <c r="BTX27" s="329"/>
      <c r="BTY27" s="329"/>
      <c r="BUA27" s="232"/>
      <c r="BUB27" s="330"/>
      <c r="BUH27" s="325"/>
      <c r="BUI27" s="325"/>
      <c r="BUR27" s="329"/>
      <c r="BUS27" s="329"/>
      <c r="BUU27" s="232"/>
      <c r="BUV27" s="330"/>
      <c r="BVB27" s="325"/>
      <c r="BVC27" s="325"/>
      <c r="BVL27" s="329"/>
      <c r="BVM27" s="329"/>
      <c r="BVO27" s="232"/>
      <c r="BVP27" s="330"/>
      <c r="BVV27" s="325"/>
      <c r="BVW27" s="325"/>
      <c r="BWF27" s="329"/>
      <c r="BWG27" s="329"/>
      <c r="BWI27" s="232"/>
      <c r="BWJ27" s="330"/>
      <c r="BWP27" s="325"/>
      <c r="BWQ27" s="325"/>
      <c r="BWZ27" s="329"/>
      <c r="BXA27" s="329"/>
      <c r="BXC27" s="232"/>
      <c r="BXD27" s="330"/>
      <c r="BXJ27" s="325"/>
      <c r="BXK27" s="325"/>
      <c r="BXT27" s="329"/>
      <c r="BXU27" s="329"/>
      <c r="BXW27" s="232"/>
      <c r="BXX27" s="330"/>
      <c r="BYD27" s="325"/>
      <c r="BYE27" s="325"/>
      <c r="BYN27" s="329"/>
      <c r="BYO27" s="329"/>
      <c r="BYQ27" s="232"/>
      <c r="BYR27" s="330"/>
      <c r="BYX27" s="325"/>
      <c r="BYY27" s="325"/>
      <c r="BZH27" s="329"/>
      <c r="BZI27" s="329"/>
      <c r="BZK27" s="232"/>
      <c r="BZL27" s="330"/>
      <c r="BZR27" s="325"/>
      <c r="BZS27" s="325"/>
      <c r="CAB27" s="329"/>
      <c r="CAC27" s="329"/>
      <c r="CAE27" s="232"/>
      <c r="CAF27" s="330"/>
      <c r="CAL27" s="325"/>
      <c r="CAM27" s="325"/>
      <c r="CAV27" s="329"/>
      <c r="CAW27" s="329"/>
      <c r="CAY27" s="232"/>
      <c r="CAZ27" s="330"/>
      <c r="CBF27" s="325"/>
      <c r="CBG27" s="325"/>
      <c r="CBP27" s="329"/>
      <c r="CBQ27" s="329"/>
      <c r="CBS27" s="232"/>
      <c r="CBT27" s="330"/>
      <c r="CBZ27" s="325"/>
      <c r="CCA27" s="325"/>
      <c r="CCJ27" s="329"/>
      <c r="CCK27" s="329"/>
      <c r="CCM27" s="232"/>
      <c r="CCN27" s="330"/>
      <c r="CCT27" s="325"/>
      <c r="CCU27" s="325"/>
      <c r="CDD27" s="329"/>
      <c r="CDE27" s="329"/>
      <c r="CDG27" s="232"/>
      <c r="CDH27" s="330"/>
      <c r="CDN27" s="325"/>
      <c r="CDO27" s="325"/>
      <c r="CDX27" s="329"/>
      <c r="CDY27" s="329"/>
      <c r="CEA27" s="232"/>
      <c r="CEB27" s="330"/>
      <c r="CEH27" s="325"/>
      <c r="CEI27" s="325"/>
      <c r="CER27" s="329"/>
      <c r="CES27" s="329"/>
      <c r="CEU27" s="232"/>
      <c r="CEV27" s="330"/>
      <c r="CFB27" s="325"/>
      <c r="CFC27" s="325"/>
      <c r="CFL27" s="329"/>
      <c r="CFM27" s="329"/>
      <c r="CFO27" s="232"/>
      <c r="CFP27" s="330"/>
      <c r="CFV27" s="325"/>
      <c r="CFW27" s="325"/>
      <c r="CGF27" s="329"/>
      <c r="CGG27" s="329"/>
      <c r="CGI27" s="232"/>
      <c r="CGJ27" s="330"/>
      <c r="CGP27" s="325"/>
      <c r="CGQ27" s="325"/>
      <c r="CGZ27" s="329"/>
      <c r="CHA27" s="329"/>
      <c r="CHC27" s="232"/>
      <c r="CHD27" s="330"/>
      <c r="CHJ27" s="325"/>
      <c r="CHK27" s="325"/>
      <c r="CHT27" s="329"/>
      <c r="CHU27" s="329"/>
      <c r="CHW27" s="232"/>
      <c r="CHX27" s="330"/>
      <c r="CID27" s="325"/>
      <c r="CIE27" s="325"/>
      <c r="CIN27" s="329"/>
      <c r="CIO27" s="329"/>
      <c r="CIQ27" s="232"/>
      <c r="CIR27" s="330"/>
      <c r="CIX27" s="325"/>
      <c r="CIY27" s="325"/>
      <c r="CJH27" s="329"/>
      <c r="CJI27" s="329"/>
      <c r="CJK27" s="232"/>
      <c r="CJL27" s="330"/>
      <c r="CJR27" s="325"/>
      <c r="CJS27" s="325"/>
      <c r="CKB27" s="329"/>
      <c r="CKC27" s="329"/>
      <c r="CKE27" s="232"/>
      <c r="CKF27" s="330"/>
      <c r="CKL27" s="325"/>
      <c r="CKM27" s="325"/>
      <c r="CKV27" s="329"/>
      <c r="CKW27" s="329"/>
      <c r="CKY27" s="232"/>
      <c r="CKZ27" s="330"/>
      <c r="CLF27" s="325"/>
      <c r="CLG27" s="325"/>
      <c r="CLP27" s="329"/>
      <c r="CLQ27" s="329"/>
      <c r="CLS27" s="232"/>
      <c r="CLT27" s="330"/>
      <c r="CLZ27" s="325"/>
      <c r="CMA27" s="325"/>
      <c r="CMJ27" s="329"/>
      <c r="CMK27" s="329"/>
      <c r="CMM27" s="232"/>
      <c r="CMN27" s="330"/>
      <c r="CMT27" s="325"/>
      <c r="CMU27" s="325"/>
      <c r="CND27" s="329"/>
      <c r="CNE27" s="329"/>
      <c r="CNG27" s="232"/>
      <c r="CNH27" s="330"/>
      <c r="CNN27" s="325"/>
      <c r="CNO27" s="325"/>
      <c r="CNX27" s="329"/>
      <c r="CNY27" s="329"/>
      <c r="COA27" s="232"/>
      <c r="COB27" s="330"/>
      <c r="COH27" s="325"/>
      <c r="COI27" s="325"/>
      <c r="COR27" s="329"/>
      <c r="COS27" s="329"/>
      <c r="COU27" s="232"/>
      <c r="COV27" s="330"/>
      <c r="CPB27" s="325"/>
      <c r="CPC27" s="325"/>
      <c r="CPL27" s="329"/>
      <c r="CPM27" s="329"/>
      <c r="CPO27" s="232"/>
      <c r="CPP27" s="330"/>
      <c r="CPV27" s="325"/>
      <c r="CPW27" s="325"/>
      <c r="CQF27" s="329"/>
      <c r="CQG27" s="329"/>
      <c r="CQI27" s="232"/>
      <c r="CQJ27" s="330"/>
      <c r="CQP27" s="325"/>
      <c r="CQQ27" s="325"/>
      <c r="CQZ27" s="329"/>
      <c r="CRA27" s="329"/>
      <c r="CRC27" s="232"/>
      <c r="CRD27" s="330"/>
      <c r="CRJ27" s="325"/>
      <c r="CRK27" s="325"/>
      <c r="CRT27" s="329"/>
      <c r="CRU27" s="329"/>
      <c r="CRW27" s="232"/>
      <c r="CRX27" s="330"/>
      <c r="CSD27" s="325"/>
      <c r="CSE27" s="325"/>
      <c r="CSN27" s="329"/>
      <c r="CSO27" s="329"/>
      <c r="CSQ27" s="232"/>
      <c r="CSR27" s="330"/>
      <c r="CSX27" s="325"/>
      <c r="CSY27" s="325"/>
      <c r="CTH27" s="329"/>
      <c r="CTI27" s="329"/>
      <c r="CTK27" s="232"/>
      <c r="CTL27" s="330"/>
      <c r="CTR27" s="325"/>
      <c r="CTS27" s="325"/>
      <c r="CUB27" s="329"/>
      <c r="CUC27" s="329"/>
      <c r="CUE27" s="232"/>
      <c r="CUF27" s="330"/>
      <c r="CUL27" s="325"/>
      <c r="CUM27" s="325"/>
      <c r="CUV27" s="329"/>
      <c r="CUW27" s="329"/>
      <c r="CUY27" s="232"/>
      <c r="CUZ27" s="330"/>
      <c r="CVF27" s="325"/>
      <c r="CVG27" s="325"/>
      <c r="CVP27" s="329"/>
      <c r="CVQ27" s="329"/>
      <c r="CVS27" s="232"/>
      <c r="CVT27" s="330"/>
      <c r="CVZ27" s="325"/>
      <c r="CWA27" s="325"/>
      <c r="CWJ27" s="329"/>
      <c r="CWK27" s="329"/>
      <c r="CWM27" s="232"/>
      <c r="CWN27" s="330"/>
      <c r="CWT27" s="325"/>
      <c r="CWU27" s="325"/>
      <c r="CXD27" s="329"/>
      <c r="CXE27" s="329"/>
      <c r="CXG27" s="232"/>
      <c r="CXH27" s="330"/>
      <c r="CXN27" s="325"/>
      <c r="CXO27" s="325"/>
      <c r="CXX27" s="329"/>
      <c r="CXY27" s="329"/>
      <c r="CYA27" s="232"/>
      <c r="CYB27" s="330"/>
      <c r="CYH27" s="325"/>
      <c r="CYI27" s="325"/>
      <c r="CYR27" s="329"/>
      <c r="CYS27" s="329"/>
      <c r="CYU27" s="232"/>
      <c r="CYV27" s="330"/>
      <c r="CZB27" s="325"/>
      <c r="CZC27" s="325"/>
      <c r="CZL27" s="329"/>
      <c r="CZM27" s="329"/>
      <c r="CZO27" s="232"/>
      <c r="CZP27" s="330"/>
      <c r="CZV27" s="325"/>
      <c r="CZW27" s="325"/>
      <c r="DAF27" s="329"/>
      <c r="DAG27" s="329"/>
      <c r="DAI27" s="232"/>
      <c r="DAJ27" s="330"/>
      <c r="DAP27" s="325"/>
      <c r="DAQ27" s="325"/>
      <c r="DAZ27" s="329"/>
      <c r="DBA27" s="329"/>
      <c r="DBC27" s="232"/>
      <c r="DBD27" s="330"/>
      <c r="DBJ27" s="325"/>
      <c r="DBK27" s="325"/>
      <c r="DBT27" s="329"/>
      <c r="DBU27" s="329"/>
      <c r="DBW27" s="232"/>
      <c r="DBX27" s="330"/>
      <c r="DCD27" s="325"/>
      <c r="DCE27" s="325"/>
      <c r="DCN27" s="329"/>
      <c r="DCO27" s="329"/>
      <c r="DCQ27" s="232"/>
      <c r="DCR27" s="330"/>
      <c r="DCX27" s="325"/>
      <c r="DCY27" s="325"/>
      <c r="DDH27" s="329"/>
      <c r="DDI27" s="329"/>
      <c r="DDK27" s="232"/>
      <c r="DDL27" s="330"/>
      <c r="DDR27" s="325"/>
      <c r="DDS27" s="325"/>
      <c r="DEB27" s="329"/>
      <c r="DEC27" s="329"/>
      <c r="DEE27" s="232"/>
      <c r="DEF27" s="330"/>
      <c r="DEL27" s="325"/>
      <c r="DEM27" s="325"/>
      <c r="DEV27" s="329"/>
      <c r="DEW27" s="329"/>
      <c r="DEY27" s="232"/>
      <c r="DEZ27" s="330"/>
      <c r="DFF27" s="325"/>
      <c r="DFG27" s="325"/>
      <c r="DFP27" s="329"/>
      <c r="DFQ27" s="329"/>
      <c r="DFS27" s="232"/>
      <c r="DFT27" s="330"/>
      <c r="DFZ27" s="325"/>
      <c r="DGA27" s="325"/>
      <c r="DGJ27" s="329"/>
      <c r="DGK27" s="329"/>
      <c r="DGM27" s="232"/>
      <c r="DGN27" s="330"/>
      <c r="DGT27" s="325"/>
      <c r="DGU27" s="325"/>
      <c r="DHD27" s="329"/>
      <c r="DHE27" s="329"/>
      <c r="DHG27" s="232"/>
      <c r="DHH27" s="330"/>
      <c r="DHN27" s="325"/>
      <c r="DHO27" s="325"/>
      <c r="DHX27" s="329"/>
      <c r="DHY27" s="329"/>
      <c r="DIA27" s="232"/>
      <c r="DIB27" s="330"/>
      <c r="DIH27" s="325"/>
      <c r="DII27" s="325"/>
      <c r="DIR27" s="329"/>
      <c r="DIS27" s="329"/>
      <c r="DIU27" s="232"/>
      <c r="DIV27" s="330"/>
      <c r="DJB27" s="325"/>
      <c r="DJC27" s="325"/>
      <c r="DJL27" s="329"/>
      <c r="DJM27" s="329"/>
      <c r="DJO27" s="232"/>
      <c r="DJP27" s="330"/>
      <c r="DJV27" s="325"/>
      <c r="DJW27" s="325"/>
      <c r="DKF27" s="329"/>
      <c r="DKG27" s="329"/>
      <c r="DKI27" s="232"/>
      <c r="DKJ27" s="330"/>
      <c r="DKP27" s="325"/>
      <c r="DKQ27" s="325"/>
      <c r="DKZ27" s="329"/>
      <c r="DLA27" s="329"/>
      <c r="DLC27" s="232"/>
      <c r="DLD27" s="330"/>
      <c r="DLJ27" s="325"/>
      <c r="DLK27" s="325"/>
      <c r="DLT27" s="329"/>
      <c r="DLU27" s="329"/>
      <c r="DLW27" s="232"/>
      <c r="DLX27" s="330"/>
      <c r="DMD27" s="325"/>
      <c r="DME27" s="325"/>
      <c r="DMN27" s="329"/>
      <c r="DMO27" s="329"/>
      <c r="DMQ27" s="232"/>
      <c r="DMR27" s="330"/>
      <c r="DMX27" s="325"/>
      <c r="DMY27" s="325"/>
      <c r="DNH27" s="329"/>
      <c r="DNI27" s="329"/>
      <c r="DNK27" s="232"/>
      <c r="DNL27" s="330"/>
      <c r="DNR27" s="325"/>
      <c r="DNS27" s="325"/>
      <c r="DOB27" s="329"/>
      <c r="DOC27" s="329"/>
      <c r="DOE27" s="232"/>
      <c r="DOF27" s="330"/>
      <c r="DOL27" s="325"/>
      <c r="DOM27" s="325"/>
      <c r="DOV27" s="329"/>
      <c r="DOW27" s="329"/>
      <c r="DOY27" s="232"/>
      <c r="DOZ27" s="330"/>
      <c r="DPF27" s="325"/>
      <c r="DPG27" s="325"/>
      <c r="DPP27" s="329"/>
      <c r="DPQ27" s="329"/>
      <c r="DPS27" s="232"/>
      <c r="DPT27" s="330"/>
      <c r="DPZ27" s="325"/>
      <c r="DQA27" s="325"/>
      <c r="DQJ27" s="329"/>
      <c r="DQK27" s="329"/>
      <c r="DQM27" s="232"/>
      <c r="DQN27" s="330"/>
      <c r="DQT27" s="325"/>
      <c r="DQU27" s="325"/>
      <c r="DRD27" s="329"/>
      <c r="DRE27" s="329"/>
      <c r="DRG27" s="232"/>
      <c r="DRH27" s="330"/>
      <c r="DRN27" s="325"/>
      <c r="DRO27" s="325"/>
      <c r="DRX27" s="329"/>
      <c r="DRY27" s="329"/>
      <c r="DSA27" s="232"/>
      <c r="DSB27" s="330"/>
      <c r="DSH27" s="325"/>
      <c r="DSI27" s="325"/>
      <c r="DSR27" s="329"/>
      <c r="DSS27" s="329"/>
      <c r="DSU27" s="232"/>
      <c r="DSV27" s="330"/>
      <c r="DTB27" s="325"/>
      <c r="DTC27" s="325"/>
      <c r="DTL27" s="329"/>
      <c r="DTM27" s="329"/>
      <c r="DTO27" s="232"/>
      <c r="DTP27" s="330"/>
      <c r="DTV27" s="325"/>
      <c r="DTW27" s="325"/>
      <c r="DUF27" s="329"/>
      <c r="DUG27" s="329"/>
      <c r="DUI27" s="232"/>
      <c r="DUJ27" s="330"/>
      <c r="DUP27" s="325"/>
      <c r="DUQ27" s="325"/>
      <c r="DUZ27" s="329"/>
      <c r="DVA27" s="329"/>
      <c r="DVC27" s="232"/>
      <c r="DVD27" s="330"/>
      <c r="DVJ27" s="325"/>
      <c r="DVK27" s="325"/>
      <c r="DVT27" s="329"/>
      <c r="DVU27" s="329"/>
      <c r="DVW27" s="232"/>
      <c r="DVX27" s="330"/>
      <c r="DWD27" s="325"/>
      <c r="DWE27" s="325"/>
      <c r="DWN27" s="329"/>
      <c r="DWO27" s="329"/>
      <c r="DWQ27" s="232"/>
      <c r="DWR27" s="330"/>
      <c r="DWX27" s="325"/>
      <c r="DWY27" s="325"/>
      <c r="DXH27" s="329"/>
      <c r="DXI27" s="329"/>
      <c r="DXK27" s="232"/>
      <c r="DXL27" s="330"/>
      <c r="DXR27" s="325"/>
      <c r="DXS27" s="325"/>
      <c r="DYB27" s="329"/>
      <c r="DYC27" s="329"/>
      <c r="DYE27" s="232"/>
      <c r="DYF27" s="330"/>
      <c r="DYL27" s="325"/>
      <c r="DYM27" s="325"/>
      <c r="DYV27" s="329"/>
      <c r="DYW27" s="329"/>
      <c r="DYY27" s="232"/>
      <c r="DYZ27" s="330"/>
      <c r="DZF27" s="325"/>
      <c r="DZG27" s="325"/>
      <c r="DZP27" s="329"/>
      <c r="DZQ27" s="329"/>
      <c r="DZS27" s="232"/>
      <c r="DZT27" s="330"/>
      <c r="DZZ27" s="325"/>
      <c r="EAA27" s="325"/>
      <c r="EAJ27" s="329"/>
      <c r="EAK27" s="329"/>
      <c r="EAM27" s="232"/>
      <c r="EAN27" s="330"/>
      <c r="EAT27" s="325"/>
      <c r="EAU27" s="325"/>
      <c r="EBD27" s="329"/>
      <c r="EBE27" s="329"/>
      <c r="EBG27" s="232"/>
      <c r="EBH27" s="330"/>
      <c r="EBN27" s="325"/>
      <c r="EBO27" s="325"/>
      <c r="EBX27" s="329"/>
      <c r="EBY27" s="329"/>
      <c r="ECA27" s="232"/>
      <c r="ECB27" s="330"/>
      <c r="ECH27" s="325"/>
      <c r="ECI27" s="325"/>
      <c r="ECR27" s="329"/>
      <c r="ECS27" s="329"/>
      <c r="ECU27" s="232"/>
      <c r="ECV27" s="330"/>
      <c r="EDB27" s="325"/>
      <c r="EDC27" s="325"/>
      <c r="EDL27" s="329"/>
      <c r="EDM27" s="329"/>
      <c r="EDO27" s="232"/>
      <c r="EDP27" s="330"/>
      <c r="EDV27" s="325"/>
      <c r="EDW27" s="325"/>
      <c r="EEF27" s="329"/>
      <c r="EEG27" s="329"/>
      <c r="EEI27" s="232"/>
      <c r="EEJ27" s="330"/>
      <c r="EEP27" s="325"/>
      <c r="EEQ27" s="325"/>
      <c r="EEZ27" s="329"/>
      <c r="EFA27" s="329"/>
      <c r="EFC27" s="232"/>
      <c r="EFD27" s="330"/>
      <c r="EFJ27" s="325"/>
      <c r="EFK27" s="325"/>
      <c r="EFT27" s="329"/>
      <c r="EFU27" s="329"/>
      <c r="EFW27" s="232"/>
      <c r="EFX27" s="330"/>
      <c r="EGD27" s="325"/>
      <c r="EGE27" s="325"/>
      <c r="EGN27" s="329"/>
      <c r="EGO27" s="329"/>
      <c r="EGQ27" s="232"/>
      <c r="EGR27" s="330"/>
      <c r="EGX27" s="325"/>
      <c r="EGY27" s="325"/>
      <c r="EHH27" s="329"/>
      <c r="EHI27" s="329"/>
      <c r="EHK27" s="232"/>
      <c r="EHL27" s="330"/>
      <c r="EHR27" s="325"/>
      <c r="EHS27" s="325"/>
      <c r="EIB27" s="329"/>
      <c r="EIC27" s="329"/>
      <c r="EIE27" s="232"/>
      <c r="EIF27" s="330"/>
      <c r="EIL27" s="325"/>
      <c r="EIM27" s="325"/>
      <c r="EIV27" s="329"/>
      <c r="EIW27" s="329"/>
      <c r="EIY27" s="232"/>
      <c r="EIZ27" s="330"/>
      <c r="EJF27" s="325"/>
      <c r="EJG27" s="325"/>
      <c r="EJP27" s="329"/>
      <c r="EJQ27" s="329"/>
      <c r="EJS27" s="232"/>
      <c r="EJT27" s="330"/>
      <c r="EJZ27" s="325"/>
      <c r="EKA27" s="325"/>
      <c r="EKJ27" s="329"/>
      <c r="EKK27" s="329"/>
      <c r="EKM27" s="232"/>
      <c r="EKN27" s="330"/>
      <c r="EKT27" s="325"/>
      <c r="EKU27" s="325"/>
      <c r="ELD27" s="329"/>
      <c r="ELE27" s="329"/>
      <c r="ELG27" s="232"/>
      <c r="ELH27" s="330"/>
      <c r="ELN27" s="325"/>
      <c r="ELO27" s="325"/>
      <c r="ELX27" s="329"/>
      <c r="ELY27" s="329"/>
      <c r="EMA27" s="232"/>
      <c r="EMB27" s="330"/>
      <c r="EMH27" s="325"/>
      <c r="EMI27" s="325"/>
      <c r="EMR27" s="329"/>
      <c r="EMS27" s="329"/>
      <c r="EMU27" s="232"/>
      <c r="EMV27" s="330"/>
      <c r="ENB27" s="325"/>
      <c r="ENC27" s="325"/>
      <c r="ENL27" s="329"/>
      <c r="ENM27" s="329"/>
      <c r="ENO27" s="232"/>
      <c r="ENP27" s="330"/>
      <c r="ENV27" s="325"/>
      <c r="ENW27" s="325"/>
      <c r="EOF27" s="329"/>
      <c r="EOG27" s="329"/>
      <c r="EOI27" s="232"/>
      <c r="EOJ27" s="330"/>
      <c r="EOP27" s="325"/>
      <c r="EOQ27" s="325"/>
      <c r="EOZ27" s="329"/>
      <c r="EPA27" s="329"/>
      <c r="EPC27" s="232"/>
      <c r="EPD27" s="330"/>
      <c r="EPJ27" s="325"/>
      <c r="EPK27" s="325"/>
      <c r="EPT27" s="329"/>
      <c r="EPU27" s="329"/>
      <c r="EPW27" s="232"/>
      <c r="EPX27" s="330"/>
      <c r="EQD27" s="325"/>
      <c r="EQE27" s="325"/>
      <c r="EQN27" s="329"/>
      <c r="EQO27" s="329"/>
      <c r="EQQ27" s="232"/>
      <c r="EQR27" s="330"/>
      <c r="EQX27" s="325"/>
      <c r="EQY27" s="325"/>
      <c r="ERH27" s="329"/>
      <c r="ERI27" s="329"/>
      <c r="ERK27" s="232"/>
      <c r="ERL27" s="330"/>
      <c r="ERR27" s="325"/>
      <c r="ERS27" s="325"/>
      <c r="ESB27" s="329"/>
      <c r="ESC27" s="329"/>
      <c r="ESE27" s="232"/>
      <c r="ESF27" s="330"/>
      <c r="ESL27" s="325"/>
      <c r="ESM27" s="325"/>
      <c r="ESV27" s="329"/>
      <c r="ESW27" s="329"/>
      <c r="ESY27" s="232"/>
      <c r="ESZ27" s="330"/>
      <c r="ETF27" s="325"/>
      <c r="ETG27" s="325"/>
      <c r="ETP27" s="329"/>
      <c r="ETQ27" s="329"/>
      <c r="ETS27" s="232"/>
      <c r="ETT27" s="330"/>
      <c r="ETZ27" s="325"/>
      <c r="EUA27" s="325"/>
      <c r="EUJ27" s="329"/>
      <c r="EUK27" s="329"/>
      <c r="EUM27" s="232"/>
      <c r="EUN27" s="330"/>
      <c r="EUT27" s="325"/>
      <c r="EUU27" s="325"/>
      <c r="EVD27" s="329"/>
      <c r="EVE27" s="329"/>
      <c r="EVG27" s="232"/>
      <c r="EVH27" s="330"/>
      <c r="EVN27" s="325"/>
      <c r="EVO27" s="325"/>
      <c r="EVX27" s="329"/>
      <c r="EVY27" s="329"/>
      <c r="EWA27" s="232"/>
      <c r="EWB27" s="330"/>
      <c r="EWH27" s="325"/>
      <c r="EWI27" s="325"/>
      <c r="EWR27" s="329"/>
      <c r="EWS27" s="329"/>
      <c r="EWU27" s="232"/>
      <c r="EWV27" s="330"/>
      <c r="EXB27" s="325"/>
      <c r="EXC27" s="325"/>
      <c r="EXL27" s="329"/>
      <c r="EXM27" s="329"/>
      <c r="EXO27" s="232"/>
      <c r="EXP27" s="330"/>
      <c r="EXV27" s="325"/>
      <c r="EXW27" s="325"/>
      <c r="EYF27" s="329"/>
      <c r="EYG27" s="329"/>
      <c r="EYI27" s="232"/>
      <c r="EYJ27" s="330"/>
      <c r="EYP27" s="325"/>
      <c r="EYQ27" s="325"/>
      <c r="EYZ27" s="329"/>
      <c r="EZA27" s="329"/>
      <c r="EZC27" s="232"/>
      <c r="EZD27" s="330"/>
      <c r="EZJ27" s="325"/>
      <c r="EZK27" s="325"/>
      <c r="EZT27" s="329"/>
      <c r="EZU27" s="329"/>
      <c r="EZW27" s="232"/>
      <c r="EZX27" s="330"/>
      <c r="FAD27" s="325"/>
      <c r="FAE27" s="325"/>
      <c r="FAN27" s="329"/>
      <c r="FAO27" s="329"/>
      <c r="FAQ27" s="232"/>
      <c r="FAR27" s="330"/>
      <c r="FAX27" s="325"/>
      <c r="FAY27" s="325"/>
      <c r="FBH27" s="329"/>
      <c r="FBI27" s="329"/>
      <c r="FBK27" s="232"/>
      <c r="FBL27" s="330"/>
      <c r="FBR27" s="325"/>
      <c r="FBS27" s="325"/>
      <c r="FCB27" s="329"/>
      <c r="FCC27" s="329"/>
      <c r="FCE27" s="232"/>
      <c r="FCF27" s="330"/>
      <c r="FCL27" s="325"/>
      <c r="FCM27" s="325"/>
      <c r="FCV27" s="329"/>
      <c r="FCW27" s="329"/>
      <c r="FCY27" s="232"/>
      <c r="FCZ27" s="330"/>
      <c r="FDF27" s="325"/>
      <c r="FDG27" s="325"/>
      <c r="FDP27" s="329"/>
      <c r="FDQ27" s="329"/>
      <c r="FDS27" s="232"/>
      <c r="FDT27" s="330"/>
      <c r="FDZ27" s="325"/>
      <c r="FEA27" s="325"/>
      <c r="FEJ27" s="329"/>
      <c r="FEK27" s="329"/>
      <c r="FEM27" s="232"/>
      <c r="FEN27" s="330"/>
      <c r="FET27" s="325"/>
      <c r="FEU27" s="325"/>
      <c r="FFD27" s="329"/>
      <c r="FFE27" s="329"/>
      <c r="FFG27" s="232"/>
      <c r="FFH27" s="330"/>
      <c r="FFN27" s="325"/>
      <c r="FFO27" s="325"/>
      <c r="FFX27" s="329"/>
      <c r="FFY27" s="329"/>
      <c r="FGA27" s="232"/>
      <c r="FGB27" s="330"/>
      <c r="FGH27" s="325"/>
      <c r="FGI27" s="325"/>
      <c r="FGR27" s="329"/>
      <c r="FGS27" s="329"/>
      <c r="FGU27" s="232"/>
      <c r="FGV27" s="330"/>
      <c r="FHB27" s="325"/>
      <c r="FHC27" s="325"/>
      <c r="FHL27" s="329"/>
      <c r="FHM27" s="329"/>
      <c r="FHO27" s="232"/>
      <c r="FHP27" s="330"/>
      <c r="FHV27" s="325"/>
      <c r="FHW27" s="325"/>
      <c r="FIF27" s="329"/>
      <c r="FIG27" s="329"/>
      <c r="FII27" s="232"/>
      <c r="FIJ27" s="330"/>
      <c r="FIP27" s="325"/>
      <c r="FIQ27" s="325"/>
      <c r="FIZ27" s="329"/>
      <c r="FJA27" s="329"/>
      <c r="FJC27" s="232"/>
      <c r="FJD27" s="330"/>
      <c r="FJJ27" s="325"/>
      <c r="FJK27" s="325"/>
      <c r="FJT27" s="329"/>
      <c r="FJU27" s="329"/>
      <c r="FJW27" s="232"/>
      <c r="FJX27" s="330"/>
      <c r="FKD27" s="325"/>
      <c r="FKE27" s="325"/>
      <c r="FKN27" s="329"/>
      <c r="FKO27" s="329"/>
      <c r="FKQ27" s="232"/>
      <c r="FKR27" s="330"/>
      <c r="FKX27" s="325"/>
      <c r="FKY27" s="325"/>
      <c r="FLH27" s="329"/>
      <c r="FLI27" s="329"/>
      <c r="FLK27" s="232"/>
      <c r="FLL27" s="330"/>
      <c r="FLR27" s="325"/>
      <c r="FLS27" s="325"/>
      <c r="FMB27" s="329"/>
      <c r="FMC27" s="329"/>
      <c r="FME27" s="232"/>
      <c r="FMF27" s="330"/>
      <c r="FML27" s="325"/>
      <c r="FMM27" s="325"/>
      <c r="FMV27" s="329"/>
      <c r="FMW27" s="329"/>
      <c r="FMY27" s="232"/>
      <c r="FMZ27" s="330"/>
      <c r="FNF27" s="325"/>
      <c r="FNG27" s="325"/>
      <c r="FNP27" s="329"/>
      <c r="FNQ27" s="329"/>
      <c r="FNS27" s="232"/>
      <c r="FNT27" s="330"/>
      <c r="FNZ27" s="325"/>
      <c r="FOA27" s="325"/>
      <c r="FOJ27" s="329"/>
      <c r="FOK27" s="329"/>
      <c r="FOM27" s="232"/>
      <c r="FON27" s="330"/>
      <c r="FOT27" s="325"/>
      <c r="FOU27" s="325"/>
      <c r="FPD27" s="329"/>
      <c r="FPE27" s="329"/>
      <c r="FPG27" s="232"/>
      <c r="FPH27" s="330"/>
      <c r="FPN27" s="325"/>
      <c r="FPO27" s="325"/>
      <c r="FPX27" s="329"/>
      <c r="FPY27" s="329"/>
      <c r="FQA27" s="232"/>
      <c r="FQB27" s="330"/>
      <c r="FQH27" s="325"/>
      <c r="FQI27" s="325"/>
      <c r="FQR27" s="329"/>
      <c r="FQS27" s="329"/>
      <c r="FQU27" s="232"/>
      <c r="FQV27" s="330"/>
      <c r="FRB27" s="325"/>
      <c r="FRC27" s="325"/>
      <c r="FRL27" s="329"/>
      <c r="FRM27" s="329"/>
      <c r="FRO27" s="232"/>
      <c r="FRP27" s="330"/>
      <c r="FRV27" s="325"/>
      <c r="FRW27" s="325"/>
      <c r="FSF27" s="329"/>
      <c r="FSG27" s="329"/>
      <c r="FSI27" s="232"/>
      <c r="FSJ27" s="330"/>
      <c r="FSP27" s="325"/>
      <c r="FSQ27" s="325"/>
      <c r="FSZ27" s="329"/>
      <c r="FTA27" s="329"/>
      <c r="FTC27" s="232"/>
      <c r="FTD27" s="330"/>
      <c r="FTJ27" s="325"/>
      <c r="FTK27" s="325"/>
      <c r="FTT27" s="329"/>
      <c r="FTU27" s="329"/>
      <c r="FTW27" s="232"/>
      <c r="FTX27" s="330"/>
      <c r="FUD27" s="325"/>
      <c r="FUE27" s="325"/>
      <c r="FUN27" s="329"/>
      <c r="FUO27" s="329"/>
      <c r="FUQ27" s="232"/>
      <c r="FUR27" s="330"/>
      <c r="FUX27" s="325"/>
      <c r="FUY27" s="325"/>
      <c r="FVH27" s="329"/>
      <c r="FVI27" s="329"/>
      <c r="FVK27" s="232"/>
      <c r="FVL27" s="330"/>
      <c r="FVR27" s="325"/>
      <c r="FVS27" s="325"/>
      <c r="FWB27" s="329"/>
      <c r="FWC27" s="329"/>
      <c r="FWE27" s="232"/>
      <c r="FWF27" s="330"/>
      <c r="FWL27" s="325"/>
      <c r="FWM27" s="325"/>
      <c r="FWV27" s="329"/>
      <c r="FWW27" s="329"/>
      <c r="FWY27" s="232"/>
      <c r="FWZ27" s="330"/>
      <c r="FXF27" s="325"/>
      <c r="FXG27" s="325"/>
      <c r="FXP27" s="329"/>
      <c r="FXQ27" s="329"/>
      <c r="FXS27" s="232"/>
      <c r="FXT27" s="330"/>
      <c r="FXZ27" s="325"/>
      <c r="FYA27" s="325"/>
      <c r="FYJ27" s="329"/>
      <c r="FYK27" s="329"/>
      <c r="FYM27" s="232"/>
      <c r="FYN27" s="330"/>
      <c r="FYT27" s="325"/>
      <c r="FYU27" s="325"/>
      <c r="FZD27" s="329"/>
      <c r="FZE27" s="329"/>
      <c r="FZG27" s="232"/>
      <c r="FZH27" s="330"/>
      <c r="FZN27" s="325"/>
      <c r="FZO27" s="325"/>
      <c r="FZX27" s="329"/>
      <c r="FZY27" s="329"/>
      <c r="GAA27" s="232"/>
      <c r="GAB27" s="330"/>
      <c r="GAH27" s="325"/>
      <c r="GAI27" s="325"/>
      <c r="GAR27" s="329"/>
      <c r="GAS27" s="329"/>
      <c r="GAU27" s="232"/>
      <c r="GAV27" s="330"/>
      <c r="GBB27" s="325"/>
      <c r="GBC27" s="325"/>
      <c r="GBL27" s="329"/>
      <c r="GBM27" s="329"/>
      <c r="GBO27" s="232"/>
      <c r="GBP27" s="330"/>
      <c r="GBV27" s="325"/>
      <c r="GBW27" s="325"/>
      <c r="GCF27" s="329"/>
      <c r="GCG27" s="329"/>
      <c r="GCI27" s="232"/>
      <c r="GCJ27" s="330"/>
      <c r="GCP27" s="325"/>
      <c r="GCQ27" s="325"/>
      <c r="GCZ27" s="329"/>
      <c r="GDA27" s="329"/>
      <c r="GDC27" s="232"/>
      <c r="GDD27" s="330"/>
      <c r="GDJ27" s="325"/>
      <c r="GDK27" s="325"/>
      <c r="GDT27" s="329"/>
      <c r="GDU27" s="329"/>
      <c r="GDW27" s="232"/>
      <c r="GDX27" s="330"/>
      <c r="GED27" s="325"/>
      <c r="GEE27" s="325"/>
      <c r="GEN27" s="329"/>
      <c r="GEO27" s="329"/>
      <c r="GEQ27" s="232"/>
      <c r="GER27" s="330"/>
      <c r="GEX27" s="325"/>
      <c r="GEY27" s="325"/>
      <c r="GFH27" s="329"/>
      <c r="GFI27" s="329"/>
      <c r="GFK27" s="232"/>
      <c r="GFL27" s="330"/>
      <c r="GFR27" s="325"/>
      <c r="GFS27" s="325"/>
      <c r="GGB27" s="329"/>
      <c r="GGC27" s="329"/>
      <c r="GGE27" s="232"/>
      <c r="GGF27" s="330"/>
      <c r="GGL27" s="325"/>
      <c r="GGM27" s="325"/>
      <c r="GGV27" s="329"/>
      <c r="GGW27" s="329"/>
      <c r="GGY27" s="232"/>
      <c r="GGZ27" s="330"/>
      <c r="GHF27" s="325"/>
      <c r="GHG27" s="325"/>
      <c r="GHP27" s="329"/>
      <c r="GHQ27" s="329"/>
      <c r="GHS27" s="232"/>
      <c r="GHT27" s="330"/>
      <c r="GHZ27" s="325"/>
      <c r="GIA27" s="325"/>
      <c r="GIJ27" s="329"/>
      <c r="GIK27" s="329"/>
      <c r="GIM27" s="232"/>
      <c r="GIN27" s="330"/>
      <c r="GIT27" s="325"/>
      <c r="GIU27" s="325"/>
      <c r="GJD27" s="329"/>
      <c r="GJE27" s="329"/>
      <c r="GJG27" s="232"/>
      <c r="GJH27" s="330"/>
      <c r="GJN27" s="325"/>
      <c r="GJO27" s="325"/>
      <c r="GJX27" s="329"/>
      <c r="GJY27" s="329"/>
      <c r="GKA27" s="232"/>
      <c r="GKB27" s="330"/>
      <c r="GKH27" s="325"/>
      <c r="GKI27" s="325"/>
      <c r="GKR27" s="329"/>
      <c r="GKS27" s="329"/>
      <c r="GKU27" s="232"/>
      <c r="GKV27" s="330"/>
      <c r="GLB27" s="325"/>
      <c r="GLC27" s="325"/>
      <c r="GLL27" s="329"/>
      <c r="GLM27" s="329"/>
      <c r="GLO27" s="232"/>
      <c r="GLP27" s="330"/>
      <c r="GLV27" s="325"/>
      <c r="GLW27" s="325"/>
      <c r="GMF27" s="329"/>
      <c r="GMG27" s="329"/>
      <c r="GMI27" s="232"/>
      <c r="GMJ27" s="330"/>
      <c r="GMP27" s="325"/>
      <c r="GMQ27" s="325"/>
      <c r="GMZ27" s="329"/>
      <c r="GNA27" s="329"/>
      <c r="GNC27" s="232"/>
      <c r="GND27" s="330"/>
      <c r="GNJ27" s="325"/>
      <c r="GNK27" s="325"/>
      <c r="GNT27" s="329"/>
      <c r="GNU27" s="329"/>
      <c r="GNW27" s="232"/>
      <c r="GNX27" s="330"/>
      <c r="GOD27" s="325"/>
      <c r="GOE27" s="325"/>
      <c r="GON27" s="329"/>
      <c r="GOO27" s="329"/>
      <c r="GOQ27" s="232"/>
      <c r="GOR27" s="330"/>
      <c r="GOX27" s="325"/>
      <c r="GOY27" s="325"/>
      <c r="GPH27" s="329"/>
      <c r="GPI27" s="329"/>
      <c r="GPK27" s="232"/>
      <c r="GPL27" s="330"/>
      <c r="GPR27" s="325"/>
      <c r="GPS27" s="325"/>
      <c r="GQB27" s="329"/>
      <c r="GQC27" s="329"/>
      <c r="GQE27" s="232"/>
      <c r="GQF27" s="330"/>
      <c r="GQL27" s="325"/>
      <c r="GQM27" s="325"/>
      <c r="GQV27" s="329"/>
      <c r="GQW27" s="329"/>
      <c r="GQY27" s="232"/>
      <c r="GQZ27" s="330"/>
      <c r="GRF27" s="325"/>
      <c r="GRG27" s="325"/>
      <c r="GRP27" s="329"/>
      <c r="GRQ27" s="329"/>
      <c r="GRS27" s="232"/>
      <c r="GRT27" s="330"/>
      <c r="GRZ27" s="325"/>
      <c r="GSA27" s="325"/>
      <c r="GSJ27" s="329"/>
      <c r="GSK27" s="329"/>
      <c r="GSM27" s="232"/>
      <c r="GSN27" s="330"/>
      <c r="GST27" s="325"/>
      <c r="GSU27" s="325"/>
      <c r="GTD27" s="329"/>
      <c r="GTE27" s="329"/>
      <c r="GTG27" s="232"/>
      <c r="GTH27" s="330"/>
      <c r="GTN27" s="325"/>
      <c r="GTO27" s="325"/>
      <c r="GTX27" s="329"/>
      <c r="GTY27" s="329"/>
      <c r="GUA27" s="232"/>
      <c r="GUB27" s="330"/>
      <c r="GUH27" s="325"/>
      <c r="GUI27" s="325"/>
      <c r="GUR27" s="329"/>
      <c r="GUS27" s="329"/>
      <c r="GUU27" s="232"/>
      <c r="GUV27" s="330"/>
      <c r="GVB27" s="325"/>
      <c r="GVC27" s="325"/>
      <c r="GVL27" s="329"/>
      <c r="GVM27" s="329"/>
      <c r="GVO27" s="232"/>
      <c r="GVP27" s="330"/>
      <c r="GVV27" s="325"/>
      <c r="GVW27" s="325"/>
      <c r="GWF27" s="329"/>
      <c r="GWG27" s="329"/>
      <c r="GWI27" s="232"/>
      <c r="GWJ27" s="330"/>
      <c r="GWP27" s="325"/>
      <c r="GWQ27" s="325"/>
      <c r="GWZ27" s="329"/>
      <c r="GXA27" s="329"/>
      <c r="GXC27" s="232"/>
      <c r="GXD27" s="330"/>
      <c r="GXJ27" s="325"/>
      <c r="GXK27" s="325"/>
      <c r="GXT27" s="329"/>
      <c r="GXU27" s="329"/>
      <c r="GXW27" s="232"/>
      <c r="GXX27" s="330"/>
      <c r="GYD27" s="325"/>
      <c r="GYE27" s="325"/>
      <c r="GYN27" s="329"/>
      <c r="GYO27" s="329"/>
      <c r="GYQ27" s="232"/>
      <c r="GYR27" s="330"/>
      <c r="GYX27" s="325"/>
      <c r="GYY27" s="325"/>
      <c r="GZH27" s="329"/>
      <c r="GZI27" s="329"/>
      <c r="GZK27" s="232"/>
      <c r="GZL27" s="330"/>
      <c r="GZR27" s="325"/>
      <c r="GZS27" s="325"/>
      <c r="HAB27" s="329"/>
      <c r="HAC27" s="329"/>
      <c r="HAE27" s="232"/>
      <c r="HAF27" s="330"/>
      <c r="HAL27" s="325"/>
      <c r="HAM27" s="325"/>
      <c r="HAV27" s="329"/>
      <c r="HAW27" s="329"/>
      <c r="HAY27" s="232"/>
      <c r="HAZ27" s="330"/>
      <c r="HBF27" s="325"/>
      <c r="HBG27" s="325"/>
      <c r="HBP27" s="329"/>
      <c r="HBQ27" s="329"/>
      <c r="HBS27" s="232"/>
      <c r="HBT27" s="330"/>
      <c r="HBZ27" s="325"/>
      <c r="HCA27" s="325"/>
      <c r="HCJ27" s="329"/>
      <c r="HCK27" s="329"/>
      <c r="HCM27" s="232"/>
      <c r="HCN27" s="330"/>
      <c r="HCT27" s="325"/>
      <c r="HCU27" s="325"/>
      <c r="HDD27" s="329"/>
      <c r="HDE27" s="329"/>
      <c r="HDG27" s="232"/>
      <c r="HDH27" s="330"/>
      <c r="HDN27" s="325"/>
      <c r="HDO27" s="325"/>
      <c r="HDX27" s="329"/>
      <c r="HDY27" s="329"/>
      <c r="HEA27" s="232"/>
      <c r="HEB27" s="330"/>
      <c r="HEH27" s="325"/>
      <c r="HEI27" s="325"/>
      <c r="HER27" s="329"/>
      <c r="HES27" s="329"/>
      <c r="HEU27" s="232"/>
      <c r="HEV27" s="330"/>
      <c r="HFB27" s="325"/>
      <c r="HFC27" s="325"/>
      <c r="HFL27" s="329"/>
      <c r="HFM27" s="329"/>
      <c r="HFO27" s="232"/>
      <c r="HFP27" s="330"/>
      <c r="HFV27" s="325"/>
      <c r="HFW27" s="325"/>
      <c r="HGF27" s="329"/>
      <c r="HGG27" s="329"/>
      <c r="HGI27" s="232"/>
      <c r="HGJ27" s="330"/>
      <c r="HGP27" s="325"/>
      <c r="HGQ27" s="325"/>
      <c r="HGZ27" s="329"/>
      <c r="HHA27" s="329"/>
      <c r="HHC27" s="232"/>
      <c r="HHD27" s="330"/>
      <c r="HHJ27" s="325"/>
      <c r="HHK27" s="325"/>
      <c r="HHT27" s="329"/>
      <c r="HHU27" s="329"/>
      <c r="HHW27" s="232"/>
      <c r="HHX27" s="330"/>
      <c r="HID27" s="325"/>
      <c r="HIE27" s="325"/>
      <c r="HIN27" s="329"/>
      <c r="HIO27" s="329"/>
      <c r="HIQ27" s="232"/>
      <c r="HIR27" s="330"/>
      <c r="HIX27" s="325"/>
      <c r="HIY27" s="325"/>
      <c r="HJH27" s="329"/>
      <c r="HJI27" s="329"/>
      <c r="HJK27" s="232"/>
      <c r="HJL27" s="330"/>
      <c r="HJR27" s="325"/>
      <c r="HJS27" s="325"/>
      <c r="HKB27" s="329"/>
      <c r="HKC27" s="329"/>
      <c r="HKE27" s="232"/>
      <c r="HKF27" s="330"/>
      <c r="HKL27" s="325"/>
      <c r="HKM27" s="325"/>
      <c r="HKV27" s="329"/>
      <c r="HKW27" s="329"/>
      <c r="HKY27" s="232"/>
      <c r="HKZ27" s="330"/>
      <c r="HLF27" s="325"/>
      <c r="HLG27" s="325"/>
      <c r="HLP27" s="329"/>
      <c r="HLQ27" s="329"/>
      <c r="HLS27" s="232"/>
      <c r="HLT27" s="330"/>
      <c r="HLZ27" s="325"/>
      <c r="HMA27" s="325"/>
      <c r="HMJ27" s="329"/>
      <c r="HMK27" s="329"/>
      <c r="HMM27" s="232"/>
      <c r="HMN27" s="330"/>
      <c r="HMT27" s="325"/>
      <c r="HMU27" s="325"/>
      <c r="HND27" s="329"/>
      <c r="HNE27" s="329"/>
      <c r="HNG27" s="232"/>
      <c r="HNH27" s="330"/>
      <c r="HNN27" s="325"/>
      <c r="HNO27" s="325"/>
      <c r="HNX27" s="329"/>
      <c r="HNY27" s="329"/>
      <c r="HOA27" s="232"/>
      <c r="HOB27" s="330"/>
      <c r="HOH27" s="325"/>
      <c r="HOI27" s="325"/>
      <c r="HOR27" s="329"/>
      <c r="HOS27" s="329"/>
      <c r="HOU27" s="232"/>
      <c r="HOV27" s="330"/>
      <c r="HPB27" s="325"/>
      <c r="HPC27" s="325"/>
      <c r="HPL27" s="329"/>
      <c r="HPM27" s="329"/>
      <c r="HPO27" s="232"/>
      <c r="HPP27" s="330"/>
      <c r="HPV27" s="325"/>
      <c r="HPW27" s="325"/>
      <c r="HQF27" s="329"/>
      <c r="HQG27" s="329"/>
      <c r="HQI27" s="232"/>
      <c r="HQJ27" s="330"/>
      <c r="HQP27" s="325"/>
      <c r="HQQ27" s="325"/>
      <c r="HQZ27" s="329"/>
      <c r="HRA27" s="329"/>
      <c r="HRC27" s="232"/>
      <c r="HRD27" s="330"/>
      <c r="HRJ27" s="325"/>
      <c r="HRK27" s="325"/>
      <c r="HRT27" s="329"/>
      <c r="HRU27" s="329"/>
      <c r="HRW27" s="232"/>
      <c r="HRX27" s="330"/>
      <c r="HSD27" s="325"/>
      <c r="HSE27" s="325"/>
      <c r="HSN27" s="329"/>
      <c r="HSO27" s="329"/>
      <c r="HSQ27" s="232"/>
      <c r="HSR27" s="330"/>
      <c r="HSX27" s="325"/>
      <c r="HSY27" s="325"/>
      <c r="HTH27" s="329"/>
      <c r="HTI27" s="329"/>
      <c r="HTK27" s="232"/>
      <c r="HTL27" s="330"/>
      <c r="HTR27" s="325"/>
      <c r="HTS27" s="325"/>
      <c r="HUB27" s="329"/>
      <c r="HUC27" s="329"/>
      <c r="HUE27" s="232"/>
      <c r="HUF27" s="330"/>
      <c r="HUL27" s="325"/>
      <c r="HUM27" s="325"/>
      <c r="HUV27" s="329"/>
      <c r="HUW27" s="329"/>
      <c r="HUY27" s="232"/>
      <c r="HUZ27" s="330"/>
      <c r="HVF27" s="325"/>
      <c r="HVG27" s="325"/>
      <c r="HVP27" s="329"/>
      <c r="HVQ27" s="329"/>
      <c r="HVS27" s="232"/>
      <c r="HVT27" s="330"/>
      <c r="HVZ27" s="325"/>
      <c r="HWA27" s="325"/>
      <c r="HWJ27" s="329"/>
      <c r="HWK27" s="329"/>
      <c r="HWM27" s="232"/>
      <c r="HWN27" s="330"/>
      <c r="HWT27" s="325"/>
      <c r="HWU27" s="325"/>
      <c r="HXD27" s="329"/>
      <c r="HXE27" s="329"/>
      <c r="HXG27" s="232"/>
      <c r="HXH27" s="330"/>
      <c r="HXN27" s="325"/>
      <c r="HXO27" s="325"/>
      <c r="HXX27" s="329"/>
      <c r="HXY27" s="329"/>
      <c r="HYA27" s="232"/>
      <c r="HYB27" s="330"/>
      <c r="HYH27" s="325"/>
      <c r="HYI27" s="325"/>
      <c r="HYR27" s="329"/>
      <c r="HYS27" s="329"/>
      <c r="HYU27" s="232"/>
      <c r="HYV27" s="330"/>
      <c r="HZB27" s="325"/>
      <c r="HZC27" s="325"/>
      <c r="HZL27" s="329"/>
      <c r="HZM27" s="329"/>
      <c r="HZO27" s="232"/>
      <c r="HZP27" s="330"/>
      <c r="HZV27" s="325"/>
      <c r="HZW27" s="325"/>
      <c r="IAF27" s="329"/>
      <c r="IAG27" s="329"/>
      <c r="IAI27" s="232"/>
      <c r="IAJ27" s="330"/>
      <c r="IAP27" s="325"/>
      <c r="IAQ27" s="325"/>
      <c r="IAZ27" s="329"/>
      <c r="IBA27" s="329"/>
      <c r="IBC27" s="232"/>
      <c r="IBD27" s="330"/>
      <c r="IBJ27" s="325"/>
      <c r="IBK27" s="325"/>
      <c r="IBT27" s="329"/>
      <c r="IBU27" s="329"/>
      <c r="IBW27" s="232"/>
      <c r="IBX27" s="330"/>
      <c r="ICD27" s="325"/>
      <c r="ICE27" s="325"/>
      <c r="ICN27" s="329"/>
      <c r="ICO27" s="329"/>
      <c r="ICQ27" s="232"/>
      <c r="ICR27" s="330"/>
      <c r="ICX27" s="325"/>
      <c r="ICY27" s="325"/>
      <c r="IDH27" s="329"/>
      <c r="IDI27" s="329"/>
      <c r="IDK27" s="232"/>
      <c r="IDL27" s="330"/>
      <c r="IDR27" s="325"/>
      <c r="IDS27" s="325"/>
      <c r="IEB27" s="329"/>
      <c r="IEC27" s="329"/>
      <c r="IEE27" s="232"/>
      <c r="IEF27" s="330"/>
      <c r="IEL27" s="325"/>
      <c r="IEM27" s="325"/>
      <c r="IEV27" s="329"/>
      <c r="IEW27" s="329"/>
      <c r="IEY27" s="232"/>
      <c r="IEZ27" s="330"/>
      <c r="IFF27" s="325"/>
      <c r="IFG27" s="325"/>
      <c r="IFP27" s="329"/>
      <c r="IFQ27" s="329"/>
      <c r="IFS27" s="232"/>
      <c r="IFT27" s="330"/>
      <c r="IFZ27" s="325"/>
      <c r="IGA27" s="325"/>
      <c r="IGJ27" s="329"/>
      <c r="IGK27" s="329"/>
      <c r="IGM27" s="232"/>
      <c r="IGN27" s="330"/>
      <c r="IGT27" s="325"/>
      <c r="IGU27" s="325"/>
      <c r="IHD27" s="329"/>
      <c r="IHE27" s="329"/>
      <c r="IHG27" s="232"/>
      <c r="IHH27" s="330"/>
      <c r="IHN27" s="325"/>
      <c r="IHO27" s="325"/>
      <c r="IHX27" s="329"/>
      <c r="IHY27" s="329"/>
      <c r="IIA27" s="232"/>
      <c r="IIB27" s="330"/>
      <c r="IIH27" s="325"/>
      <c r="III27" s="325"/>
      <c r="IIR27" s="329"/>
      <c r="IIS27" s="329"/>
      <c r="IIU27" s="232"/>
      <c r="IIV27" s="330"/>
      <c r="IJB27" s="325"/>
      <c r="IJC27" s="325"/>
      <c r="IJL27" s="329"/>
      <c r="IJM27" s="329"/>
      <c r="IJO27" s="232"/>
      <c r="IJP27" s="330"/>
      <c r="IJV27" s="325"/>
      <c r="IJW27" s="325"/>
      <c r="IKF27" s="329"/>
      <c r="IKG27" s="329"/>
      <c r="IKI27" s="232"/>
      <c r="IKJ27" s="330"/>
      <c r="IKP27" s="325"/>
      <c r="IKQ27" s="325"/>
      <c r="IKZ27" s="329"/>
      <c r="ILA27" s="329"/>
      <c r="ILC27" s="232"/>
      <c r="ILD27" s="330"/>
      <c r="ILJ27" s="325"/>
      <c r="ILK27" s="325"/>
      <c r="ILT27" s="329"/>
      <c r="ILU27" s="329"/>
      <c r="ILW27" s="232"/>
      <c r="ILX27" s="330"/>
      <c r="IMD27" s="325"/>
      <c r="IME27" s="325"/>
      <c r="IMN27" s="329"/>
      <c r="IMO27" s="329"/>
      <c r="IMQ27" s="232"/>
      <c r="IMR27" s="330"/>
      <c r="IMX27" s="325"/>
      <c r="IMY27" s="325"/>
      <c r="INH27" s="329"/>
      <c r="INI27" s="329"/>
      <c r="INK27" s="232"/>
      <c r="INL27" s="330"/>
      <c r="INR27" s="325"/>
      <c r="INS27" s="325"/>
      <c r="IOB27" s="329"/>
      <c r="IOC27" s="329"/>
      <c r="IOE27" s="232"/>
      <c r="IOF27" s="330"/>
      <c r="IOL27" s="325"/>
      <c r="IOM27" s="325"/>
      <c r="IOV27" s="329"/>
      <c r="IOW27" s="329"/>
      <c r="IOY27" s="232"/>
      <c r="IOZ27" s="330"/>
      <c r="IPF27" s="325"/>
      <c r="IPG27" s="325"/>
      <c r="IPP27" s="329"/>
      <c r="IPQ27" s="329"/>
      <c r="IPS27" s="232"/>
      <c r="IPT27" s="330"/>
      <c r="IPZ27" s="325"/>
      <c r="IQA27" s="325"/>
      <c r="IQJ27" s="329"/>
      <c r="IQK27" s="329"/>
      <c r="IQM27" s="232"/>
      <c r="IQN27" s="330"/>
      <c r="IQT27" s="325"/>
      <c r="IQU27" s="325"/>
      <c r="IRD27" s="329"/>
      <c r="IRE27" s="329"/>
      <c r="IRG27" s="232"/>
      <c r="IRH27" s="330"/>
      <c r="IRN27" s="325"/>
      <c r="IRO27" s="325"/>
      <c r="IRX27" s="329"/>
      <c r="IRY27" s="329"/>
      <c r="ISA27" s="232"/>
      <c r="ISB27" s="330"/>
      <c r="ISH27" s="325"/>
      <c r="ISI27" s="325"/>
      <c r="ISR27" s="329"/>
      <c r="ISS27" s="329"/>
      <c r="ISU27" s="232"/>
      <c r="ISV27" s="330"/>
      <c r="ITB27" s="325"/>
      <c r="ITC27" s="325"/>
      <c r="ITL27" s="329"/>
      <c r="ITM27" s="329"/>
      <c r="ITO27" s="232"/>
      <c r="ITP27" s="330"/>
      <c r="ITV27" s="325"/>
      <c r="ITW27" s="325"/>
      <c r="IUF27" s="329"/>
      <c r="IUG27" s="329"/>
      <c r="IUI27" s="232"/>
      <c r="IUJ27" s="330"/>
      <c r="IUP27" s="325"/>
      <c r="IUQ27" s="325"/>
      <c r="IUZ27" s="329"/>
      <c r="IVA27" s="329"/>
      <c r="IVC27" s="232"/>
      <c r="IVD27" s="330"/>
      <c r="IVJ27" s="325"/>
      <c r="IVK27" s="325"/>
      <c r="IVT27" s="329"/>
      <c r="IVU27" s="329"/>
      <c r="IVW27" s="232"/>
      <c r="IVX27" s="330"/>
      <c r="IWD27" s="325"/>
      <c r="IWE27" s="325"/>
      <c r="IWN27" s="329"/>
      <c r="IWO27" s="329"/>
      <c r="IWQ27" s="232"/>
      <c r="IWR27" s="330"/>
      <c r="IWX27" s="325"/>
      <c r="IWY27" s="325"/>
      <c r="IXH27" s="329"/>
      <c r="IXI27" s="329"/>
      <c r="IXK27" s="232"/>
      <c r="IXL27" s="330"/>
      <c r="IXR27" s="325"/>
      <c r="IXS27" s="325"/>
      <c r="IYB27" s="329"/>
      <c r="IYC27" s="329"/>
      <c r="IYE27" s="232"/>
      <c r="IYF27" s="330"/>
      <c r="IYL27" s="325"/>
      <c r="IYM27" s="325"/>
      <c r="IYV27" s="329"/>
      <c r="IYW27" s="329"/>
      <c r="IYY27" s="232"/>
      <c r="IYZ27" s="330"/>
      <c r="IZF27" s="325"/>
      <c r="IZG27" s="325"/>
      <c r="IZP27" s="329"/>
      <c r="IZQ27" s="329"/>
      <c r="IZS27" s="232"/>
      <c r="IZT27" s="330"/>
      <c r="IZZ27" s="325"/>
      <c r="JAA27" s="325"/>
      <c r="JAJ27" s="329"/>
      <c r="JAK27" s="329"/>
      <c r="JAM27" s="232"/>
      <c r="JAN27" s="330"/>
      <c r="JAT27" s="325"/>
      <c r="JAU27" s="325"/>
      <c r="JBD27" s="329"/>
      <c r="JBE27" s="329"/>
      <c r="JBG27" s="232"/>
      <c r="JBH27" s="330"/>
      <c r="JBN27" s="325"/>
      <c r="JBO27" s="325"/>
      <c r="JBX27" s="329"/>
      <c r="JBY27" s="329"/>
      <c r="JCA27" s="232"/>
      <c r="JCB27" s="330"/>
      <c r="JCH27" s="325"/>
      <c r="JCI27" s="325"/>
      <c r="JCR27" s="329"/>
      <c r="JCS27" s="329"/>
      <c r="JCU27" s="232"/>
      <c r="JCV27" s="330"/>
      <c r="JDB27" s="325"/>
      <c r="JDC27" s="325"/>
      <c r="JDL27" s="329"/>
      <c r="JDM27" s="329"/>
      <c r="JDO27" s="232"/>
      <c r="JDP27" s="330"/>
      <c r="JDV27" s="325"/>
      <c r="JDW27" s="325"/>
      <c r="JEF27" s="329"/>
      <c r="JEG27" s="329"/>
      <c r="JEI27" s="232"/>
      <c r="JEJ27" s="330"/>
      <c r="JEP27" s="325"/>
      <c r="JEQ27" s="325"/>
      <c r="JEZ27" s="329"/>
      <c r="JFA27" s="329"/>
      <c r="JFC27" s="232"/>
      <c r="JFD27" s="330"/>
      <c r="JFJ27" s="325"/>
      <c r="JFK27" s="325"/>
      <c r="JFT27" s="329"/>
      <c r="JFU27" s="329"/>
      <c r="JFW27" s="232"/>
      <c r="JFX27" s="330"/>
      <c r="JGD27" s="325"/>
      <c r="JGE27" s="325"/>
      <c r="JGN27" s="329"/>
      <c r="JGO27" s="329"/>
      <c r="JGQ27" s="232"/>
      <c r="JGR27" s="330"/>
      <c r="JGX27" s="325"/>
      <c r="JGY27" s="325"/>
      <c r="JHH27" s="329"/>
      <c r="JHI27" s="329"/>
      <c r="JHK27" s="232"/>
      <c r="JHL27" s="330"/>
      <c r="JHR27" s="325"/>
      <c r="JHS27" s="325"/>
      <c r="JIB27" s="329"/>
      <c r="JIC27" s="329"/>
      <c r="JIE27" s="232"/>
      <c r="JIF27" s="330"/>
      <c r="JIL27" s="325"/>
      <c r="JIM27" s="325"/>
      <c r="JIV27" s="329"/>
      <c r="JIW27" s="329"/>
      <c r="JIY27" s="232"/>
      <c r="JIZ27" s="330"/>
      <c r="JJF27" s="325"/>
      <c r="JJG27" s="325"/>
      <c r="JJP27" s="329"/>
      <c r="JJQ27" s="329"/>
      <c r="JJS27" s="232"/>
      <c r="JJT27" s="330"/>
      <c r="JJZ27" s="325"/>
      <c r="JKA27" s="325"/>
      <c r="JKJ27" s="329"/>
      <c r="JKK27" s="329"/>
      <c r="JKM27" s="232"/>
      <c r="JKN27" s="330"/>
      <c r="JKT27" s="325"/>
      <c r="JKU27" s="325"/>
      <c r="JLD27" s="329"/>
      <c r="JLE27" s="329"/>
      <c r="JLG27" s="232"/>
      <c r="JLH27" s="330"/>
      <c r="JLN27" s="325"/>
      <c r="JLO27" s="325"/>
      <c r="JLX27" s="329"/>
      <c r="JLY27" s="329"/>
      <c r="JMA27" s="232"/>
      <c r="JMB27" s="330"/>
      <c r="JMH27" s="325"/>
      <c r="JMI27" s="325"/>
      <c r="JMR27" s="329"/>
      <c r="JMS27" s="329"/>
      <c r="JMU27" s="232"/>
      <c r="JMV27" s="330"/>
      <c r="JNB27" s="325"/>
      <c r="JNC27" s="325"/>
      <c r="JNL27" s="329"/>
      <c r="JNM27" s="329"/>
      <c r="JNO27" s="232"/>
      <c r="JNP27" s="330"/>
      <c r="JNV27" s="325"/>
      <c r="JNW27" s="325"/>
      <c r="JOF27" s="329"/>
      <c r="JOG27" s="329"/>
      <c r="JOI27" s="232"/>
      <c r="JOJ27" s="330"/>
      <c r="JOP27" s="325"/>
      <c r="JOQ27" s="325"/>
      <c r="JOZ27" s="329"/>
      <c r="JPA27" s="329"/>
      <c r="JPC27" s="232"/>
      <c r="JPD27" s="330"/>
      <c r="JPJ27" s="325"/>
      <c r="JPK27" s="325"/>
      <c r="JPT27" s="329"/>
      <c r="JPU27" s="329"/>
      <c r="JPW27" s="232"/>
      <c r="JPX27" s="330"/>
      <c r="JQD27" s="325"/>
      <c r="JQE27" s="325"/>
      <c r="JQN27" s="329"/>
      <c r="JQO27" s="329"/>
      <c r="JQQ27" s="232"/>
      <c r="JQR27" s="330"/>
      <c r="JQX27" s="325"/>
      <c r="JQY27" s="325"/>
      <c r="JRH27" s="329"/>
      <c r="JRI27" s="329"/>
      <c r="JRK27" s="232"/>
      <c r="JRL27" s="330"/>
      <c r="JRR27" s="325"/>
      <c r="JRS27" s="325"/>
      <c r="JSB27" s="329"/>
      <c r="JSC27" s="329"/>
      <c r="JSE27" s="232"/>
      <c r="JSF27" s="330"/>
      <c r="JSL27" s="325"/>
      <c r="JSM27" s="325"/>
      <c r="JSV27" s="329"/>
      <c r="JSW27" s="329"/>
      <c r="JSY27" s="232"/>
      <c r="JSZ27" s="330"/>
      <c r="JTF27" s="325"/>
      <c r="JTG27" s="325"/>
      <c r="JTP27" s="329"/>
      <c r="JTQ27" s="329"/>
      <c r="JTS27" s="232"/>
      <c r="JTT27" s="330"/>
      <c r="JTZ27" s="325"/>
      <c r="JUA27" s="325"/>
      <c r="JUJ27" s="329"/>
      <c r="JUK27" s="329"/>
      <c r="JUM27" s="232"/>
      <c r="JUN27" s="330"/>
      <c r="JUT27" s="325"/>
      <c r="JUU27" s="325"/>
      <c r="JVD27" s="329"/>
      <c r="JVE27" s="329"/>
      <c r="JVG27" s="232"/>
      <c r="JVH27" s="330"/>
      <c r="JVN27" s="325"/>
      <c r="JVO27" s="325"/>
      <c r="JVX27" s="329"/>
      <c r="JVY27" s="329"/>
      <c r="JWA27" s="232"/>
      <c r="JWB27" s="330"/>
      <c r="JWH27" s="325"/>
      <c r="JWI27" s="325"/>
      <c r="JWR27" s="329"/>
      <c r="JWS27" s="329"/>
      <c r="JWU27" s="232"/>
      <c r="JWV27" s="330"/>
      <c r="JXB27" s="325"/>
      <c r="JXC27" s="325"/>
      <c r="JXL27" s="329"/>
      <c r="JXM27" s="329"/>
      <c r="JXO27" s="232"/>
      <c r="JXP27" s="330"/>
      <c r="JXV27" s="325"/>
      <c r="JXW27" s="325"/>
      <c r="JYF27" s="329"/>
      <c r="JYG27" s="329"/>
      <c r="JYI27" s="232"/>
      <c r="JYJ27" s="330"/>
      <c r="JYP27" s="325"/>
      <c r="JYQ27" s="325"/>
      <c r="JYZ27" s="329"/>
      <c r="JZA27" s="329"/>
      <c r="JZC27" s="232"/>
      <c r="JZD27" s="330"/>
      <c r="JZJ27" s="325"/>
      <c r="JZK27" s="325"/>
      <c r="JZT27" s="329"/>
      <c r="JZU27" s="329"/>
      <c r="JZW27" s="232"/>
      <c r="JZX27" s="330"/>
      <c r="KAD27" s="325"/>
      <c r="KAE27" s="325"/>
      <c r="KAN27" s="329"/>
      <c r="KAO27" s="329"/>
      <c r="KAQ27" s="232"/>
      <c r="KAR27" s="330"/>
      <c r="KAX27" s="325"/>
      <c r="KAY27" s="325"/>
      <c r="KBH27" s="329"/>
      <c r="KBI27" s="329"/>
      <c r="KBK27" s="232"/>
      <c r="KBL27" s="330"/>
      <c r="KBR27" s="325"/>
      <c r="KBS27" s="325"/>
      <c r="KCB27" s="329"/>
      <c r="KCC27" s="329"/>
      <c r="KCE27" s="232"/>
      <c r="KCF27" s="330"/>
      <c r="KCL27" s="325"/>
      <c r="KCM27" s="325"/>
      <c r="KCV27" s="329"/>
      <c r="KCW27" s="329"/>
      <c r="KCY27" s="232"/>
      <c r="KCZ27" s="330"/>
      <c r="KDF27" s="325"/>
      <c r="KDG27" s="325"/>
      <c r="KDP27" s="329"/>
      <c r="KDQ27" s="329"/>
      <c r="KDS27" s="232"/>
      <c r="KDT27" s="330"/>
      <c r="KDZ27" s="325"/>
      <c r="KEA27" s="325"/>
      <c r="KEJ27" s="329"/>
      <c r="KEK27" s="329"/>
      <c r="KEM27" s="232"/>
      <c r="KEN27" s="330"/>
      <c r="KET27" s="325"/>
      <c r="KEU27" s="325"/>
      <c r="KFD27" s="329"/>
      <c r="KFE27" s="329"/>
      <c r="KFG27" s="232"/>
      <c r="KFH27" s="330"/>
      <c r="KFN27" s="325"/>
      <c r="KFO27" s="325"/>
      <c r="KFX27" s="329"/>
      <c r="KFY27" s="329"/>
      <c r="KGA27" s="232"/>
      <c r="KGB27" s="330"/>
      <c r="KGH27" s="325"/>
      <c r="KGI27" s="325"/>
      <c r="KGR27" s="329"/>
      <c r="KGS27" s="329"/>
      <c r="KGU27" s="232"/>
      <c r="KGV27" s="330"/>
      <c r="KHB27" s="325"/>
      <c r="KHC27" s="325"/>
      <c r="KHL27" s="329"/>
      <c r="KHM27" s="329"/>
      <c r="KHO27" s="232"/>
      <c r="KHP27" s="330"/>
      <c r="KHV27" s="325"/>
      <c r="KHW27" s="325"/>
      <c r="KIF27" s="329"/>
      <c r="KIG27" s="329"/>
      <c r="KII27" s="232"/>
      <c r="KIJ27" s="330"/>
      <c r="KIP27" s="325"/>
      <c r="KIQ27" s="325"/>
      <c r="KIZ27" s="329"/>
      <c r="KJA27" s="329"/>
      <c r="KJC27" s="232"/>
      <c r="KJD27" s="330"/>
      <c r="KJJ27" s="325"/>
      <c r="KJK27" s="325"/>
      <c r="KJT27" s="329"/>
      <c r="KJU27" s="329"/>
      <c r="KJW27" s="232"/>
      <c r="KJX27" s="330"/>
      <c r="KKD27" s="325"/>
      <c r="KKE27" s="325"/>
      <c r="KKN27" s="329"/>
      <c r="KKO27" s="329"/>
      <c r="KKQ27" s="232"/>
      <c r="KKR27" s="330"/>
      <c r="KKX27" s="325"/>
      <c r="KKY27" s="325"/>
      <c r="KLH27" s="329"/>
      <c r="KLI27" s="329"/>
      <c r="KLK27" s="232"/>
      <c r="KLL27" s="330"/>
      <c r="KLR27" s="325"/>
      <c r="KLS27" s="325"/>
      <c r="KMB27" s="329"/>
      <c r="KMC27" s="329"/>
      <c r="KME27" s="232"/>
      <c r="KMF27" s="330"/>
      <c r="KML27" s="325"/>
      <c r="KMM27" s="325"/>
      <c r="KMV27" s="329"/>
      <c r="KMW27" s="329"/>
      <c r="KMY27" s="232"/>
      <c r="KMZ27" s="330"/>
      <c r="KNF27" s="325"/>
      <c r="KNG27" s="325"/>
      <c r="KNP27" s="329"/>
      <c r="KNQ27" s="329"/>
      <c r="KNS27" s="232"/>
      <c r="KNT27" s="330"/>
      <c r="KNZ27" s="325"/>
      <c r="KOA27" s="325"/>
      <c r="KOJ27" s="329"/>
      <c r="KOK27" s="329"/>
      <c r="KOM27" s="232"/>
      <c r="KON27" s="330"/>
      <c r="KOT27" s="325"/>
      <c r="KOU27" s="325"/>
      <c r="KPD27" s="329"/>
      <c r="KPE27" s="329"/>
      <c r="KPG27" s="232"/>
      <c r="KPH27" s="330"/>
      <c r="KPN27" s="325"/>
      <c r="KPO27" s="325"/>
      <c r="KPX27" s="329"/>
      <c r="KPY27" s="329"/>
      <c r="KQA27" s="232"/>
      <c r="KQB27" s="330"/>
      <c r="KQH27" s="325"/>
      <c r="KQI27" s="325"/>
      <c r="KQR27" s="329"/>
      <c r="KQS27" s="329"/>
      <c r="KQU27" s="232"/>
      <c r="KQV27" s="330"/>
      <c r="KRB27" s="325"/>
      <c r="KRC27" s="325"/>
      <c r="KRL27" s="329"/>
      <c r="KRM27" s="329"/>
      <c r="KRO27" s="232"/>
      <c r="KRP27" s="330"/>
      <c r="KRV27" s="325"/>
      <c r="KRW27" s="325"/>
      <c r="KSF27" s="329"/>
      <c r="KSG27" s="329"/>
      <c r="KSI27" s="232"/>
      <c r="KSJ27" s="330"/>
      <c r="KSP27" s="325"/>
      <c r="KSQ27" s="325"/>
      <c r="KSZ27" s="329"/>
      <c r="KTA27" s="329"/>
      <c r="KTC27" s="232"/>
      <c r="KTD27" s="330"/>
      <c r="KTJ27" s="325"/>
      <c r="KTK27" s="325"/>
      <c r="KTT27" s="329"/>
      <c r="KTU27" s="329"/>
      <c r="KTW27" s="232"/>
      <c r="KTX27" s="330"/>
      <c r="KUD27" s="325"/>
      <c r="KUE27" s="325"/>
      <c r="KUN27" s="329"/>
      <c r="KUO27" s="329"/>
      <c r="KUQ27" s="232"/>
      <c r="KUR27" s="330"/>
      <c r="KUX27" s="325"/>
      <c r="KUY27" s="325"/>
      <c r="KVH27" s="329"/>
      <c r="KVI27" s="329"/>
      <c r="KVK27" s="232"/>
      <c r="KVL27" s="330"/>
      <c r="KVR27" s="325"/>
      <c r="KVS27" s="325"/>
      <c r="KWB27" s="329"/>
      <c r="KWC27" s="329"/>
      <c r="KWE27" s="232"/>
      <c r="KWF27" s="330"/>
      <c r="KWL27" s="325"/>
      <c r="KWM27" s="325"/>
      <c r="KWV27" s="329"/>
      <c r="KWW27" s="329"/>
      <c r="KWY27" s="232"/>
      <c r="KWZ27" s="330"/>
      <c r="KXF27" s="325"/>
      <c r="KXG27" s="325"/>
      <c r="KXP27" s="329"/>
      <c r="KXQ27" s="329"/>
      <c r="KXS27" s="232"/>
      <c r="KXT27" s="330"/>
      <c r="KXZ27" s="325"/>
      <c r="KYA27" s="325"/>
      <c r="KYJ27" s="329"/>
      <c r="KYK27" s="329"/>
      <c r="KYM27" s="232"/>
      <c r="KYN27" s="330"/>
      <c r="KYT27" s="325"/>
      <c r="KYU27" s="325"/>
      <c r="KZD27" s="329"/>
      <c r="KZE27" s="329"/>
      <c r="KZG27" s="232"/>
      <c r="KZH27" s="330"/>
      <c r="KZN27" s="325"/>
      <c r="KZO27" s="325"/>
      <c r="KZX27" s="329"/>
      <c r="KZY27" s="329"/>
      <c r="LAA27" s="232"/>
      <c r="LAB27" s="330"/>
      <c r="LAH27" s="325"/>
      <c r="LAI27" s="325"/>
      <c r="LAR27" s="329"/>
      <c r="LAS27" s="329"/>
      <c r="LAU27" s="232"/>
      <c r="LAV27" s="330"/>
      <c r="LBB27" s="325"/>
      <c r="LBC27" s="325"/>
      <c r="LBL27" s="329"/>
      <c r="LBM27" s="329"/>
      <c r="LBO27" s="232"/>
      <c r="LBP27" s="330"/>
      <c r="LBV27" s="325"/>
      <c r="LBW27" s="325"/>
      <c r="LCF27" s="329"/>
      <c r="LCG27" s="329"/>
      <c r="LCI27" s="232"/>
      <c r="LCJ27" s="330"/>
      <c r="LCP27" s="325"/>
      <c r="LCQ27" s="325"/>
      <c r="LCZ27" s="329"/>
      <c r="LDA27" s="329"/>
      <c r="LDC27" s="232"/>
      <c r="LDD27" s="330"/>
      <c r="LDJ27" s="325"/>
      <c r="LDK27" s="325"/>
      <c r="LDT27" s="329"/>
      <c r="LDU27" s="329"/>
      <c r="LDW27" s="232"/>
      <c r="LDX27" s="330"/>
      <c r="LED27" s="325"/>
      <c r="LEE27" s="325"/>
      <c r="LEN27" s="329"/>
      <c r="LEO27" s="329"/>
      <c r="LEQ27" s="232"/>
      <c r="LER27" s="330"/>
      <c r="LEX27" s="325"/>
      <c r="LEY27" s="325"/>
      <c r="LFH27" s="329"/>
      <c r="LFI27" s="329"/>
      <c r="LFK27" s="232"/>
      <c r="LFL27" s="330"/>
      <c r="LFR27" s="325"/>
      <c r="LFS27" s="325"/>
      <c r="LGB27" s="329"/>
      <c r="LGC27" s="329"/>
      <c r="LGE27" s="232"/>
      <c r="LGF27" s="330"/>
      <c r="LGL27" s="325"/>
      <c r="LGM27" s="325"/>
      <c r="LGV27" s="329"/>
      <c r="LGW27" s="329"/>
      <c r="LGY27" s="232"/>
      <c r="LGZ27" s="330"/>
      <c r="LHF27" s="325"/>
      <c r="LHG27" s="325"/>
      <c r="LHP27" s="329"/>
      <c r="LHQ27" s="329"/>
      <c r="LHS27" s="232"/>
      <c r="LHT27" s="330"/>
      <c r="LHZ27" s="325"/>
      <c r="LIA27" s="325"/>
      <c r="LIJ27" s="329"/>
      <c r="LIK27" s="329"/>
      <c r="LIM27" s="232"/>
      <c r="LIN27" s="330"/>
      <c r="LIT27" s="325"/>
      <c r="LIU27" s="325"/>
      <c r="LJD27" s="329"/>
      <c r="LJE27" s="329"/>
      <c r="LJG27" s="232"/>
      <c r="LJH27" s="330"/>
      <c r="LJN27" s="325"/>
      <c r="LJO27" s="325"/>
      <c r="LJX27" s="329"/>
      <c r="LJY27" s="329"/>
      <c r="LKA27" s="232"/>
      <c r="LKB27" s="330"/>
      <c r="LKH27" s="325"/>
      <c r="LKI27" s="325"/>
      <c r="LKR27" s="329"/>
      <c r="LKS27" s="329"/>
      <c r="LKU27" s="232"/>
      <c r="LKV27" s="330"/>
      <c r="LLB27" s="325"/>
      <c r="LLC27" s="325"/>
      <c r="LLL27" s="329"/>
      <c r="LLM27" s="329"/>
      <c r="LLO27" s="232"/>
      <c r="LLP27" s="330"/>
      <c r="LLV27" s="325"/>
      <c r="LLW27" s="325"/>
      <c r="LMF27" s="329"/>
      <c r="LMG27" s="329"/>
      <c r="LMI27" s="232"/>
      <c r="LMJ27" s="330"/>
      <c r="LMP27" s="325"/>
      <c r="LMQ27" s="325"/>
      <c r="LMZ27" s="329"/>
      <c r="LNA27" s="329"/>
      <c r="LNC27" s="232"/>
      <c r="LND27" s="330"/>
      <c r="LNJ27" s="325"/>
      <c r="LNK27" s="325"/>
      <c r="LNT27" s="329"/>
      <c r="LNU27" s="329"/>
      <c r="LNW27" s="232"/>
      <c r="LNX27" s="330"/>
      <c r="LOD27" s="325"/>
      <c r="LOE27" s="325"/>
      <c r="LON27" s="329"/>
      <c r="LOO27" s="329"/>
      <c r="LOQ27" s="232"/>
      <c r="LOR27" s="330"/>
      <c r="LOX27" s="325"/>
      <c r="LOY27" s="325"/>
      <c r="LPH27" s="329"/>
      <c r="LPI27" s="329"/>
      <c r="LPK27" s="232"/>
      <c r="LPL27" s="330"/>
      <c r="LPR27" s="325"/>
      <c r="LPS27" s="325"/>
      <c r="LQB27" s="329"/>
      <c r="LQC27" s="329"/>
      <c r="LQE27" s="232"/>
      <c r="LQF27" s="330"/>
      <c r="LQL27" s="325"/>
      <c r="LQM27" s="325"/>
      <c r="LQV27" s="329"/>
      <c r="LQW27" s="329"/>
      <c r="LQY27" s="232"/>
      <c r="LQZ27" s="330"/>
      <c r="LRF27" s="325"/>
      <c r="LRG27" s="325"/>
      <c r="LRP27" s="329"/>
      <c r="LRQ27" s="329"/>
      <c r="LRS27" s="232"/>
      <c r="LRT27" s="330"/>
      <c r="LRZ27" s="325"/>
      <c r="LSA27" s="325"/>
      <c r="LSJ27" s="329"/>
      <c r="LSK27" s="329"/>
      <c r="LSM27" s="232"/>
      <c r="LSN27" s="330"/>
      <c r="LST27" s="325"/>
      <c r="LSU27" s="325"/>
      <c r="LTD27" s="329"/>
      <c r="LTE27" s="329"/>
      <c r="LTG27" s="232"/>
      <c r="LTH27" s="330"/>
      <c r="LTN27" s="325"/>
      <c r="LTO27" s="325"/>
      <c r="LTX27" s="329"/>
      <c r="LTY27" s="329"/>
      <c r="LUA27" s="232"/>
      <c r="LUB27" s="330"/>
      <c r="LUH27" s="325"/>
      <c r="LUI27" s="325"/>
      <c r="LUR27" s="329"/>
      <c r="LUS27" s="329"/>
      <c r="LUU27" s="232"/>
      <c r="LUV27" s="330"/>
      <c r="LVB27" s="325"/>
      <c r="LVC27" s="325"/>
      <c r="LVL27" s="329"/>
      <c r="LVM27" s="329"/>
      <c r="LVO27" s="232"/>
      <c r="LVP27" s="330"/>
      <c r="LVV27" s="325"/>
      <c r="LVW27" s="325"/>
      <c r="LWF27" s="329"/>
      <c r="LWG27" s="329"/>
      <c r="LWI27" s="232"/>
      <c r="LWJ27" s="330"/>
      <c r="LWP27" s="325"/>
      <c r="LWQ27" s="325"/>
      <c r="LWZ27" s="329"/>
      <c r="LXA27" s="329"/>
      <c r="LXC27" s="232"/>
      <c r="LXD27" s="330"/>
      <c r="LXJ27" s="325"/>
      <c r="LXK27" s="325"/>
      <c r="LXT27" s="329"/>
      <c r="LXU27" s="329"/>
      <c r="LXW27" s="232"/>
      <c r="LXX27" s="330"/>
      <c r="LYD27" s="325"/>
      <c r="LYE27" s="325"/>
      <c r="LYN27" s="329"/>
      <c r="LYO27" s="329"/>
      <c r="LYQ27" s="232"/>
      <c r="LYR27" s="330"/>
      <c r="LYX27" s="325"/>
      <c r="LYY27" s="325"/>
      <c r="LZH27" s="329"/>
      <c r="LZI27" s="329"/>
      <c r="LZK27" s="232"/>
      <c r="LZL27" s="330"/>
      <c r="LZR27" s="325"/>
      <c r="LZS27" s="325"/>
      <c r="MAB27" s="329"/>
      <c r="MAC27" s="329"/>
      <c r="MAE27" s="232"/>
      <c r="MAF27" s="330"/>
      <c r="MAL27" s="325"/>
      <c r="MAM27" s="325"/>
      <c r="MAV27" s="329"/>
      <c r="MAW27" s="329"/>
      <c r="MAY27" s="232"/>
      <c r="MAZ27" s="330"/>
      <c r="MBF27" s="325"/>
      <c r="MBG27" s="325"/>
      <c r="MBP27" s="329"/>
      <c r="MBQ27" s="329"/>
      <c r="MBS27" s="232"/>
      <c r="MBT27" s="330"/>
      <c r="MBZ27" s="325"/>
      <c r="MCA27" s="325"/>
      <c r="MCJ27" s="329"/>
      <c r="MCK27" s="329"/>
      <c r="MCM27" s="232"/>
      <c r="MCN27" s="330"/>
      <c r="MCT27" s="325"/>
      <c r="MCU27" s="325"/>
      <c r="MDD27" s="329"/>
      <c r="MDE27" s="329"/>
      <c r="MDG27" s="232"/>
      <c r="MDH27" s="330"/>
      <c r="MDN27" s="325"/>
      <c r="MDO27" s="325"/>
      <c r="MDX27" s="329"/>
      <c r="MDY27" s="329"/>
      <c r="MEA27" s="232"/>
      <c r="MEB27" s="330"/>
      <c r="MEH27" s="325"/>
      <c r="MEI27" s="325"/>
      <c r="MER27" s="329"/>
      <c r="MES27" s="329"/>
      <c r="MEU27" s="232"/>
      <c r="MEV27" s="330"/>
      <c r="MFB27" s="325"/>
      <c r="MFC27" s="325"/>
      <c r="MFL27" s="329"/>
      <c r="MFM27" s="329"/>
      <c r="MFO27" s="232"/>
      <c r="MFP27" s="330"/>
      <c r="MFV27" s="325"/>
      <c r="MFW27" s="325"/>
      <c r="MGF27" s="329"/>
      <c r="MGG27" s="329"/>
      <c r="MGI27" s="232"/>
      <c r="MGJ27" s="330"/>
      <c r="MGP27" s="325"/>
      <c r="MGQ27" s="325"/>
      <c r="MGZ27" s="329"/>
      <c r="MHA27" s="329"/>
      <c r="MHC27" s="232"/>
      <c r="MHD27" s="330"/>
      <c r="MHJ27" s="325"/>
      <c r="MHK27" s="325"/>
      <c r="MHT27" s="329"/>
      <c r="MHU27" s="329"/>
      <c r="MHW27" s="232"/>
      <c r="MHX27" s="330"/>
      <c r="MID27" s="325"/>
      <c r="MIE27" s="325"/>
      <c r="MIN27" s="329"/>
      <c r="MIO27" s="329"/>
      <c r="MIQ27" s="232"/>
      <c r="MIR27" s="330"/>
      <c r="MIX27" s="325"/>
      <c r="MIY27" s="325"/>
      <c r="MJH27" s="329"/>
      <c r="MJI27" s="329"/>
      <c r="MJK27" s="232"/>
      <c r="MJL27" s="330"/>
      <c r="MJR27" s="325"/>
      <c r="MJS27" s="325"/>
      <c r="MKB27" s="329"/>
      <c r="MKC27" s="329"/>
      <c r="MKE27" s="232"/>
      <c r="MKF27" s="330"/>
      <c r="MKL27" s="325"/>
      <c r="MKM27" s="325"/>
      <c r="MKV27" s="329"/>
      <c r="MKW27" s="329"/>
      <c r="MKY27" s="232"/>
      <c r="MKZ27" s="330"/>
      <c r="MLF27" s="325"/>
      <c r="MLG27" s="325"/>
      <c r="MLP27" s="329"/>
      <c r="MLQ27" s="329"/>
      <c r="MLS27" s="232"/>
      <c r="MLT27" s="330"/>
      <c r="MLZ27" s="325"/>
      <c r="MMA27" s="325"/>
      <c r="MMJ27" s="329"/>
      <c r="MMK27" s="329"/>
      <c r="MMM27" s="232"/>
      <c r="MMN27" s="330"/>
      <c r="MMT27" s="325"/>
      <c r="MMU27" s="325"/>
      <c r="MND27" s="329"/>
      <c r="MNE27" s="329"/>
      <c r="MNG27" s="232"/>
      <c r="MNH27" s="330"/>
      <c r="MNN27" s="325"/>
      <c r="MNO27" s="325"/>
      <c r="MNX27" s="329"/>
      <c r="MNY27" s="329"/>
      <c r="MOA27" s="232"/>
      <c r="MOB27" s="330"/>
      <c r="MOH27" s="325"/>
      <c r="MOI27" s="325"/>
      <c r="MOR27" s="329"/>
      <c r="MOS27" s="329"/>
      <c r="MOU27" s="232"/>
      <c r="MOV27" s="330"/>
      <c r="MPB27" s="325"/>
      <c r="MPC27" s="325"/>
      <c r="MPL27" s="329"/>
      <c r="MPM27" s="329"/>
      <c r="MPO27" s="232"/>
      <c r="MPP27" s="330"/>
      <c r="MPV27" s="325"/>
      <c r="MPW27" s="325"/>
      <c r="MQF27" s="329"/>
      <c r="MQG27" s="329"/>
      <c r="MQI27" s="232"/>
      <c r="MQJ27" s="330"/>
      <c r="MQP27" s="325"/>
      <c r="MQQ27" s="325"/>
      <c r="MQZ27" s="329"/>
      <c r="MRA27" s="329"/>
      <c r="MRC27" s="232"/>
      <c r="MRD27" s="330"/>
      <c r="MRJ27" s="325"/>
      <c r="MRK27" s="325"/>
      <c r="MRT27" s="329"/>
      <c r="MRU27" s="329"/>
      <c r="MRW27" s="232"/>
      <c r="MRX27" s="330"/>
      <c r="MSD27" s="325"/>
      <c r="MSE27" s="325"/>
      <c r="MSN27" s="329"/>
      <c r="MSO27" s="329"/>
      <c r="MSQ27" s="232"/>
      <c r="MSR27" s="330"/>
      <c r="MSX27" s="325"/>
      <c r="MSY27" s="325"/>
      <c r="MTH27" s="329"/>
      <c r="MTI27" s="329"/>
      <c r="MTK27" s="232"/>
      <c r="MTL27" s="330"/>
      <c r="MTR27" s="325"/>
      <c r="MTS27" s="325"/>
      <c r="MUB27" s="329"/>
      <c r="MUC27" s="329"/>
      <c r="MUE27" s="232"/>
      <c r="MUF27" s="330"/>
      <c r="MUL27" s="325"/>
      <c r="MUM27" s="325"/>
      <c r="MUV27" s="329"/>
      <c r="MUW27" s="329"/>
      <c r="MUY27" s="232"/>
      <c r="MUZ27" s="330"/>
      <c r="MVF27" s="325"/>
      <c r="MVG27" s="325"/>
      <c r="MVP27" s="329"/>
      <c r="MVQ27" s="329"/>
      <c r="MVS27" s="232"/>
      <c r="MVT27" s="330"/>
      <c r="MVZ27" s="325"/>
      <c r="MWA27" s="325"/>
      <c r="MWJ27" s="329"/>
      <c r="MWK27" s="329"/>
      <c r="MWM27" s="232"/>
      <c r="MWN27" s="330"/>
      <c r="MWT27" s="325"/>
      <c r="MWU27" s="325"/>
      <c r="MXD27" s="329"/>
      <c r="MXE27" s="329"/>
      <c r="MXG27" s="232"/>
      <c r="MXH27" s="330"/>
      <c r="MXN27" s="325"/>
      <c r="MXO27" s="325"/>
      <c r="MXX27" s="329"/>
      <c r="MXY27" s="329"/>
      <c r="MYA27" s="232"/>
      <c r="MYB27" s="330"/>
      <c r="MYH27" s="325"/>
      <c r="MYI27" s="325"/>
      <c r="MYR27" s="329"/>
      <c r="MYS27" s="329"/>
      <c r="MYU27" s="232"/>
      <c r="MYV27" s="330"/>
      <c r="MZB27" s="325"/>
      <c r="MZC27" s="325"/>
      <c r="MZL27" s="329"/>
      <c r="MZM27" s="329"/>
      <c r="MZO27" s="232"/>
      <c r="MZP27" s="330"/>
      <c r="MZV27" s="325"/>
      <c r="MZW27" s="325"/>
      <c r="NAF27" s="329"/>
      <c r="NAG27" s="329"/>
      <c r="NAI27" s="232"/>
      <c r="NAJ27" s="330"/>
      <c r="NAP27" s="325"/>
      <c r="NAQ27" s="325"/>
      <c r="NAZ27" s="329"/>
      <c r="NBA27" s="329"/>
      <c r="NBC27" s="232"/>
      <c r="NBD27" s="330"/>
      <c r="NBJ27" s="325"/>
      <c r="NBK27" s="325"/>
      <c r="NBT27" s="329"/>
      <c r="NBU27" s="329"/>
      <c r="NBW27" s="232"/>
      <c r="NBX27" s="330"/>
      <c r="NCD27" s="325"/>
      <c r="NCE27" s="325"/>
      <c r="NCN27" s="329"/>
      <c r="NCO27" s="329"/>
      <c r="NCQ27" s="232"/>
      <c r="NCR27" s="330"/>
      <c r="NCX27" s="325"/>
      <c r="NCY27" s="325"/>
      <c r="NDH27" s="329"/>
      <c r="NDI27" s="329"/>
      <c r="NDK27" s="232"/>
      <c r="NDL27" s="330"/>
      <c r="NDR27" s="325"/>
      <c r="NDS27" s="325"/>
      <c r="NEB27" s="329"/>
      <c r="NEC27" s="329"/>
      <c r="NEE27" s="232"/>
      <c r="NEF27" s="330"/>
      <c r="NEL27" s="325"/>
      <c r="NEM27" s="325"/>
      <c r="NEV27" s="329"/>
      <c r="NEW27" s="329"/>
      <c r="NEY27" s="232"/>
      <c r="NEZ27" s="330"/>
      <c r="NFF27" s="325"/>
      <c r="NFG27" s="325"/>
      <c r="NFP27" s="329"/>
      <c r="NFQ27" s="329"/>
      <c r="NFS27" s="232"/>
      <c r="NFT27" s="330"/>
      <c r="NFZ27" s="325"/>
      <c r="NGA27" s="325"/>
      <c r="NGJ27" s="329"/>
      <c r="NGK27" s="329"/>
      <c r="NGM27" s="232"/>
      <c r="NGN27" s="330"/>
      <c r="NGT27" s="325"/>
      <c r="NGU27" s="325"/>
      <c r="NHD27" s="329"/>
      <c r="NHE27" s="329"/>
      <c r="NHG27" s="232"/>
      <c r="NHH27" s="330"/>
      <c r="NHN27" s="325"/>
      <c r="NHO27" s="325"/>
      <c r="NHX27" s="329"/>
      <c r="NHY27" s="329"/>
      <c r="NIA27" s="232"/>
      <c r="NIB27" s="330"/>
      <c r="NIH27" s="325"/>
      <c r="NII27" s="325"/>
      <c r="NIR27" s="329"/>
      <c r="NIS27" s="329"/>
      <c r="NIU27" s="232"/>
      <c r="NIV27" s="330"/>
      <c r="NJB27" s="325"/>
      <c r="NJC27" s="325"/>
      <c r="NJL27" s="329"/>
      <c r="NJM27" s="329"/>
      <c r="NJO27" s="232"/>
      <c r="NJP27" s="330"/>
      <c r="NJV27" s="325"/>
      <c r="NJW27" s="325"/>
      <c r="NKF27" s="329"/>
      <c r="NKG27" s="329"/>
      <c r="NKI27" s="232"/>
      <c r="NKJ27" s="330"/>
      <c r="NKP27" s="325"/>
      <c r="NKQ27" s="325"/>
      <c r="NKZ27" s="329"/>
      <c r="NLA27" s="329"/>
      <c r="NLC27" s="232"/>
      <c r="NLD27" s="330"/>
      <c r="NLJ27" s="325"/>
      <c r="NLK27" s="325"/>
      <c r="NLT27" s="329"/>
      <c r="NLU27" s="329"/>
      <c r="NLW27" s="232"/>
      <c r="NLX27" s="330"/>
      <c r="NMD27" s="325"/>
      <c r="NME27" s="325"/>
      <c r="NMN27" s="329"/>
      <c r="NMO27" s="329"/>
      <c r="NMQ27" s="232"/>
      <c r="NMR27" s="330"/>
      <c r="NMX27" s="325"/>
      <c r="NMY27" s="325"/>
      <c r="NNH27" s="329"/>
      <c r="NNI27" s="329"/>
      <c r="NNK27" s="232"/>
      <c r="NNL27" s="330"/>
      <c r="NNR27" s="325"/>
      <c r="NNS27" s="325"/>
      <c r="NOB27" s="329"/>
      <c r="NOC27" s="329"/>
      <c r="NOE27" s="232"/>
      <c r="NOF27" s="330"/>
      <c r="NOL27" s="325"/>
      <c r="NOM27" s="325"/>
      <c r="NOV27" s="329"/>
      <c r="NOW27" s="329"/>
      <c r="NOY27" s="232"/>
      <c r="NOZ27" s="330"/>
      <c r="NPF27" s="325"/>
      <c r="NPG27" s="325"/>
      <c r="NPP27" s="329"/>
      <c r="NPQ27" s="329"/>
      <c r="NPS27" s="232"/>
      <c r="NPT27" s="330"/>
      <c r="NPZ27" s="325"/>
      <c r="NQA27" s="325"/>
      <c r="NQJ27" s="329"/>
      <c r="NQK27" s="329"/>
      <c r="NQM27" s="232"/>
      <c r="NQN27" s="330"/>
      <c r="NQT27" s="325"/>
      <c r="NQU27" s="325"/>
      <c r="NRD27" s="329"/>
      <c r="NRE27" s="329"/>
      <c r="NRG27" s="232"/>
      <c r="NRH27" s="330"/>
      <c r="NRN27" s="325"/>
      <c r="NRO27" s="325"/>
      <c r="NRX27" s="329"/>
      <c r="NRY27" s="329"/>
      <c r="NSA27" s="232"/>
      <c r="NSB27" s="330"/>
      <c r="NSH27" s="325"/>
      <c r="NSI27" s="325"/>
      <c r="NSR27" s="329"/>
      <c r="NSS27" s="329"/>
      <c r="NSU27" s="232"/>
      <c r="NSV27" s="330"/>
      <c r="NTB27" s="325"/>
      <c r="NTC27" s="325"/>
      <c r="NTL27" s="329"/>
      <c r="NTM27" s="329"/>
      <c r="NTO27" s="232"/>
      <c r="NTP27" s="330"/>
      <c r="NTV27" s="325"/>
      <c r="NTW27" s="325"/>
      <c r="NUF27" s="329"/>
      <c r="NUG27" s="329"/>
      <c r="NUI27" s="232"/>
      <c r="NUJ27" s="330"/>
      <c r="NUP27" s="325"/>
      <c r="NUQ27" s="325"/>
      <c r="NUZ27" s="329"/>
      <c r="NVA27" s="329"/>
      <c r="NVC27" s="232"/>
      <c r="NVD27" s="330"/>
      <c r="NVJ27" s="325"/>
      <c r="NVK27" s="325"/>
      <c r="NVT27" s="329"/>
      <c r="NVU27" s="329"/>
      <c r="NVW27" s="232"/>
      <c r="NVX27" s="330"/>
      <c r="NWD27" s="325"/>
      <c r="NWE27" s="325"/>
      <c r="NWN27" s="329"/>
      <c r="NWO27" s="329"/>
      <c r="NWQ27" s="232"/>
      <c r="NWR27" s="330"/>
      <c r="NWX27" s="325"/>
      <c r="NWY27" s="325"/>
      <c r="NXH27" s="329"/>
      <c r="NXI27" s="329"/>
      <c r="NXK27" s="232"/>
      <c r="NXL27" s="330"/>
      <c r="NXR27" s="325"/>
      <c r="NXS27" s="325"/>
      <c r="NYB27" s="329"/>
      <c r="NYC27" s="329"/>
      <c r="NYE27" s="232"/>
      <c r="NYF27" s="330"/>
      <c r="NYL27" s="325"/>
      <c r="NYM27" s="325"/>
      <c r="NYV27" s="329"/>
      <c r="NYW27" s="329"/>
      <c r="NYY27" s="232"/>
      <c r="NYZ27" s="330"/>
      <c r="NZF27" s="325"/>
      <c r="NZG27" s="325"/>
      <c r="NZP27" s="329"/>
      <c r="NZQ27" s="329"/>
      <c r="NZS27" s="232"/>
      <c r="NZT27" s="330"/>
      <c r="NZZ27" s="325"/>
      <c r="OAA27" s="325"/>
      <c r="OAJ27" s="329"/>
      <c r="OAK27" s="329"/>
      <c r="OAM27" s="232"/>
      <c r="OAN27" s="330"/>
      <c r="OAT27" s="325"/>
      <c r="OAU27" s="325"/>
      <c r="OBD27" s="329"/>
      <c r="OBE27" s="329"/>
      <c r="OBG27" s="232"/>
      <c r="OBH27" s="330"/>
      <c r="OBN27" s="325"/>
      <c r="OBO27" s="325"/>
      <c r="OBX27" s="329"/>
      <c r="OBY27" s="329"/>
      <c r="OCA27" s="232"/>
      <c r="OCB27" s="330"/>
      <c r="OCH27" s="325"/>
      <c r="OCI27" s="325"/>
      <c r="OCR27" s="329"/>
      <c r="OCS27" s="329"/>
      <c r="OCU27" s="232"/>
      <c r="OCV27" s="330"/>
      <c r="ODB27" s="325"/>
      <c r="ODC27" s="325"/>
      <c r="ODL27" s="329"/>
      <c r="ODM27" s="329"/>
      <c r="ODO27" s="232"/>
      <c r="ODP27" s="330"/>
      <c r="ODV27" s="325"/>
      <c r="ODW27" s="325"/>
      <c r="OEF27" s="329"/>
      <c r="OEG27" s="329"/>
      <c r="OEI27" s="232"/>
      <c r="OEJ27" s="330"/>
      <c r="OEP27" s="325"/>
      <c r="OEQ27" s="325"/>
      <c r="OEZ27" s="329"/>
      <c r="OFA27" s="329"/>
      <c r="OFC27" s="232"/>
      <c r="OFD27" s="330"/>
      <c r="OFJ27" s="325"/>
      <c r="OFK27" s="325"/>
      <c r="OFT27" s="329"/>
      <c r="OFU27" s="329"/>
      <c r="OFW27" s="232"/>
      <c r="OFX27" s="330"/>
      <c r="OGD27" s="325"/>
      <c r="OGE27" s="325"/>
      <c r="OGN27" s="329"/>
      <c r="OGO27" s="329"/>
      <c r="OGQ27" s="232"/>
      <c r="OGR27" s="330"/>
      <c r="OGX27" s="325"/>
      <c r="OGY27" s="325"/>
      <c r="OHH27" s="329"/>
      <c r="OHI27" s="329"/>
      <c r="OHK27" s="232"/>
      <c r="OHL27" s="330"/>
      <c r="OHR27" s="325"/>
      <c r="OHS27" s="325"/>
      <c r="OIB27" s="329"/>
      <c r="OIC27" s="329"/>
      <c r="OIE27" s="232"/>
      <c r="OIF27" s="330"/>
      <c r="OIL27" s="325"/>
      <c r="OIM27" s="325"/>
      <c r="OIV27" s="329"/>
      <c r="OIW27" s="329"/>
      <c r="OIY27" s="232"/>
      <c r="OIZ27" s="330"/>
      <c r="OJF27" s="325"/>
      <c r="OJG27" s="325"/>
      <c r="OJP27" s="329"/>
      <c r="OJQ27" s="329"/>
      <c r="OJS27" s="232"/>
      <c r="OJT27" s="330"/>
      <c r="OJZ27" s="325"/>
      <c r="OKA27" s="325"/>
      <c r="OKJ27" s="329"/>
      <c r="OKK27" s="329"/>
      <c r="OKM27" s="232"/>
      <c r="OKN27" s="330"/>
      <c r="OKT27" s="325"/>
      <c r="OKU27" s="325"/>
      <c r="OLD27" s="329"/>
      <c r="OLE27" s="329"/>
      <c r="OLG27" s="232"/>
      <c r="OLH27" s="330"/>
      <c r="OLN27" s="325"/>
      <c r="OLO27" s="325"/>
      <c r="OLX27" s="329"/>
      <c r="OLY27" s="329"/>
      <c r="OMA27" s="232"/>
      <c r="OMB27" s="330"/>
      <c r="OMH27" s="325"/>
      <c r="OMI27" s="325"/>
      <c r="OMR27" s="329"/>
      <c r="OMS27" s="329"/>
      <c r="OMU27" s="232"/>
      <c r="OMV27" s="330"/>
      <c r="ONB27" s="325"/>
      <c r="ONC27" s="325"/>
      <c r="ONL27" s="329"/>
      <c r="ONM27" s="329"/>
      <c r="ONO27" s="232"/>
      <c r="ONP27" s="330"/>
      <c r="ONV27" s="325"/>
      <c r="ONW27" s="325"/>
      <c r="OOF27" s="329"/>
      <c r="OOG27" s="329"/>
      <c r="OOI27" s="232"/>
      <c r="OOJ27" s="330"/>
      <c r="OOP27" s="325"/>
      <c r="OOQ27" s="325"/>
      <c r="OOZ27" s="329"/>
      <c r="OPA27" s="329"/>
      <c r="OPC27" s="232"/>
      <c r="OPD27" s="330"/>
      <c r="OPJ27" s="325"/>
      <c r="OPK27" s="325"/>
      <c r="OPT27" s="329"/>
      <c r="OPU27" s="329"/>
      <c r="OPW27" s="232"/>
      <c r="OPX27" s="330"/>
      <c r="OQD27" s="325"/>
      <c r="OQE27" s="325"/>
      <c r="OQN27" s="329"/>
      <c r="OQO27" s="329"/>
      <c r="OQQ27" s="232"/>
      <c r="OQR27" s="330"/>
      <c r="OQX27" s="325"/>
      <c r="OQY27" s="325"/>
      <c r="ORH27" s="329"/>
      <c r="ORI27" s="329"/>
      <c r="ORK27" s="232"/>
      <c r="ORL27" s="330"/>
      <c r="ORR27" s="325"/>
      <c r="ORS27" s="325"/>
      <c r="OSB27" s="329"/>
      <c r="OSC27" s="329"/>
      <c r="OSE27" s="232"/>
      <c r="OSF27" s="330"/>
      <c r="OSL27" s="325"/>
      <c r="OSM27" s="325"/>
      <c r="OSV27" s="329"/>
      <c r="OSW27" s="329"/>
      <c r="OSY27" s="232"/>
      <c r="OSZ27" s="330"/>
      <c r="OTF27" s="325"/>
      <c r="OTG27" s="325"/>
      <c r="OTP27" s="329"/>
      <c r="OTQ27" s="329"/>
      <c r="OTS27" s="232"/>
      <c r="OTT27" s="330"/>
      <c r="OTZ27" s="325"/>
      <c r="OUA27" s="325"/>
      <c r="OUJ27" s="329"/>
      <c r="OUK27" s="329"/>
      <c r="OUM27" s="232"/>
      <c r="OUN27" s="330"/>
      <c r="OUT27" s="325"/>
      <c r="OUU27" s="325"/>
      <c r="OVD27" s="329"/>
      <c r="OVE27" s="329"/>
      <c r="OVG27" s="232"/>
      <c r="OVH27" s="330"/>
      <c r="OVN27" s="325"/>
      <c r="OVO27" s="325"/>
      <c r="OVX27" s="329"/>
      <c r="OVY27" s="329"/>
      <c r="OWA27" s="232"/>
      <c r="OWB27" s="330"/>
      <c r="OWH27" s="325"/>
      <c r="OWI27" s="325"/>
      <c r="OWR27" s="329"/>
      <c r="OWS27" s="329"/>
      <c r="OWU27" s="232"/>
      <c r="OWV27" s="330"/>
      <c r="OXB27" s="325"/>
      <c r="OXC27" s="325"/>
      <c r="OXL27" s="329"/>
      <c r="OXM27" s="329"/>
      <c r="OXO27" s="232"/>
      <c r="OXP27" s="330"/>
      <c r="OXV27" s="325"/>
      <c r="OXW27" s="325"/>
      <c r="OYF27" s="329"/>
      <c r="OYG27" s="329"/>
      <c r="OYI27" s="232"/>
      <c r="OYJ27" s="330"/>
      <c r="OYP27" s="325"/>
      <c r="OYQ27" s="325"/>
      <c r="OYZ27" s="329"/>
      <c r="OZA27" s="329"/>
      <c r="OZC27" s="232"/>
      <c r="OZD27" s="330"/>
      <c r="OZJ27" s="325"/>
      <c r="OZK27" s="325"/>
      <c r="OZT27" s="329"/>
      <c r="OZU27" s="329"/>
      <c r="OZW27" s="232"/>
      <c r="OZX27" s="330"/>
      <c r="PAD27" s="325"/>
      <c r="PAE27" s="325"/>
      <c r="PAN27" s="329"/>
      <c r="PAO27" s="329"/>
      <c r="PAQ27" s="232"/>
      <c r="PAR27" s="330"/>
      <c r="PAX27" s="325"/>
      <c r="PAY27" s="325"/>
      <c r="PBH27" s="329"/>
      <c r="PBI27" s="329"/>
      <c r="PBK27" s="232"/>
      <c r="PBL27" s="330"/>
      <c r="PBR27" s="325"/>
      <c r="PBS27" s="325"/>
      <c r="PCB27" s="329"/>
      <c r="PCC27" s="329"/>
      <c r="PCE27" s="232"/>
      <c r="PCF27" s="330"/>
      <c r="PCL27" s="325"/>
      <c r="PCM27" s="325"/>
      <c r="PCV27" s="329"/>
      <c r="PCW27" s="329"/>
      <c r="PCY27" s="232"/>
      <c r="PCZ27" s="330"/>
      <c r="PDF27" s="325"/>
      <c r="PDG27" s="325"/>
      <c r="PDP27" s="329"/>
      <c r="PDQ27" s="329"/>
      <c r="PDS27" s="232"/>
      <c r="PDT27" s="330"/>
      <c r="PDZ27" s="325"/>
      <c r="PEA27" s="325"/>
      <c r="PEJ27" s="329"/>
      <c r="PEK27" s="329"/>
      <c r="PEM27" s="232"/>
      <c r="PEN27" s="330"/>
      <c r="PET27" s="325"/>
      <c r="PEU27" s="325"/>
      <c r="PFD27" s="329"/>
      <c r="PFE27" s="329"/>
      <c r="PFG27" s="232"/>
      <c r="PFH27" s="330"/>
      <c r="PFN27" s="325"/>
      <c r="PFO27" s="325"/>
      <c r="PFX27" s="329"/>
      <c r="PFY27" s="329"/>
      <c r="PGA27" s="232"/>
      <c r="PGB27" s="330"/>
      <c r="PGH27" s="325"/>
      <c r="PGI27" s="325"/>
      <c r="PGR27" s="329"/>
      <c r="PGS27" s="329"/>
      <c r="PGU27" s="232"/>
      <c r="PGV27" s="330"/>
      <c r="PHB27" s="325"/>
      <c r="PHC27" s="325"/>
      <c r="PHL27" s="329"/>
      <c r="PHM27" s="329"/>
      <c r="PHO27" s="232"/>
      <c r="PHP27" s="330"/>
      <c r="PHV27" s="325"/>
      <c r="PHW27" s="325"/>
      <c r="PIF27" s="329"/>
      <c r="PIG27" s="329"/>
      <c r="PII27" s="232"/>
      <c r="PIJ27" s="330"/>
      <c r="PIP27" s="325"/>
      <c r="PIQ27" s="325"/>
      <c r="PIZ27" s="329"/>
      <c r="PJA27" s="329"/>
      <c r="PJC27" s="232"/>
      <c r="PJD27" s="330"/>
      <c r="PJJ27" s="325"/>
      <c r="PJK27" s="325"/>
      <c r="PJT27" s="329"/>
      <c r="PJU27" s="329"/>
      <c r="PJW27" s="232"/>
      <c r="PJX27" s="330"/>
      <c r="PKD27" s="325"/>
      <c r="PKE27" s="325"/>
      <c r="PKN27" s="329"/>
      <c r="PKO27" s="329"/>
      <c r="PKQ27" s="232"/>
      <c r="PKR27" s="330"/>
      <c r="PKX27" s="325"/>
      <c r="PKY27" s="325"/>
      <c r="PLH27" s="329"/>
      <c r="PLI27" s="329"/>
      <c r="PLK27" s="232"/>
      <c r="PLL27" s="330"/>
      <c r="PLR27" s="325"/>
      <c r="PLS27" s="325"/>
      <c r="PMB27" s="329"/>
      <c r="PMC27" s="329"/>
      <c r="PME27" s="232"/>
      <c r="PMF27" s="330"/>
      <c r="PML27" s="325"/>
      <c r="PMM27" s="325"/>
      <c r="PMV27" s="329"/>
      <c r="PMW27" s="329"/>
      <c r="PMY27" s="232"/>
      <c r="PMZ27" s="330"/>
      <c r="PNF27" s="325"/>
      <c r="PNG27" s="325"/>
      <c r="PNP27" s="329"/>
      <c r="PNQ27" s="329"/>
      <c r="PNS27" s="232"/>
      <c r="PNT27" s="330"/>
      <c r="PNZ27" s="325"/>
      <c r="POA27" s="325"/>
      <c r="POJ27" s="329"/>
      <c r="POK27" s="329"/>
      <c r="POM27" s="232"/>
      <c r="PON27" s="330"/>
      <c r="POT27" s="325"/>
      <c r="POU27" s="325"/>
      <c r="PPD27" s="329"/>
      <c r="PPE27" s="329"/>
      <c r="PPG27" s="232"/>
      <c r="PPH27" s="330"/>
      <c r="PPN27" s="325"/>
      <c r="PPO27" s="325"/>
      <c r="PPX27" s="329"/>
      <c r="PPY27" s="329"/>
      <c r="PQA27" s="232"/>
      <c r="PQB27" s="330"/>
      <c r="PQH27" s="325"/>
      <c r="PQI27" s="325"/>
      <c r="PQR27" s="329"/>
      <c r="PQS27" s="329"/>
      <c r="PQU27" s="232"/>
      <c r="PQV27" s="330"/>
      <c r="PRB27" s="325"/>
      <c r="PRC27" s="325"/>
      <c r="PRL27" s="329"/>
      <c r="PRM27" s="329"/>
      <c r="PRO27" s="232"/>
      <c r="PRP27" s="330"/>
      <c r="PRV27" s="325"/>
      <c r="PRW27" s="325"/>
      <c r="PSF27" s="329"/>
      <c r="PSG27" s="329"/>
      <c r="PSI27" s="232"/>
      <c r="PSJ27" s="330"/>
      <c r="PSP27" s="325"/>
      <c r="PSQ27" s="325"/>
      <c r="PSZ27" s="329"/>
      <c r="PTA27" s="329"/>
      <c r="PTC27" s="232"/>
      <c r="PTD27" s="330"/>
      <c r="PTJ27" s="325"/>
      <c r="PTK27" s="325"/>
      <c r="PTT27" s="329"/>
      <c r="PTU27" s="329"/>
      <c r="PTW27" s="232"/>
      <c r="PTX27" s="330"/>
      <c r="PUD27" s="325"/>
      <c r="PUE27" s="325"/>
      <c r="PUN27" s="329"/>
      <c r="PUO27" s="329"/>
      <c r="PUQ27" s="232"/>
      <c r="PUR27" s="330"/>
      <c r="PUX27" s="325"/>
      <c r="PUY27" s="325"/>
      <c r="PVH27" s="329"/>
      <c r="PVI27" s="329"/>
      <c r="PVK27" s="232"/>
      <c r="PVL27" s="330"/>
      <c r="PVR27" s="325"/>
      <c r="PVS27" s="325"/>
      <c r="PWB27" s="329"/>
      <c r="PWC27" s="329"/>
      <c r="PWE27" s="232"/>
      <c r="PWF27" s="330"/>
      <c r="PWL27" s="325"/>
      <c r="PWM27" s="325"/>
      <c r="PWV27" s="329"/>
      <c r="PWW27" s="329"/>
      <c r="PWY27" s="232"/>
      <c r="PWZ27" s="330"/>
      <c r="PXF27" s="325"/>
      <c r="PXG27" s="325"/>
      <c r="PXP27" s="329"/>
      <c r="PXQ27" s="329"/>
      <c r="PXS27" s="232"/>
      <c r="PXT27" s="330"/>
      <c r="PXZ27" s="325"/>
      <c r="PYA27" s="325"/>
      <c r="PYJ27" s="329"/>
      <c r="PYK27" s="329"/>
      <c r="PYM27" s="232"/>
      <c r="PYN27" s="330"/>
      <c r="PYT27" s="325"/>
      <c r="PYU27" s="325"/>
      <c r="PZD27" s="329"/>
      <c r="PZE27" s="329"/>
      <c r="PZG27" s="232"/>
      <c r="PZH27" s="330"/>
      <c r="PZN27" s="325"/>
      <c r="PZO27" s="325"/>
      <c r="PZX27" s="329"/>
      <c r="PZY27" s="329"/>
      <c r="QAA27" s="232"/>
      <c r="QAB27" s="330"/>
      <c r="QAH27" s="325"/>
      <c r="QAI27" s="325"/>
      <c r="QAR27" s="329"/>
      <c r="QAS27" s="329"/>
      <c r="QAU27" s="232"/>
      <c r="QAV27" s="330"/>
      <c r="QBB27" s="325"/>
      <c r="QBC27" s="325"/>
      <c r="QBL27" s="329"/>
      <c r="QBM27" s="329"/>
      <c r="QBO27" s="232"/>
      <c r="QBP27" s="330"/>
      <c r="QBV27" s="325"/>
      <c r="QBW27" s="325"/>
      <c r="QCF27" s="329"/>
      <c r="QCG27" s="329"/>
      <c r="QCI27" s="232"/>
      <c r="QCJ27" s="330"/>
      <c r="QCP27" s="325"/>
      <c r="QCQ27" s="325"/>
      <c r="QCZ27" s="329"/>
      <c r="QDA27" s="329"/>
      <c r="QDC27" s="232"/>
      <c r="QDD27" s="330"/>
      <c r="QDJ27" s="325"/>
      <c r="QDK27" s="325"/>
      <c r="QDT27" s="329"/>
      <c r="QDU27" s="329"/>
      <c r="QDW27" s="232"/>
      <c r="QDX27" s="330"/>
      <c r="QED27" s="325"/>
      <c r="QEE27" s="325"/>
      <c r="QEN27" s="329"/>
      <c r="QEO27" s="329"/>
      <c r="QEQ27" s="232"/>
      <c r="QER27" s="330"/>
      <c r="QEX27" s="325"/>
      <c r="QEY27" s="325"/>
      <c r="QFH27" s="329"/>
      <c r="QFI27" s="329"/>
      <c r="QFK27" s="232"/>
      <c r="QFL27" s="330"/>
      <c r="QFR27" s="325"/>
      <c r="QFS27" s="325"/>
      <c r="QGB27" s="329"/>
      <c r="QGC27" s="329"/>
      <c r="QGE27" s="232"/>
      <c r="QGF27" s="330"/>
      <c r="QGL27" s="325"/>
      <c r="QGM27" s="325"/>
      <c r="QGV27" s="329"/>
      <c r="QGW27" s="329"/>
      <c r="QGY27" s="232"/>
      <c r="QGZ27" s="330"/>
      <c r="QHF27" s="325"/>
      <c r="QHG27" s="325"/>
      <c r="QHP27" s="329"/>
      <c r="QHQ27" s="329"/>
      <c r="QHS27" s="232"/>
      <c r="QHT27" s="330"/>
      <c r="QHZ27" s="325"/>
      <c r="QIA27" s="325"/>
      <c r="QIJ27" s="329"/>
      <c r="QIK27" s="329"/>
      <c r="QIM27" s="232"/>
      <c r="QIN27" s="330"/>
      <c r="QIT27" s="325"/>
      <c r="QIU27" s="325"/>
      <c r="QJD27" s="329"/>
      <c r="QJE27" s="329"/>
      <c r="QJG27" s="232"/>
      <c r="QJH27" s="330"/>
      <c r="QJN27" s="325"/>
      <c r="QJO27" s="325"/>
      <c r="QJX27" s="329"/>
      <c r="QJY27" s="329"/>
      <c r="QKA27" s="232"/>
      <c r="QKB27" s="330"/>
      <c r="QKH27" s="325"/>
      <c r="QKI27" s="325"/>
      <c r="QKR27" s="329"/>
      <c r="QKS27" s="329"/>
      <c r="QKU27" s="232"/>
      <c r="QKV27" s="330"/>
      <c r="QLB27" s="325"/>
      <c r="QLC27" s="325"/>
      <c r="QLL27" s="329"/>
      <c r="QLM27" s="329"/>
      <c r="QLO27" s="232"/>
      <c r="QLP27" s="330"/>
      <c r="QLV27" s="325"/>
      <c r="QLW27" s="325"/>
      <c r="QMF27" s="329"/>
      <c r="QMG27" s="329"/>
      <c r="QMI27" s="232"/>
      <c r="QMJ27" s="330"/>
      <c r="QMP27" s="325"/>
      <c r="QMQ27" s="325"/>
      <c r="QMZ27" s="329"/>
      <c r="QNA27" s="329"/>
      <c r="QNC27" s="232"/>
      <c r="QND27" s="330"/>
      <c r="QNJ27" s="325"/>
      <c r="QNK27" s="325"/>
      <c r="QNT27" s="329"/>
      <c r="QNU27" s="329"/>
      <c r="QNW27" s="232"/>
      <c r="QNX27" s="330"/>
      <c r="QOD27" s="325"/>
      <c r="QOE27" s="325"/>
      <c r="QON27" s="329"/>
      <c r="QOO27" s="329"/>
      <c r="QOQ27" s="232"/>
      <c r="QOR27" s="330"/>
      <c r="QOX27" s="325"/>
      <c r="QOY27" s="325"/>
      <c r="QPH27" s="329"/>
      <c r="QPI27" s="329"/>
      <c r="QPK27" s="232"/>
      <c r="QPL27" s="330"/>
      <c r="QPR27" s="325"/>
      <c r="QPS27" s="325"/>
      <c r="QQB27" s="329"/>
      <c r="QQC27" s="329"/>
      <c r="QQE27" s="232"/>
      <c r="QQF27" s="330"/>
      <c r="QQL27" s="325"/>
      <c r="QQM27" s="325"/>
      <c r="QQV27" s="329"/>
      <c r="QQW27" s="329"/>
      <c r="QQY27" s="232"/>
      <c r="QQZ27" s="330"/>
      <c r="QRF27" s="325"/>
      <c r="QRG27" s="325"/>
      <c r="QRP27" s="329"/>
      <c r="QRQ27" s="329"/>
      <c r="QRS27" s="232"/>
      <c r="QRT27" s="330"/>
      <c r="QRZ27" s="325"/>
      <c r="QSA27" s="325"/>
      <c r="QSJ27" s="329"/>
      <c r="QSK27" s="329"/>
      <c r="QSM27" s="232"/>
      <c r="QSN27" s="330"/>
      <c r="QST27" s="325"/>
      <c r="QSU27" s="325"/>
      <c r="QTD27" s="329"/>
      <c r="QTE27" s="329"/>
      <c r="QTG27" s="232"/>
      <c r="QTH27" s="330"/>
      <c r="QTN27" s="325"/>
      <c r="QTO27" s="325"/>
      <c r="QTX27" s="329"/>
      <c r="QTY27" s="329"/>
      <c r="QUA27" s="232"/>
      <c r="QUB27" s="330"/>
      <c r="QUH27" s="325"/>
      <c r="QUI27" s="325"/>
      <c r="QUR27" s="329"/>
      <c r="QUS27" s="329"/>
      <c r="QUU27" s="232"/>
      <c r="QUV27" s="330"/>
      <c r="QVB27" s="325"/>
      <c r="QVC27" s="325"/>
      <c r="QVL27" s="329"/>
      <c r="QVM27" s="329"/>
      <c r="QVO27" s="232"/>
      <c r="QVP27" s="330"/>
      <c r="QVV27" s="325"/>
      <c r="QVW27" s="325"/>
      <c r="QWF27" s="329"/>
      <c r="QWG27" s="329"/>
      <c r="QWI27" s="232"/>
      <c r="QWJ27" s="330"/>
      <c r="QWP27" s="325"/>
      <c r="QWQ27" s="325"/>
      <c r="QWZ27" s="329"/>
      <c r="QXA27" s="329"/>
      <c r="QXC27" s="232"/>
      <c r="QXD27" s="330"/>
      <c r="QXJ27" s="325"/>
      <c r="QXK27" s="325"/>
      <c r="QXT27" s="329"/>
      <c r="QXU27" s="329"/>
      <c r="QXW27" s="232"/>
      <c r="QXX27" s="330"/>
      <c r="QYD27" s="325"/>
      <c r="QYE27" s="325"/>
      <c r="QYN27" s="329"/>
      <c r="QYO27" s="329"/>
      <c r="QYQ27" s="232"/>
      <c r="QYR27" s="330"/>
      <c r="QYX27" s="325"/>
      <c r="QYY27" s="325"/>
      <c r="QZH27" s="329"/>
      <c r="QZI27" s="329"/>
      <c r="QZK27" s="232"/>
      <c r="QZL27" s="330"/>
      <c r="QZR27" s="325"/>
      <c r="QZS27" s="325"/>
      <c r="RAB27" s="329"/>
      <c r="RAC27" s="329"/>
      <c r="RAE27" s="232"/>
      <c r="RAF27" s="330"/>
      <c r="RAL27" s="325"/>
      <c r="RAM27" s="325"/>
      <c r="RAV27" s="329"/>
      <c r="RAW27" s="329"/>
      <c r="RAY27" s="232"/>
      <c r="RAZ27" s="330"/>
      <c r="RBF27" s="325"/>
      <c r="RBG27" s="325"/>
      <c r="RBP27" s="329"/>
      <c r="RBQ27" s="329"/>
      <c r="RBS27" s="232"/>
      <c r="RBT27" s="330"/>
      <c r="RBZ27" s="325"/>
      <c r="RCA27" s="325"/>
      <c r="RCJ27" s="329"/>
      <c r="RCK27" s="329"/>
      <c r="RCM27" s="232"/>
      <c r="RCN27" s="330"/>
      <c r="RCT27" s="325"/>
      <c r="RCU27" s="325"/>
      <c r="RDD27" s="329"/>
      <c r="RDE27" s="329"/>
      <c r="RDG27" s="232"/>
      <c r="RDH27" s="330"/>
      <c r="RDN27" s="325"/>
      <c r="RDO27" s="325"/>
      <c r="RDX27" s="329"/>
      <c r="RDY27" s="329"/>
      <c r="REA27" s="232"/>
      <c r="REB27" s="330"/>
      <c r="REH27" s="325"/>
      <c r="REI27" s="325"/>
      <c r="RER27" s="329"/>
      <c r="RES27" s="329"/>
      <c r="REU27" s="232"/>
      <c r="REV27" s="330"/>
      <c r="RFB27" s="325"/>
      <c r="RFC27" s="325"/>
      <c r="RFL27" s="329"/>
      <c r="RFM27" s="329"/>
      <c r="RFO27" s="232"/>
      <c r="RFP27" s="330"/>
      <c r="RFV27" s="325"/>
      <c r="RFW27" s="325"/>
      <c r="RGF27" s="329"/>
      <c r="RGG27" s="329"/>
      <c r="RGI27" s="232"/>
      <c r="RGJ27" s="330"/>
      <c r="RGP27" s="325"/>
      <c r="RGQ27" s="325"/>
      <c r="RGZ27" s="329"/>
      <c r="RHA27" s="329"/>
      <c r="RHC27" s="232"/>
      <c r="RHD27" s="330"/>
      <c r="RHJ27" s="325"/>
      <c r="RHK27" s="325"/>
      <c r="RHT27" s="329"/>
      <c r="RHU27" s="329"/>
      <c r="RHW27" s="232"/>
      <c r="RHX27" s="330"/>
      <c r="RID27" s="325"/>
      <c r="RIE27" s="325"/>
      <c r="RIN27" s="329"/>
      <c r="RIO27" s="329"/>
      <c r="RIQ27" s="232"/>
      <c r="RIR27" s="330"/>
      <c r="RIX27" s="325"/>
      <c r="RIY27" s="325"/>
      <c r="RJH27" s="329"/>
      <c r="RJI27" s="329"/>
      <c r="RJK27" s="232"/>
      <c r="RJL27" s="330"/>
      <c r="RJR27" s="325"/>
      <c r="RJS27" s="325"/>
      <c r="RKB27" s="329"/>
      <c r="RKC27" s="329"/>
      <c r="RKE27" s="232"/>
      <c r="RKF27" s="330"/>
      <c r="RKL27" s="325"/>
      <c r="RKM27" s="325"/>
      <c r="RKV27" s="329"/>
      <c r="RKW27" s="329"/>
      <c r="RKY27" s="232"/>
      <c r="RKZ27" s="330"/>
      <c r="RLF27" s="325"/>
      <c r="RLG27" s="325"/>
      <c r="RLP27" s="329"/>
      <c r="RLQ27" s="329"/>
      <c r="RLS27" s="232"/>
      <c r="RLT27" s="330"/>
      <c r="RLZ27" s="325"/>
      <c r="RMA27" s="325"/>
      <c r="RMJ27" s="329"/>
      <c r="RMK27" s="329"/>
      <c r="RMM27" s="232"/>
      <c r="RMN27" s="330"/>
      <c r="RMT27" s="325"/>
      <c r="RMU27" s="325"/>
      <c r="RND27" s="329"/>
      <c r="RNE27" s="329"/>
      <c r="RNG27" s="232"/>
      <c r="RNH27" s="330"/>
      <c r="RNN27" s="325"/>
      <c r="RNO27" s="325"/>
      <c r="RNX27" s="329"/>
      <c r="RNY27" s="329"/>
      <c r="ROA27" s="232"/>
      <c r="ROB27" s="330"/>
      <c r="ROH27" s="325"/>
      <c r="ROI27" s="325"/>
      <c r="ROR27" s="329"/>
      <c r="ROS27" s="329"/>
      <c r="ROU27" s="232"/>
      <c r="ROV27" s="330"/>
      <c r="RPB27" s="325"/>
      <c r="RPC27" s="325"/>
      <c r="RPL27" s="329"/>
      <c r="RPM27" s="329"/>
      <c r="RPO27" s="232"/>
      <c r="RPP27" s="330"/>
      <c r="RPV27" s="325"/>
      <c r="RPW27" s="325"/>
      <c r="RQF27" s="329"/>
      <c r="RQG27" s="329"/>
      <c r="RQI27" s="232"/>
      <c r="RQJ27" s="330"/>
      <c r="RQP27" s="325"/>
      <c r="RQQ27" s="325"/>
      <c r="RQZ27" s="329"/>
      <c r="RRA27" s="329"/>
      <c r="RRC27" s="232"/>
      <c r="RRD27" s="330"/>
      <c r="RRJ27" s="325"/>
      <c r="RRK27" s="325"/>
      <c r="RRT27" s="329"/>
      <c r="RRU27" s="329"/>
      <c r="RRW27" s="232"/>
      <c r="RRX27" s="330"/>
      <c r="RSD27" s="325"/>
      <c r="RSE27" s="325"/>
      <c r="RSN27" s="329"/>
      <c r="RSO27" s="329"/>
      <c r="RSQ27" s="232"/>
      <c r="RSR27" s="330"/>
      <c r="RSX27" s="325"/>
      <c r="RSY27" s="325"/>
      <c r="RTH27" s="329"/>
      <c r="RTI27" s="329"/>
      <c r="RTK27" s="232"/>
      <c r="RTL27" s="330"/>
      <c r="RTR27" s="325"/>
      <c r="RTS27" s="325"/>
      <c r="RUB27" s="329"/>
      <c r="RUC27" s="329"/>
      <c r="RUE27" s="232"/>
      <c r="RUF27" s="330"/>
      <c r="RUL27" s="325"/>
      <c r="RUM27" s="325"/>
      <c r="RUV27" s="329"/>
      <c r="RUW27" s="329"/>
      <c r="RUY27" s="232"/>
      <c r="RUZ27" s="330"/>
      <c r="RVF27" s="325"/>
      <c r="RVG27" s="325"/>
      <c r="RVP27" s="329"/>
      <c r="RVQ27" s="329"/>
      <c r="RVS27" s="232"/>
      <c r="RVT27" s="330"/>
      <c r="RVZ27" s="325"/>
      <c r="RWA27" s="325"/>
      <c r="RWJ27" s="329"/>
      <c r="RWK27" s="329"/>
      <c r="RWM27" s="232"/>
      <c r="RWN27" s="330"/>
      <c r="RWT27" s="325"/>
      <c r="RWU27" s="325"/>
      <c r="RXD27" s="329"/>
      <c r="RXE27" s="329"/>
      <c r="RXG27" s="232"/>
      <c r="RXH27" s="330"/>
      <c r="RXN27" s="325"/>
      <c r="RXO27" s="325"/>
      <c r="RXX27" s="329"/>
      <c r="RXY27" s="329"/>
      <c r="RYA27" s="232"/>
      <c r="RYB27" s="330"/>
      <c r="RYH27" s="325"/>
      <c r="RYI27" s="325"/>
      <c r="RYR27" s="329"/>
      <c r="RYS27" s="329"/>
      <c r="RYU27" s="232"/>
      <c r="RYV27" s="330"/>
      <c r="RZB27" s="325"/>
      <c r="RZC27" s="325"/>
      <c r="RZL27" s="329"/>
      <c r="RZM27" s="329"/>
      <c r="RZO27" s="232"/>
      <c r="RZP27" s="330"/>
      <c r="RZV27" s="325"/>
      <c r="RZW27" s="325"/>
      <c r="SAF27" s="329"/>
      <c r="SAG27" s="329"/>
      <c r="SAI27" s="232"/>
      <c r="SAJ27" s="330"/>
      <c r="SAP27" s="325"/>
      <c r="SAQ27" s="325"/>
      <c r="SAZ27" s="329"/>
      <c r="SBA27" s="329"/>
      <c r="SBC27" s="232"/>
      <c r="SBD27" s="330"/>
      <c r="SBJ27" s="325"/>
      <c r="SBK27" s="325"/>
      <c r="SBT27" s="329"/>
      <c r="SBU27" s="329"/>
      <c r="SBW27" s="232"/>
      <c r="SBX27" s="330"/>
      <c r="SCD27" s="325"/>
      <c r="SCE27" s="325"/>
      <c r="SCN27" s="329"/>
      <c r="SCO27" s="329"/>
      <c r="SCQ27" s="232"/>
      <c r="SCR27" s="330"/>
      <c r="SCX27" s="325"/>
      <c r="SCY27" s="325"/>
      <c r="SDH27" s="329"/>
      <c r="SDI27" s="329"/>
      <c r="SDK27" s="232"/>
      <c r="SDL27" s="330"/>
      <c r="SDR27" s="325"/>
      <c r="SDS27" s="325"/>
      <c r="SEB27" s="329"/>
      <c r="SEC27" s="329"/>
      <c r="SEE27" s="232"/>
      <c r="SEF27" s="330"/>
      <c r="SEL27" s="325"/>
      <c r="SEM27" s="325"/>
      <c r="SEV27" s="329"/>
      <c r="SEW27" s="329"/>
      <c r="SEY27" s="232"/>
      <c r="SEZ27" s="330"/>
      <c r="SFF27" s="325"/>
      <c r="SFG27" s="325"/>
      <c r="SFP27" s="329"/>
      <c r="SFQ27" s="329"/>
      <c r="SFS27" s="232"/>
      <c r="SFT27" s="330"/>
      <c r="SFZ27" s="325"/>
      <c r="SGA27" s="325"/>
      <c r="SGJ27" s="329"/>
      <c r="SGK27" s="329"/>
      <c r="SGM27" s="232"/>
      <c r="SGN27" s="330"/>
      <c r="SGT27" s="325"/>
      <c r="SGU27" s="325"/>
      <c r="SHD27" s="329"/>
      <c r="SHE27" s="329"/>
      <c r="SHG27" s="232"/>
      <c r="SHH27" s="330"/>
      <c r="SHN27" s="325"/>
      <c r="SHO27" s="325"/>
      <c r="SHX27" s="329"/>
      <c r="SHY27" s="329"/>
      <c r="SIA27" s="232"/>
      <c r="SIB27" s="330"/>
      <c r="SIH27" s="325"/>
      <c r="SII27" s="325"/>
      <c r="SIR27" s="329"/>
      <c r="SIS27" s="329"/>
      <c r="SIU27" s="232"/>
      <c r="SIV27" s="330"/>
      <c r="SJB27" s="325"/>
      <c r="SJC27" s="325"/>
      <c r="SJL27" s="329"/>
      <c r="SJM27" s="329"/>
      <c r="SJO27" s="232"/>
      <c r="SJP27" s="330"/>
      <c r="SJV27" s="325"/>
      <c r="SJW27" s="325"/>
      <c r="SKF27" s="329"/>
      <c r="SKG27" s="329"/>
      <c r="SKI27" s="232"/>
      <c r="SKJ27" s="330"/>
      <c r="SKP27" s="325"/>
      <c r="SKQ27" s="325"/>
      <c r="SKZ27" s="329"/>
      <c r="SLA27" s="329"/>
      <c r="SLC27" s="232"/>
      <c r="SLD27" s="330"/>
      <c r="SLJ27" s="325"/>
      <c r="SLK27" s="325"/>
      <c r="SLT27" s="329"/>
      <c r="SLU27" s="329"/>
      <c r="SLW27" s="232"/>
      <c r="SLX27" s="330"/>
      <c r="SMD27" s="325"/>
      <c r="SME27" s="325"/>
      <c r="SMN27" s="329"/>
      <c r="SMO27" s="329"/>
      <c r="SMQ27" s="232"/>
      <c r="SMR27" s="330"/>
      <c r="SMX27" s="325"/>
      <c r="SMY27" s="325"/>
      <c r="SNH27" s="329"/>
      <c r="SNI27" s="329"/>
      <c r="SNK27" s="232"/>
      <c r="SNL27" s="330"/>
      <c r="SNR27" s="325"/>
      <c r="SNS27" s="325"/>
      <c r="SOB27" s="329"/>
      <c r="SOC27" s="329"/>
      <c r="SOE27" s="232"/>
      <c r="SOF27" s="330"/>
      <c r="SOL27" s="325"/>
      <c r="SOM27" s="325"/>
      <c r="SOV27" s="329"/>
      <c r="SOW27" s="329"/>
      <c r="SOY27" s="232"/>
      <c r="SOZ27" s="330"/>
      <c r="SPF27" s="325"/>
      <c r="SPG27" s="325"/>
      <c r="SPP27" s="329"/>
      <c r="SPQ27" s="329"/>
      <c r="SPS27" s="232"/>
      <c r="SPT27" s="330"/>
      <c r="SPZ27" s="325"/>
      <c r="SQA27" s="325"/>
      <c r="SQJ27" s="329"/>
      <c r="SQK27" s="329"/>
      <c r="SQM27" s="232"/>
      <c r="SQN27" s="330"/>
      <c r="SQT27" s="325"/>
      <c r="SQU27" s="325"/>
      <c r="SRD27" s="329"/>
      <c r="SRE27" s="329"/>
      <c r="SRG27" s="232"/>
      <c r="SRH27" s="330"/>
      <c r="SRN27" s="325"/>
      <c r="SRO27" s="325"/>
      <c r="SRX27" s="329"/>
      <c r="SRY27" s="329"/>
      <c r="SSA27" s="232"/>
      <c r="SSB27" s="330"/>
      <c r="SSH27" s="325"/>
      <c r="SSI27" s="325"/>
      <c r="SSR27" s="329"/>
      <c r="SSS27" s="329"/>
      <c r="SSU27" s="232"/>
      <c r="SSV27" s="330"/>
      <c r="STB27" s="325"/>
      <c r="STC27" s="325"/>
      <c r="STL27" s="329"/>
      <c r="STM27" s="329"/>
      <c r="STO27" s="232"/>
      <c r="STP27" s="330"/>
      <c r="STV27" s="325"/>
      <c r="STW27" s="325"/>
      <c r="SUF27" s="329"/>
      <c r="SUG27" s="329"/>
      <c r="SUI27" s="232"/>
      <c r="SUJ27" s="330"/>
      <c r="SUP27" s="325"/>
      <c r="SUQ27" s="325"/>
      <c r="SUZ27" s="329"/>
      <c r="SVA27" s="329"/>
      <c r="SVC27" s="232"/>
      <c r="SVD27" s="330"/>
      <c r="SVJ27" s="325"/>
      <c r="SVK27" s="325"/>
      <c r="SVT27" s="329"/>
      <c r="SVU27" s="329"/>
      <c r="SVW27" s="232"/>
      <c r="SVX27" s="330"/>
      <c r="SWD27" s="325"/>
      <c r="SWE27" s="325"/>
      <c r="SWN27" s="329"/>
      <c r="SWO27" s="329"/>
      <c r="SWQ27" s="232"/>
      <c r="SWR27" s="330"/>
      <c r="SWX27" s="325"/>
      <c r="SWY27" s="325"/>
      <c r="SXH27" s="329"/>
      <c r="SXI27" s="329"/>
      <c r="SXK27" s="232"/>
      <c r="SXL27" s="330"/>
      <c r="SXR27" s="325"/>
      <c r="SXS27" s="325"/>
      <c r="SYB27" s="329"/>
      <c r="SYC27" s="329"/>
      <c r="SYE27" s="232"/>
      <c r="SYF27" s="330"/>
      <c r="SYL27" s="325"/>
      <c r="SYM27" s="325"/>
      <c r="SYV27" s="329"/>
      <c r="SYW27" s="329"/>
      <c r="SYY27" s="232"/>
      <c r="SYZ27" s="330"/>
      <c r="SZF27" s="325"/>
      <c r="SZG27" s="325"/>
      <c r="SZP27" s="329"/>
      <c r="SZQ27" s="329"/>
      <c r="SZS27" s="232"/>
      <c r="SZT27" s="330"/>
      <c r="SZZ27" s="325"/>
      <c r="TAA27" s="325"/>
      <c r="TAJ27" s="329"/>
      <c r="TAK27" s="329"/>
      <c r="TAM27" s="232"/>
      <c r="TAN27" s="330"/>
      <c r="TAT27" s="325"/>
      <c r="TAU27" s="325"/>
      <c r="TBD27" s="329"/>
      <c r="TBE27" s="329"/>
      <c r="TBG27" s="232"/>
      <c r="TBH27" s="330"/>
      <c r="TBN27" s="325"/>
      <c r="TBO27" s="325"/>
      <c r="TBX27" s="329"/>
      <c r="TBY27" s="329"/>
      <c r="TCA27" s="232"/>
      <c r="TCB27" s="330"/>
      <c r="TCH27" s="325"/>
      <c r="TCI27" s="325"/>
      <c r="TCR27" s="329"/>
      <c r="TCS27" s="329"/>
      <c r="TCU27" s="232"/>
      <c r="TCV27" s="330"/>
      <c r="TDB27" s="325"/>
      <c r="TDC27" s="325"/>
      <c r="TDL27" s="329"/>
      <c r="TDM27" s="329"/>
      <c r="TDO27" s="232"/>
      <c r="TDP27" s="330"/>
      <c r="TDV27" s="325"/>
      <c r="TDW27" s="325"/>
      <c r="TEF27" s="329"/>
      <c r="TEG27" s="329"/>
      <c r="TEI27" s="232"/>
      <c r="TEJ27" s="330"/>
      <c r="TEP27" s="325"/>
      <c r="TEQ27" s="325"/>
      <c r="TEZ27" s="329"/>
      <c r="TFA27" s="329"/>
      <c r="TFC27" s="232"/>
      <c r="TFD27" s="330"/>
      <c r="TFJ27" s="325"/>
      <c r="TFK27" s="325"/>
      <c r="TFT27" s="329"/>
      <c r="TFU27" s="329"/>
      <c r="TFW27" s="232"/>
      <c r="TFX27" s="330"/>
      <c r="TGD27" s="325"/>
      <c r="TGE27" s="325"/>
      <c r="TGN27" s="329"/>
      <c r="TGO27" s="329"/>
      <c r="TGQ27" s="232"/>
      <c r="TGR27" s="330"/>
      <c r="TGX27" s="325"/>
      <c r="TGY27" s="325"/>
      <c r="THH27" s="329"/>
      <c r="THI27" s="329"/>
      <c r="THK27" s="232"/>
      <c r="THL27" s="330"/>
      <c r="THR27" s="325"/>
      <c r="THS27" s="325"/>
      <c r="TIB27" s="329"/>
      <c r="TIC27" s="329"/>
      <c r="TIE27" s="232"/>
      <c r="TIF27" s="330"/>
      <c r="TIL27" s="325"/>
      <c r="TIM27" s="325"/>
      <c r="TIV27" s="329"/>
      <c r="TIW27" s="329"/>
      <c r="TIY27" s="232"/>
      <c r="TIZ27" s="330"/>
      <c r="TJF27" s="325"/>
      <c r="TJG27" s="325"/>
      <c r="TJP27" s="329"/>
      <c r="TJQ27" s="329"/>
      <c r="TJS27" s="232"/>
      <c r="TJT27" s="330"/>
      <c r="TJZ27" s="325"/>
      <c r="TKA27" s="325"/>
      <c r="TKJ27" s="329"/>
      <c r="TKK27" s="329"/>
      <c r="TKM27" s="232"/>
      <c r="TKN27" s="330"/>
      <c r="TKT27" s="325"/>
      <c r="TKU27" s="325"/>
      <c r="TLD27" s="329"/>
      <c r="TLE27" s="329"/>
      <c r="TLG27" s="232"/>
      <c r="TLH27" s="330"/>
      <c r="TLN27" s="325"/>
      <c r="TLO27" s="325"/>
      <c r="TLX27" s="329"/>
      <c r="TLY27" s="329"/>
      <c r="TMA27" s="232"/>
      <c r="TMB27" s="330"/>
      <c r="TMH27" s="325"/>
      <c r="TMI27" s="325"/>
      <c r="TMR27" s="329"/>
      <c r="TMS27" s="329"/>
      <c r="TMU27" s="232"/>
      <c r="TMV27" s="330"/>
      <c r="TNB27" s="325"/>
      <c r="TNC27" s="325"/>
      <c r="TNL27" s="329"/>
      <c r="TNM27" s="329"/>
      <c r="TNO27" s="232"/>
      <c r="TNP27" s="330"/>
      <c r="TNV27" s="325"/>
      <c r="TNW27" s="325"/>
      <c r="TOF27" s="329"/>
      <c r="TOG27" s="329"/>
      <c r="TOI27" s="232"/>
      <c r="TOJ27" s="330"/>
      <c r="TOP27" s="325"/>
      <c r="TOQ27" s="325"/>
      <c r="TOZ27" s="329"/>
      <c r="TPA27" s="329"/>
      <c r="TPC27" s="232"/>
      <c r="TPD27" s="330"/>
      <c r="TPJ27" s="325"/>
      <c r="TPK27" s="325"/>
      <c r="TPT27" s="329"/>
      <c r="TPU27" s="329"/>
      <c r="TPW27" s="232"/>
      <c r="TPX27" s="330"/>
      <c r="TQD27" s="325"/>
      <c r="TQE27" s="325"/>
      <c r="TQN27" s="329"/>
      <c r="TQO27" s="329"/>
      <c r="TQQ27" s="232"/>
      <c r="TQR27" s="330"/>
      <c r="TQX27" s="325"/>
      <c r="TQY27" s="325"/>
      <c r="TRH27" s="329"/>
      <c r="TRI27" s="329"/>
      <c r="TRK27" s="232"/>
      <c r="TRL27" s="330"/>
      <c r="TRR27" s="325"/>
      <c r="TRS27" s="325"/>
      <c r="TSB27" s="329"/>
      <c r="TSC27" s="329"/>
      <c r="TSE27" s="232"/>
      <c r="TSF27" s="330"/>
      <c r="TSL27" s="325"/>
      <c r="TSM27" s="325"/>
      <c r="TSV27" s="329"/>
      <c r="TSW27" s="329"/>
      <c r="TSY27" s="232"/>
      <c r="TSZ27" s="330"/>
      <c r="TTF27" s="325"/>
      <c r="TTG27" s="325"/>
      <c r="TTP27" s="329"/>
      <c r="TTQ27" s="329"/>
      <c r="TTS27" s="232"/>
      <c r="TTT27" s="330"/>
      <c r="TTZ27" s="325"/>
      <c r="TUA27" s="325"/>
      <c r="TUJ27" s="329"/>
      <c r="TUK27" s="329"/>
      <c r="TUM27" s="232"/>
      <c r="TUN27" s="330"/>
      <c r="TUT27" s="325"/>
      <c r="TUU27" s="325"/>
      <c r="TVD27" s="329"/>
      <c r="TVE27" s="329"/>
      <c r="TVG27" s="232"/>
      <c r="TVH27" s="330"/>
      <c r="TVN27" s="325"/>
      <c r="TVO27" s="325"/>
      <c r="TVX27" s="329"/>
      <c r="TVY27" s="329"/>
      <c r="TWA27" s="232"/>
      <c r="TWB27" s="330"/>
      <c r="TWH27" s="325"/>
      <c r="TWI27" s="325"/>
      <c r="TWR27" s="329"/>
      <c r="TWS27" s="329"/>
      <c r="TWU27" s="232"/>
      <c r="TWV27" s="330"/>
      <c r="TXB27" s="325"/>
      <c r="TXC27" s="325"/>
      <c r="TXL27" s="329"/>
      <c r="TXM27" s="329"/>
      <c r="TXO27" s="232"/>
      <c r="TXP27" s="330"/>
      <c r="TXV27" s="325"/>
      <c r="TXW27" s="325"/>
      <c r="TYF27" s="329"/>
      <c r="TYG27" s="329"/>
      <c r="TYI27" s="232"/>
      <c r="TYJ27" s="330"/>
      <c r="TYP27" s="325"/>
      <c r="TYQ27" s="325"/>
      <c r="TYZ27" s="329"/>
      <c r="TZA27" s="329"/>
      <c r="TZC27" s="232"/>
      <c r="TZD27" s="330"/>
      <c r="TZJ27" s="325"/>
      <c r="TZK27" s="325"/>
      <c r="TZT27" s="329"/>
      <c r="TZU27" s="329"/>
      <c r="TZW27" s="232"/>
      <c r="TZX27" s="330"/>
      <c r="UAD27" s="325"/>
      <c r="UAE27" s="325"/>
      <c r="UAN27" s="329"/>
      <c r="UAO27" s="329"/>
      <c r="UAQ27" s="232"/>
      <c r="UAR27" s="330"/>
      <c r="UAX27" s="325"/>
      <c r="UAY27" s="325"/>
      <c r="UBH27" s="329"/>
      <c r="UBI27" s="329"/>
      <c r="UBK27" s="232"/>
      <c r="UBL27" s="330"/>
      <c r="UBR27" s="325"/>
      <c r="UBS27" s="325"/>
      <c r="UCB27" s="329"/>
      <c r="UCC27" s="329"/>
      <c r="UCE27" s="232"/>
      <c r="UCF27" s="330"/>
      <c r="UCL27" s="325"/>
      <c r="UCM27" s="325"/>
      <c r="UCV27" s="329"/>
      <c r="UCW27" s="329"/>
      <c r="UCY27" s="232"/>
      <c r="UCZ27" s="330"/>
      <c r="UDF27" s="325"/>
      <c r="UDG27" s="325"/>
      <c r="UDP27" s="329"/>
      <c r="UDQ27" s="329"/>
      <c r="UDS27" s="232"/>
      <c r="UDT27" s="330"/>
      <c r="UDZ27" s="325"/>
      <c r="UEA27" s="325"/>
      <c r="UEJ27" s="329"/>
      <c r="UEK27" s="329"/>
      <c r="UEM27" s="232"/>
      <c r="UEN27" s="330"/>
      <c r="UET27" s="325"/>
      <c r="UEU27" s="325"/>
      <c r="UFD27" s="329"/>
      <c r="UFE27" s="329"/>
      <c r="UFG27" s="232"/>
      <c r="UFH27" s="330"/>
      <c r="UFN27" s="325"/>
      <c r="UFO27" s="325"/>
      <c r="UFX27" s="329"/>
      <c r="UFY27" s="329"/>
      <c r="UGA27" s="232"/>
      <c r="UGB27" s="330"/>
      <c r="UGH27" s="325"/>
      <c r="UGI27" s="325"/>
      <c r="UGR27" s="329"/>
      <c r="UGS27" s="329"/>
      <c r="UGU27" s="232"/>
      <c r="UGV27" s="330"/>
      <c r="UHB27" s="325"/>
      <c r="UHC27" s="325"/>
      <c r="UHL27" s="329"/>
      <c r="UHM27" s="329"/>
      <c r="UHO27" s="232"/>
      <c r="UHP27" s="330"/>
      <c r="UHV27" s="325"/>
      <c r="UHW27" s="325"/>
      <c r="UIF27" s="329"/>
      <c r="UIG27" s="329"/>
      <c r="UII27" s="232"/>
      <c r="UIJ27" s="330"/>
      <c r="UIP27" s="325"/>
      <c r="UIQ27" s="325"/>
      <c r="UIZ27" s="329"/>
      <c r="UJA27" s="329"/>
      <c r="UJC27" s="232"/>
      <c r="UJD27" s="330"/>
      <c r="UJJ27" s="325"/>
      <c r="UJK27" s="325"/>
      <c r="UJT27" s="329"/>
      <c r="UJU27" s="329"/>
      <c r="UJW27" s="232"/>
      <c r="UJX27" s="330"/>
      <c r="UKD27" s="325"/>
      <c r="UKE27" s="325"/>
      <c r="UKN27" s="329"/>
      <c r="UKO27" s="329"/>
      <c r="UKQ27" s="232"/>
      <c r="UKR27" s="330"/>
      <c r="UKX27" s="325"/>
      <c r="UKY27" s="325"/>
      <c r="ULH27" s="329"/>
      <c r="ULI27" s="329"/>
      <c r="ULK27" s="232"/>
      <c r="ULL27" s="330"/>
      <c r="ULR27" s="325"/>
      <c r="ULS27" s="325"/>
      <c r="UMB27" s="329"/>
      <c r="UMC27" s="329"/>
      <c r="UME27" s="232"/>
      <c r="UMF27" s="330"/>
      <c r="UML27" s="325"/>
      <c r="UMM27" s="325"/>
      <c r="UMV27" s="329"/>
      <c r="UMW27" s="329"/>
      <c r="UMY27" s="232"/>
      <c r="UMZ27" s="330"/>
      <c r="UNF27" s="325"/>
      <c r="UNG27" s="325"/>
      <c r="UNP27" s="329"/>
      <c r="UNQ27" s="329"/>
      <c r="UNS27" s="232"/>
      <c r="UNT27" s="330"/>
      <c r="UNZ27" s="325"/>
      <c r="UOA27" s="325"/>
      <c r="UOJ27" s="329"/>
      <c r="UOK27" s="329"/>
      <c r="UOM27" s="232"/>
      <c r="UON27" s="330"/>
      <c r="UOT27" s="325"/>
      <c r="UOU27" s="325"/>
      <c r="UPD27" s="329"/>
      <c r="UPE27" s="329"/>
      <c r="UPG27" s="232"/>
      <c r="UPH27" s="330"/>
      <c r="UPN27" s="325"/>
      <c r="UPO27" s="325"/>
      <c r="UPX27" s="329"/>
      <c r="UPY27" s="329"/>
      <c r="UQA27" s="232"/>
      <c r="UQB27" s="330"/>
      <c r="UQH27" s="325"/>
      <c r="UQI27" s="325"/>
      <c r="UQR27" s="329"/>
      <c r="UQS27" s="329"/>
      <c r="UQU27" s="232"/>
      <c r="UQV27" s="330"/>
      <c r="URB27" s="325"/>
      <c r="URC27" s="325"/>
      <c r="URL27" s="329"/>
      <c r="URM27" s="329"/>
      <c r="URO27" s="232"/>
      <c r="URP27" s="330"/>
      <c r="URV27" s="325"/>
      <c r="URW27" s="325"/>
      <c r="USF27" s="329"/>
      <c r="USG27" s="329"/>
      <c r="USI27" s="232"/>
      <c r="USJ27" s="330"/>
      <c r="USP27" s="325"/>
      <c r="USQ27" s="325"/>
      <c r="USZ27" s="329"/>
      <c r="UTA27" s="329"/>
      <c r="UTC27" s="232"/>
      <c r="UTD27" s="330"/>
      <c r="UTJ27" s="325"/>
      <c r="UTK27" s="325"/>
      <c r="UTT27" s="329"/>
      <c r="UTU27" s="329"/>
      <c r="UTW27" s="232"/>
      <c r="UTX27" s="330"/>
      <c r="UUD27" s="325"/>
      <c r="UUE27" s="325"/>
      <c r="UUN27" s="329"/>
      <c r="UUO27" s="329"/>
      <c r="UUQ27" s="232"/>
      <c r="UUR27" s="330"/>
      <c r="UUX27" s="325"/>
      <c r="UUY27" s="325"/>
      <c r="UVH27" s="329"/>
      <c r="UVI27" s="329"/>
      <c r="UVK27" s="232"/>
      <c r="UVL27" s="330"/>
      <c r="UVR27" s="325"/>
      <c r="UVS27" s="325"/>
      <c r="UWB27" s="329"/>
      <c r="UWC27" s="329"/>
      <c r="UWE27" s="232"/>
      <c r="UWF27" s="330"/>
      <c r="UWL27" s="325"/>
      <c r="UWM27" s="325"/>
      <c r="UWV27" s="329"/>
      <c r="UWW27" s="329"/>
      <c r="UWY27" s="232"/>
      <c r="UWZ27" s="330"/>
      <c r="UXF27" s="325"/>
      <c r="UXG27" s="325"/>
      <c r="UXP27" s="329"/>
      <c r="UXQ27" s="329"/>
      <c r="UXS27" s="232"/>
      <c r="UXT27" s="330"/>
      <c r="UXZ27" s="325"/>
      <c r="UYA27" s="325"/>
      <c r="UYJ27" s="329"/>
      <c r="UYK27" s="329"/>
      <c r="UYM27" s="232"/>
      <c r="UYN27" s="330"/>
      <c r="UYT27" s="325"/>
      <c r="UYU27" s="325"/>
      <c r="UZD27" s="329"/>
      <c r="UZE27" s="329"/>
      <c r="UZG27" s="232"/>
      <c r="UZH27" s="330"/>
      <c r="UZN27" s="325"/>
      <c r="UZO27" s="325"/>
      <c r="UZX27" s="329"/>
      <c r="UZY27" s="329"/>
      <c r="VAA27" s="232"/>
      <c r="VAB27" s="330"/>
      <c r="VAH27" s="325"/>
      <c r="VAI27" s="325"/>
      <c r="VAR27" s="329"/>
      <c r="VAS27" s="329"/>
      <c r="VAU27" s="232"/>
      <c r="VAV27" s="330"/>
      <c r="VBB27" s="325"/>
      <c r="VBC27" s="325"/>
      <c r="VBL27" s="329"/>
      <c r="VBM27" s="329"/>
      <c r="VBO27" s="232"/>
      <c r="VBP27" s="330"/>
      <c r="VBV27" s="325"/>
      <c r="VBW27" s="325"/>
      <c r="VCF27" s="329"/>
      <c r="VCG27" s="329"/>
      <c r="VCI27" s="232"/>
      <c r="VCJ27" s="330"/>
      <c r="VCP27" s="325"/>
      <c r="VCQ27" s="325"/>
      <c r="VCZ27" s="329"/>
      <c r="VDA27" s="329"/>
      <c r="VDC27" s="232"/>
      <c r="VDD27" s="330"/>
      <c r="VDJ27" s="325"/>
      <c r="VDK27" s="325"/>
      <c r="VDT27" s="329"/>
      <c r="VDU27" s="329"/>
      <c r="VDW27" s="232"/>
      <c r="VDX27" s="330"/>
      <c r="VED27" s="325"/>
      <c r="VEE27" s="325"/>
      <c r="VEN27" s="329"/>
      <c r="VEO27" s="329"/>
      <c r="VEQ27" s="232"/>
      <c r="VER27" s="330"/>
      <c r="VEX27" s="325"/>
      <c r="VEY27" s="325"/>
      <c r="VFH27" s="329"/>
      <c r="VFI27" s="329"/>
      <c r="VFK27" s="232"/>
      <c r="VFL27" s="330"/>
      <c r="VFR27" s="325"/>
      <c r="VFS27" s="325"/>
      <c r="VGB27" s="329"/>
      <c r="VGC27" s="329"/>
      <c r="VGE27" s="232"/>
      <c r="VGF27" s="330"/>
      <c r="VGL27" s="325"/>
      <c r="VGM27" s="325"/>
      <c r="VGV27" s="329"/>
      <c r="VGW27" s="329"/>
      <c r="VGY27" s="232"/>
      <c r="VGZ27" s="330"/>
      <c r="VHF27" s="325"/>
      <c r="VHG27" s="325"/>
      <c r="VHP27" s="329"/>
      <c r="VHQ27" s="329"/>
      <c r="VHS27" s="232"/>
      <c r="VHT27" s="330"/>
      <c r="VHZ27" s="325"/>
      <c r="VIA27" s="325"/>
      <c r="VIJ27" s="329"/>
      <c r="VIK27" s="329"/>
      <c r="VIM27" s="232"/>
      <c r="VIN27" s="330"/>
      <c r="VIT27" s="325"/>
      <c r="VIU27" s="325"/>
      <c r="VJD27" s="329"/>
      <c r="VJE27" s="329"/>
      <c r="VJG27" s="232"/>
      <c r="VJH27" s="330"/>
      <c r="VJN27" s="325"/>
      <c r="VJO27" s="325"/>
      <c r="VJX27" s="329"/>
      <c r="VJY27" s="329"/>
      <c r="VKA27" s="232"/>
      <c r="VKB27" s="330"/>
      <c r="VKH27" s="325"/>
      <c r="VKI27" s="325"/>
      <c r="VKR27" s="329"/>
      <c r="VKS27" s="329"/>
      <c r="VKU27" s="232"/>
      <c r="VKV27" s="330"/>
      <c r="VLB27" s="325"/>
      <c r="VLC27" s="325"/>
      <c r="VLL27" s="329"/>
      <c r="VLM27" s="329"/>
      <c r="VLO27" s="232"/>
      <c r="VLP27" s="330"/>
      <c r="VLV27" s="325"/>
      <c r="VLW27" s="325"/>
      <c r="VMF27" s="329"/>
      <c r="VMG27" s="329"/>
      <c r="VMI27" s="232"/>
      <c r="VMJ27" s="330"/>
      <c r="VMP27" s="325"/>
      <c r="VMQ27" s="325"/>
      <c r="VMZ27" s="329"/>
      <c r="VNA27" s="329"/>
      <c r="VNC27" s="232"/>
      <c r="VND27" s="330"/>
      <c r="VNJ27" s="325"/>
      <c r="VNK27" s="325"/>
      <c r="VNT27" s="329"/>
      <c r="VNU27" s="329"/>
      <c r="VNW27" s="232"/>
      <c r="VNX27" s="330"/>
      <c r="VOD27" s="325"/>
      <c r="VOE27" s="325"/>
      <c r="VON27" s="329"/>
      <c r="VOO27" s="329"/>
      <c r="VOQ27" s="232"/>
      <c r="VOR27" s="330"/>
      <c r="VOX27" s="325"/>
      <c r="VOY27" s="325"/>
      <c r="VPH27" s="329"/>
      <c r="VPI27" s="329"/>
      <c r="VPK27" s="232"/>
      <c r="VPL27" s="330"/>
      <c r="VPR27" s="325"/>
      <c r="VPS27" s="325"/>
      <c r="VQB27" s="329"/>
      <c r="VQC27" s="329"/>
      <c r="VQE27" s="232"/>
      <c r="VQF27" s="330"/>
      <c r="VQL27" s="325"/>
      <c r="VQM27" s="325"/>
      <c r="VQV27" s="329"/>
      <c r="VQW27" s="329"/>
      <c r="VQY27" s="232"/>
      <c r="VQZ27" s="330"/>
      <c r="VRF27" s="325"/>
      <c r="VRG27" s="325"/>
      <c r="VRP27" s="329"/>
      <c r="VRQ27" s="329"/>
      <c r="VRS27" s="232"/>
      <c r="VRT27" s="330"/>
      <c r="VRZ27" s="325"/>
      <c r="VSA27" s="325"/>
      <c r="VSJ27" s="329"/>
      <c r="VSK27" s="329"/>
      <c r="VSM27" s="232"/>
      <c r="VSN27" s="330"/>
      <c r="VST27" s="325"/>
      <c r="VSU27" s="325"/>
      <c r="VTD27" s="329"/>
      <c r="VTE27" s="329"/>
      <c r="VTG27" s="232"/>
      <c r="VTH27" s="330"/>
      <c r="VTN27" s="325"/>
      <c r="VTO27" s="325"/>
      <c r="VTX27" s="329"/>
      <c r="VTY27" s="329"/>
      <c r="VUA27" s="232"/>
      <c r="VUB27" s="330"/>
      <c r="VUH27" s="325"/>
      <c r="VUI27" s="325"/>
      <c r="VUR27" s="329"/>
      <c r="VUS27" s="329"/>
      <c r="VUU27" s="232"/>
      <c r="VUV27" s="330"/>
      <c r="VVB27" s="325"/>
      <c r="VVC27" s="325"/>
      <c r="VVL27" s="329"/>
      <c r="VVM27" s="329"/>
      <c r="VVO27" s="232"/>
      <c r="VVP27" s="330"/>
      <c r="VVV27" s="325"/>
      <c r="VVW27" s="325"/>
      <c r="VWF27" s="329"/>
      <c r="VWG27" s="329"/>
      <c r="VWI27" s="232"/>
      <c r="VWJ27" s="330"/>
      <c r="VWP27" s="325"/>
      <c r="VWQ27" s="325"/>
      <c r="VWZ27" s="329"/>
      <c r="VXA27" s="329"/>
      <c r="VXC27" s="232"/>
      <c r="VXD27" s="330"/>
      <c r="VXJ27" s="325"/>
      <c r="VXK27" s="325"/>
      <c r="VXT27" s="329"/>
      <c r="VXU27" s="329"/>
      <c r="VXW27" s="232"/>
      <c r="VXX27" s="330"/>
      <c r="VYD27" s="325"/>
      <c r="VYE27" s="325"/>
      <c r="VYN27" s="329"/>
      <c r="VYO27" s="329"/>
      <c r="VYQ27" s="232"/>
      <c r="VYR27" s="330"/>
      <c r="VYX27" s="325"/>
      <c r="VYY27" s="325"/>
      <c r="VZH27" s="329"/>
      <c r="VZI27" s="329"/>
      <c r="VZK27" s="232"/>
      <c r="VZL27" s="330"/>
      <c r="VZR27" s="325"/>
      <c r="VZS27" s="325"/>
      <c r="WAB27" s="329"/>
      <c r="WAC27" s="329"/>
      <c r="WAE27" s="232"/>
      <c r="WAF27" s="330"/>
      <c r="WAL27" s="325"/>
      <c r="WAM27" s="325"/>
      <c r="WAV27" s="329"/>
      <c r="WAW27" s="329"/>
      <c r="WAY27" s="232"/>
      <c r="WAZ27" s="330"/>
      <c r="WBF27" s="325"/>
      <c r="WBG27" s="325"/>
      <c r="WBP27" s="329"/>
      <c r="WBQ27" s="329"/>
      <c r="WBS27" s="232"/>
      <c r="WBT27" s="330"/>
      <c r="WBZ27" s="325"/>
      <c r="WCA27" s="325"/>
      <c r="WCJ27" s="329"/>
      <c r="WCK27" s="329"/>
      <c r="WCM27" s="232"/>
      <c r="WCN27" s="330"/>
      <c r="WCT27" s="325"/>
      <c r="WCU27" s="325"/>
      <c r="WDD27" s="329"/>
      <c r="WDE27" s="329"/>
      <c r="WDG27" s="232"/>
      <c r="WDH27" s="330"/>
      <c r="WDN27" s="325"/>
      <c r="WDO27" s="325"/>
      <c r="WDX27" s="329"/>
      <c r="WDY27" s="329"/>
      <c r="WEA27" s="232"/>
      <c r="WEB27" s="330"/>
      <c r="WEH27" s="325"/>
      <c r="WEI27" s="325"/>
      <c r="WER27" s="329"/>
      <c r="WES27" s="329"/>
      <c r="WEU27" s="232"/>
      <c r="WEV27" s="330"/>
      <c r="WFB27" s="325"/>
      <c r="WFC27" s="325"/>
      <c r="WFL27" s="329"/>
      <c r="WFM27" s="329"/>
      <c r="WFO27" s="232"/>
      <c r="WFP27" s="330"/>
      <c r="WFV27" s="325"/>
      <c r="WFW27" s="325"/>
      <c r="WGF27" s="329"/>
      <c r="WGG27" s="329"/>
      <c r="WGI27" s="232"/>
      <c r="WGJ27" s="330"/>
      <c r="WGP27" s="325"/>
      <c r="WGQ27" s="325"/>
      <c r="WGZ27" s="329"/>
      <c r="WHA27" s="329"/>
      <c r="WHC27" s="232"/>
      <c r="WHD27" s="330"/>
      <c r="WHJ27" s="325"/>
      <c r="WHK27" s="325"/>
      <c r="WHT27" s="329"/>
      <c r="WHU27" s="329"/>
      <c r="WHW27" s="232"/>
      <c r="WHX27" s="330"/>
      <c r="WID27" s="325"/>
      <c r="WIE27" s="325"/>
      <c r="WIN27" s="329"/>
      <c r="WIO27" s="329"/>
      <c r="WIQ27" s="232"/>
      <c r="WIR27" s="330"/>
      <c r="WIX27" s="325"/>
      <c r="WIY27" s="325"/>
      <c r="WJH27" s="329"/>
      <c r="WJI27" s="329"/>
      <c r="WJK27" s="232"/>
      <c r="WJL27" s="330"/>
      <c r="WJR27" s="325"/>
      <c r="WJS27" s="325"/>
      <c r="WKB27" s="329"/>
      <c r="WKC27" s="329"/>
      <c r="WKE27" s="232"/>
      <c r="WKF27" s="330"/>
      <c r="WKL27" s="325"/>
      <c r="WKM27" s="325"/>
      <c r="WKV27" s="329"/>
      <c r="WKW27" s="329"/>
      <c r="WKY27" s="232"/>
      <c r="WKZ27" s="330"/>
      <c r="WLF27" s="325"/>
      <c r="WLG27" s="325"/>
      <c r="WLP27" s="329"/>
      <c r="WLQ27" s="329"/>
      <c r="WLS27" s="232"/>
      <c r="WLT27" s="330"/>
      <c r="WLZ27" s="325"/>
      <c r="WMA27" s="325"/>
      <c r="WMJ27" s="329"/>
      <c r="WMK27" s="329"/>
      <c r="WMM27" s="232"/>
      <c r="WMN27" s="330"/>
      <c r="WMT27" s="325"/>
      <c r="WMU27" s="325"/>
      <c r="WND27" s="329"/>
      <c r="WNE27" s="329"/>
      <c r="WNG27" s="232"/>
      <c r="WNH27" s="330"/>
      <c r="WNN27" s="325"/>
      <c r="WNO27" s="325"/>
      <c r="WNX27" s="329"/>
      <c r="WNY27" s="329"/>
      <c r="WOA27" s="232"/>
      <c r="WOB27" s="330"/>
      <c r="WOH27" s="325"/>
      <c r="WOI27" s="325"/>
      <c r="WOR27" s="329"/>
      <c r="WOS27" s="329"/>
      <c r="WOU27" s="232"/>
      <c r="WOV27" s="330"/>
      <c r="WPB27" s="325"/>
      <c r="WPC27" s="325"/>
      <c r="WPL27" s="329"/>
      <c r="WPM27" s="329"/>
      <c r="WPO27" s="232"/>
      <c r="WPP27" s="330"/>
      <c r="WPV27" s="325"/>
      <c r="WPW27" s="325"/>
      <c r="WQF27" s="329"/>
      <c r="WQG27" s="329"/>
      <c r="WQI27" s="232"/>
      <c r="WQJ27" s="330"/>
      <c r="WQP27" s="325"/>
      <c r="WQQ27" s="325"/>
      <c r="WQZ27" s="329"/>
      <c r="WRA27" s="329"/>
      <c r="WRC27" s="232"/>
      <c r="WRD27" s="330"/>
      <c r="WRJ27" s="325"/>
      <c r="WRK27" s="325"/>
      <c r="WRT27" s="329"/>
      <c r="WRU27" s="329"/>
      <c r="WRW27" s="232"/>
      <c r="WRX27" s="330"/>
      <c r="WSD27" s="325"/>
      <c r="WSE27" s="325"/>
      <c r="WSN27" s="329"/>
      <c r="WSO27" s="329"/>
      <c r="WSQ27" s="232"/>
      <c r="WSR27" s="330"/>
      <c r="WSX27" s="325"/>
      <c r="WSY27" s="325"/>
      <c r="WTH27" s="329"/>
      <c r="WTI27" s="329"/>
      <c r="WTK27" s="232"/>
      <c r="WTL27" s="330"/>
      <c r="WTR27" s="325"/>
      <c r="WTS27" s="325"/>
      <c r="WUB27" s="329"/>
      <c r="WUC27" s="329"/>
      <c r="WUE27" s="232"/>
      <c r="WUF27" s="330"/>
      <c r="WUL27" s="325"/>
      <c r="WUM27" s="325"/>
      <c r="WUV27" s="329"/>
      <c r="WUW27" s="329"/>
      <c r="WUY27" s="232"/>
      <c r="WUZ27" s="330"/>
      <c r="WVF27" s="325"/>
      <c r="WVG27" s="325"/>
      <c r="WVP27" s="329"/>
      <c r="WVQ27" s="329"/>
      <c r="WVS27" s="232"/>
      <c r="WVT27" s="330"/>
      <c r="WVZ27" s="325"/>
      <c r="WWA27" s="325"/>
      <c r="WWJ27" s="329"/>
      <c r="WWK27" s="329"/>
      <c r="WWM27" s="232"/>
      <c r="WWN27" s="330"/>
      <c r="WWT27" s="325"/>
      <c r="WWU27" s="325"/>
      <c r="WXD27" s="329"/>
      <c r="WXE27" s="329"/>
      <c r="WXG27" s="232"/>
      <c r="WXH27" s="330"/>
      <c r="WXN27" s="325"/>
      <c r="WXO27" s="325"/>
      <c r="WXX27" s="329"/>
      <c r="WXY27" s="329"/>
      <c r="WYA27" s="232"/>
      <c r="WYB27" s="330"/>
      <c r="WYH27" s="325"/>
      <c r="WYI27" s="325"/>
      <c r="WYR27" s="329"/>
      <c r="WYS27" s="329"/>
      <c r="WYU27" s="232"/>
      <c r="WYV27" s="330"/>
      <c r="WZB27" s="325"/>
      <c r="WZC27" s="325"/>
      <c r="WZL27" s="329"/>
      <c r="WZM27" s="329"/>
      <c r="WZO27" s="232"/>
      <c r="WZP27" s="330"/>
      <c r="WZV27" s="325"/>
      <c r="WZW27" s="325"/>
      <c r="XAF27" s="329"/>
      <c r="XAG27" s="329"/>
      <c r="XAI27" s="232"/>
      <c r="XAJ27" s="330"/>
      <c r="XAP27" s="325"/>
      <c r="XAQ27" s="325"/>
      <c r="XAZ27" s="329"/>
      <c r="XBA27" s="329"/>
      <c r="XBC27" s="232"/>
      <c r="XBD27" s="330"/>
      <c r="XBJ27" s="325"/>
      <c r="XBK27" s="325"/>
      <c r="XBT27" s="329"/>
      <c r="XBU27" s="329"/>
      <c r="XBW27" s="232"/>
      <c r="XBX27" s="330"/>
      <c r="XCD27" s="325"/>
      <c r="XCE27" s="325"/>
      <c r="XCN27" s="329"/>
      <c r="XCO27" s="329"/>
      <c r="XCQ27" s="232"/>
      <c r="XCR27" s="330"/>
      <c r="XCX27" s="325"/>
      <c r="XCY27" s="325"/>
      <c r="XDH27" s="329"/>
      <c r="XDI27" s="329"/>
      <c r="XDK27" s="232"/>
      <c r="XDL27" s="330"/>
      <c r="XDR27" s="325"/>
      <c r="XDS27" s="325"/>
      <c r="XEB27" s="329"/>
      <c r="XEC27" s="329"/>
      <c r="XEE27" s="232"/>
      <c r="XEF27" s="330"/>
      <c r="XEL27" s="325"/>
      <c r="XEM27" s="325"/>
      <c r="XEV27" s="329"/>
      <c r="XEW27" s="329"/>
      <c r="XEY27" s="232"/>
      <c r="XEZ27" s="330"/>
    </row>
    <row r="28" spans="1:1020 1026:2047 2056:3067 3076:5120 5126:6140 6146:7167 7176:8187 8196:10240 10246:11260 11266:12287 12296:13307 13316:15360 15366:16380" ht="30" customHeight="1">
      <c r="A28" s="358" t="s">
        <v>1187</v>
      </c>
      <c r="B28" s="316">
        <v>44981</v>
      </c>
      <c r="C28" s="360" t="s">
        <v>181</v>
      </c>
      <c r="D28" s="420" t="s">
        <v>1188</v>
      </c>
      <c r="E28" s="358" t="s">
        <v>492</v>
      </c>
      <c r="F28" s="358" t="s">
        <v>27</v>
      </c>
      <c r="G28" s="358" t="s">
        <v>42</v>
      </c>
      <c r="H28" s="358" t="s">
        <v>29</v>
      </c>
      <c r="I28" s="358" t="s">
        <v>30</v>
      </c>
      <c r="J28" s="358" t="s">
        <v>1186</v>
      </c>
      <c r="K28" s="358" t="s">
        <v>207</v>
      </c>
      <c r="L28" s="358" t="s">
        <v>33</v>
      </c>
      <c r="M28" s="316">
        <v>44990</v>
      </c>
      <c r="N28" s="421">
        <v>44992</v>
      </c>
      <c r="O28" s="361" t="s">
        <v>1189</v>
      </c>
      <c r="P28" s="422">
        <v>1338.835</v>
      </c>
      <c r="Q28" s="362">
        <v>1338.84</v>
      </c>
      <c r="R28" s="358">
        <v>2.6</v>
      </c>
      <c r="S28" s="362">
        <f>IF(D28="ASSESSOR",480*R28,IF(D28="COLABORADOR EVENTUAL",480*R28,IF(D28="GUARDA PORTUÁRIO",240*R28,IF(D28="CONSELHEIRO",600*R28,IF(D28="DIRETOR",600*R28,IF(D28="FIEL",360*R28,IF(D28="FIEL AJUDANTE",360*R28,IF(D28="GERENTE",480*R28,IF(D28="SECRETÁRIA",360*R28,IF(D28="SUPERINTENDENTE",480*R28,IF(D28="SUPERVISOR",360*R28,IF(D28="ESPECIALISTA PORTUÁRIO",360*R28,IF(D28="TÉC. SERV. PORTUÁRIOS",240*R28,0)))))))))))))</f>
        <v>0</v>
      </c>
      <c r="T28" s="365">
        <f>SUM(P28:Q28,S28)</f>
        <v>2677.6750000000002</v>
      </c>
      <c r="U28" s="324"/>
    </row>
    <row r="29" spans="1:1020 1026:2047 2056:3067 3076:5120 5126:6140 6146:7167 7176:8187 8196:10240 10246:11260 11266:12287 12296:13307 13316:15360 15366:16380" ht="30" customHeight="1">
      <c r="A29" s="358" t="s">
        <v>1190</v>
      </c>
      <c r="B29" s="316">
        <v>44981</v>
      </c>
      <c r="C29" s="360" t="s">
        <v>181</v>
      </c>
      <c r="D29" s="358" t="s">
        <v>25</v>
      </c>
      <c r="E29" s="358" t="s">
        <v>492</v>
      </c>
      <c r="F29" s="358" t="s">
        <v>27</v>
      </c>
      <c r="G29" s="358" t="s">
        <v>42</v>
      </c>
      <c r="H29" s="358" t="s">
        <v>29</v>
      </c>
      <c r="I29" s="358" t="s">
        <v>30</v>
      </c>
      <c r="J29" s="358" t="s">
        <v>1186</v>
      </c>
      <c r="K29" s="358" t="s">
        <v>207</v>
      </c>
      <c r="L29" s="358" t="s">
        <v>33</v>
      </c>
      <c r="M29" s="316">
        <v>45001</v>
      </c>
      <c r="N29" s="421">
        <v>45002</v>
      </c>
      <c r="O29" s="361" t="s">
        <v>1189</v>
      </c>
      <c r="P29" s="422">
        <v>1338.835</v>
      </c>
      <c r="Q29" s="362">
        <v>0</v>
      </c>
      <c r="R29" s="358">
        <v>1.6</v>
      </c>
      <c r="S29" s="362">
        <f>IF(D29="ASSESSOR",480*R29,IF(D29="COLABORADOR EVENTUAL",480*R29,IF(D29="GUARDA PORTUÁRIO",240*R29,IF(D29="CONSELHEIRO",600*R29,IF(D29="DIRETOR",600*R29,IF(D29="FIEL",360*R29,IF(D29="FIEL AJUDANTE",360*R29,IF(D29="GERENTE",480*R29,IF(D29="SECRETÁRIA",360*R29,IF(D29="SUPERINTENDENTE",480*R29,IF(D29="SUPERVISOR",360*R29,IF(D29="ESPECIALISTA PORTUÁRIO",360*R29,IF(D29="TÉC. SERV. PORTUÁRIOS",240*R29,0)))))))))))))</f>
        <v>960</v>
      </c>
      <c r="T29" s="365">
        <f>SUM(P29:Q29,S29)</f>
        <v>2298.835</v>
      </c>
      <c r="U29" s="324"/>
    </row>
    <row r="30" spans="1:1020 1026:2047 2056:3067 3076:5120 5126:6140 6146:7167 7176:8187 8196:10240 10246:11260 11266:12287 12296:13307 13316:15360 15366:16380" ht="30" customHeight="1">
      <c r="A30" s="358" t="s">
        <v>1191</v>
      </c>
      <c r="B30" s="316">
        <v>44981</v>
      </c>
      <c r="C30" s="360" t="s">
        <v>387</v>
      </c>
      <c r="D30" s="358" t="s">
        <v>25</v>
      </c>
      <c r="E30" s="358" t="s">
        <v>492</v>
      </c>
      <c r="F30" s="358" t="s">
        <v>27</v>
      </c>
      <c r="G30" s="358" t="s">
        <v>28</v>
      </c>
      <c r="H30" s="358" t="s">
        <v>29</v>
      </c>
      <c r="I30" s="358" t="s">
        <v>30</v>
      </c>
      <c r="J30" s="358" t="s">
        <v>1186</v>
      </c>
      <c r="K30" s="358" t="s">
        <v>1192</v>
      </c>
      <c r="L30" s="358" t="s">
        <v>33</v>
      </c>
      <c r="M30" s="316">
        <v>45001</v>
      </c>
      <c r="N30" s="421">
        <v>45002</v>
      </c>
      <c r="O30" s="361" t="s">
        <v>503</v>
      </c>
      <c r="P30" s="422">
        <v>755.45500000000004</v>
      </c>
      <c r="Q30" s="362">
        <v>755.45500000000004</v>
      </c>
      <c r="R30" s="358">
        <v>1.6</v>
      </c>
      <c r="S30" s="362">
        <f>IF(D30="ASSESSOR",480*R30,IF(D30="COLABORADOR EVENTUAL",480*R30,IF(D30="GUARDA PORTUÁRIO",240*R30,IF(D30="CONSELHEIRO",600*R30,IF(D30="DIRETOR",600*R30,IF(D30="FIEL",360*R30,IF(D30="FIEL AJUDANTE",360*R30,IF(D30="GERENTE",480*R30,IF(D30="SECRETÁRIA",360*R30,IF(D30="SUPERINTENDENTE",480*R30,IF(D30="SUPERVISOR",360*R30,IF(D30="ESPECIALISTA PORTUÁRIO",360*R30,IF(D30="TÉC. SERV. PORTUÁRIOS",240*R30,0)))))))))))))</f>
        <v>960</v>
      </c>
      <c r="T30" s="365">
        <f>SUM(P30:Q30,S30)</f>
        <v>2470.91</v>
      </c>
      <c r="U30" s="324"/>
    </row>
    <row r="31" spans="1:1020 1026:2047 2056:3067 3076:5120 5126:6140 6146:7167 7176:8187 8196:10240 10246:11260 11266:12287 12296:13307 13316:15360 15366:16380" ht="30" customHeight="1">
      <c r="A31" s="358" t="s">
        <v>1193</v>
      </c>
      <c r="B31" s="316">
        <v>44985</v>
      </c>
      <c r="C31" s="360" t="s">
        <v>401</v>
      </c>
      <c r="D31" s="358" t="s">
        <v>25</v>
      </c>
      <c r="E31" s="358" t="s">
        <v>952</v>
      </c>
      <c r="F31" s="358" t="s">
        <v>27</v>
      </c>
      <c r="G31" s="358" t="s">
        <v>561</v>
      </c>
      <c r="H31" s="358" t="s">
        <v>29</v>
      </c>
      <c r="I31" s="358" t="s">
        <v>30</v>
      </c>
      <c r="J31" s="358" t="s">
        <v>31</v>
      </c>
      <c r="K31" s="358" t="s">
        <v>207</v>
      </c>
      <c r="L31" s="358" t="s">
        <v>33</v>
      </c>
      <c r="M31" s="316">
        <v>44995</v>
      </c>
      <c r="N31" s="421">
        <v>44995</v>
      </c>
      <c r="O31" s="358" t="s">
        <v>1194</v>
      </c>
      <c r="P31" s="422">
        <v>638.61500000000001</v>
      </c>
      <c r="Q31" s="362">
        <v>638.61500000000001</v>
      </c>
      <c r="R31" s="358">
        <v>0.6</v>
      </c>
      <c r="S31" s="362">
        <f>IF(D31="ASSESSOR",480*R31,IF(D31="COLABORADOR EVENTUAL",480*R31,IF(D31="GUARDA PORTUÁRIO",240*R31,IF(D31="CONSELHEIRO",600*R31,IF(D31="DIRETOR",600*R31,IF(D31="FIEL",360*R31,IF(D31="FIEL AJUDANTE",360*R31,IF(D31="GERENTE",480*R31,IF(D31="SECRETÁRIA",360*R31,IF(D31="SUPERINTENDENTE",480*R31,IF(D31="SUPERVISOR",360*R31,IF(D31="ESPECIALISTA PORTUÁRIO",360*R31,IF(D31="TÉC. SERV. PORTUÁRIOS",240*R31,0)))))))))))))</f>
        <v>360</v>
      </c>
      <c r="T31" s="365">
        <f>SUM(P31:Q31,S31)</f>
        <v>1637.23</v>
      </c>
      <c r="U31" s="324"/>
    </row>
    <row r="32" spans="1:1020 1026:2047 2056:3067 3076:5120 5126:6140 6146:7167 7176:8187 8196:10240 10246:11260 11266:12287 12296:13307 13316:15360 15366:16380" ht="30" customHeight="1">
      <c r="A32" s="358" t="s">
        <v>1195</v>
      </c>
      <c r="B32" s="316">
        <v>44985</v>
      </c>
      <c r="C32" s="360" t="s">
        <v>1196</v>
      </c>
      <c r="D32" s="420" t="s">
        <v>1188</v>
      </c>
      <c r="E32" s="358" t="s">
        <v>492</v>
      </c>
      <c r="F32" s="358" t="s">
        <v>27</v>
      </c>
      <c r="G32" s="358" t="s">
        <v>38</v>
      </c>
      <c r="H32" s="358" t="s">
        <v>492</v>
      </c>
      <c r="I32" s="358" t="s">
        <v>30</v>
      </c>
      <c r="J32" s="358" t="s">
        <v>1186</v>
      </c>
      <c r="K32" s="358" t="s">
        <v>1192</v>
      </c>
      <c r="L32" s="358" t="s">
        <v>33</v>
      </c>
      <c r="M32" s="316">
        <v>45001</v>
      </c>
      <c r="N32" s="421">
        <v>45002</v>
      </c>
      <c r="O32" s="361" t="s">
        <v>1189</v>
      </c>
      <c r="P32" s="422">
        <v>902.41</v>
      </c>
      <c r="Q32" s="362">
        <v>902.41</v>
      </c>
      <c r="R32" s="358">
        <v>1.6</v>
      </c>
      <c r="S32" s="362">
        <f>IF(D32="ASSESSOR",480*R32,IF(D32="COLABORADOR EVENTUAL",480*R32,IF(D32="GUARDA PORTUÁRIO",240*R32,IF(D32="CONSELHEIRO",600*R32,IF(D32="DIRETOR",600*R32,IF(D32="FIEL",360*R32,IF(D32="FIEL AJUDANTE",360*R32,IF(D32="GERENTE",480*R32,IF(D32="SECRETÁRIA",360*R32,IF(D32="SUPERINTENDENTE",480*R32,IF(D32="SUPERVISOR",360*R32,IF(D32="ESPECIALISTA PORTUÁRIO",360*R32,IF(D32="TÉC. SERV. PORTUÁRIOS",240*R32,0)))))))))))))</f>
        <v>0</v>
      </c>
      <c r="T32" s="365">
        <f>SUM(P32:Q32,S32)</f>
        <v>1804.82</v>
      </c>
      <c r="U32" s="324"/>
    </row>
    <row r="33" spans="1:21" ht="30" customHeight="1">
      <c r="A33" s="427" t="s">
        <v>1195</v>
      </c>
      <c r="B33" s="373">
        <v>44985</v>
      </c>
      <c r="C33" s="423" t="s">
        <v>136</v>
      </c>
      <c r="D33" s="372" t="s">
        <v>25</v>
      </c>
      <c r="E33" s="372" t="s">
        <v>492</v>
      </c>
      <c r="F33" s="372" t="s">
        <v>27</v>
      </c>
      <c r="G33" s="372" t="s">
        <v>38</v>
      </c>
      <c r="H33" s="372" t="s">
        <v>492</v>
      </c>
      <c r="I33" s="372" t="s">
        <v>30</v>
      </c>
      <c r="J33" s="372" t="s">
        <v>1186</v>
      </c>
      <c r="K33" s="372" t="s">
        <v>1192</v>
      </c>
      <c r="L33" s="372" t="s">
        <v>33</v>
      </c>
      <c r="M33" s="373">
        <v>44990</v>
      </c>
      <c r="N33" s="373">
        <v>44992</v>
      </c>
      <c r="O33" s="374" t="s">
        <v>1189</v>
      </c>
      <c r="P33" s="375">
        <v>1666.7</v>
      </c>
      <c r="Q33" s="375">
        <v>1666.77</v>
      </c>
      <c r="R33" s="372">
        <v>2.6</v>
      </c>
      <c r="S33" s="375">
        <f>IF(D33="ASSESSOR",480*R33,IF(D33="COLABORADOR EVENTUAL",480*R33,IF(D33="GUARDA PORTUÁRIO",240*R33,IF(D33="CONSELHEIRO",600*R33,IF(D33="DIRETOR",600*R33,IF(D33="FIEL",360*R33,IF(D33="FIEL AJUDANTE",360*R33,IF(D33="GERENTE",480*R33,IF(D33="SECRETÁRIA",360*R33,IF(D33="SUPERINTENDENTE",480*R33,IF(D33="SUPERVISOR",360*R33,IF(D33="ESPECIALISTA PORTUÁRIO",360*R33,IF(D33="TÉC. SERV. PORTUÁRIOS",240*R33,0)))))))))))))</f>
        <v>1560</v>
      </c>
      <c r="T33" s="376">
        <f>SUM(P33:Q33,S33)</f>
        <v>4893.47</v>
      </c>
      <c r="U33" s="324"/>
    </row>
    <row r="34" spans="1:21" ht="30" customHeight="1">
      <c r="A34" s="323"/>
      <c r="B34" s="324"/>
      <c r="C34" s="328"/>
      <c r="D34" s="323"/>
      <c r="E34" s="323"/>
      <c r="F34" s="323"/>
      <c r="G34" s="325"/>
      <c r="H34" s="326"/>
      <c r="I34" s="327"/>
      <c r="J34" s="326"/>
      <c r="K34" s="327"/>
      <c r="L34" s="327"/>
      <c r="M34" s="324"/>
      <c r="N34" s="324"/>
      <c r="O34" s="324"/>
      <c r="P34" s="324"/>
      <c r="Q34" s="324"/>
      <c r="R34" s="324"/>
      <c r="S34" s="324"/>
      <c r="T34" s="324"/>
      <c r="U34" s="324"/>
    </row>
    <row r="35" spans="1:21" ht="30" customHeight="1">
      <c r="A35" s="323"/>
      <c r="B35" s="324"/>
      <c r="C35" s="328"/>
      <c r="D35" s="323"/>
      <c r="E35" s="323"/>
      <c r="F35" s="323"/>
      <c r="G35" s="325"/>
      <c r="H35" s="326"/>
      <c r="I35" s="327"/>
      <c r="J35" s="326"/>
      <c r="K35" s="327"/>
      <c r="L35" s="327"/>
      <c r="M35" s="324"/>
      <c r="N35" s="324"/>
      <c r="O35" s="324"/>
      <c r="P35" s="324"/>
      <c r="Q35" s="324"/>
      <c r="R35" s="324"/>
      <c r="S35" s="324"/>
      <c r="T35" s="324"/>
      <c r="U35" s="324"/>
    </row>
    <row r="36" spans="1:21" ht="30" customHeight="1">
      <c r="A36" s="323"/>
      <c r="B36" s="324"/>
      <c r="C36" s="328"/>
      <c r="D36" s="323"/>
      <c r="E36" s="323"/>
      <c r="F36" s="323"/>
      <c r="G36" s="325"/>
      <c r="H36" s="326"/>
      <c r="I36" s="327"/>
      <c r="J36" s="326"/>
      <c r="K36" s="327"/>
      <c r="L36" s="327"/>
      <c r="M36" s="324"/>
      <c r="N36" s="324"/>
      <c r="O36" s="324"/>
      <c r="P36" s="324"/>
      <c r="Q36" s="324"/>
      <c r="R36" s="324"/>
      <c r="S36" s="324"/>
      <c r="T36" s="324"/>
      <c r="U36" s="324"/>
    </row>
    <row r="37" spans="1:21" ht="30" customHeight="1">
      <c r="A37" s="323"/>
      <c r="B37" s="324"/>
      <c r="C37" s="328"/>
      <c r="D37" s="323"/>
      <c r="E37" s="323"/>
      <c r="F37" s="323"/>
      <c r="G37" s="325"/>
      <c r="H37" s="326"/>
      <c r="I37" s="327"/>
      <c r="J37" s="326"/>
      <c r="K37" s="327"/>
      <c r="L37" s="327"/>
      <c r="M37" s="324"/>
      <c r="N37" s="324"/>
      <c r="O37" s="324"/>
      <c r="P37" s="324"/>
      <c r="Q37" s="324"/>
      <c r="R37" s="324"/>
      <c r="S37" s="324"/>
      <c r="T37" s="324"/>
      <c r="U37" s="324"/>
    </row>
    <row r="38" spans="1:21" ht="30" customHeight="1">
      <c r="A38" s="323"/>
      <c r="B38" s="324"/>
      <c r="C38" s="328"/>
      <c r="D38" s="323"/>
      <c r="E38" s="323"/>
      <c r="F38" s="323"/>
      <c r="G38" s="325"/>
      <c r="H38" s="326"/>
      <c r="I38" s="327"/>
      <c r="J38" s="326"/>
      <c r="K38" s="327"/>
      <c r="L38" s="327"/>
      <c r="M38" s="324"/>
      <c r="N38" s="324"/>
      <c r="O38" s="324"/>
      <c r="P38" s="324"/>
      <c r="Q38" s="324"/>
      <c r="R38" s="324"/>
      <c r="S38" s="324"/>
      <c r="T38" s="324"/>
      <c r="U38" s="324"/>
    </row>
    <row r="39" spans="1:21" ht="30" customHeight="1">
      <c r="A39" s="323"/>
      <c r="B39" s="324"/>
      <c r="C39" s="328"/>
      <c r="D39" s="323"/>
      <c r="E39" s="323"/>
      <c r="F39" s="323"/>
      <c r="G39" s="325"/>
      <c r="H39" s="326"/>
      <c r="I39" s="327"/>
      <c r="J39" s="326"/>
      <c r="K39" s="327"/>
      <c r="L39" s="327"/>
      <c r="M39" s="324"/>
      <c r="N39" s="324"/>
      <c r="O39" s="324"/>
      <c r="P39" s="324"/>
      <c r="Q39" s="324"/>
      <c r="R39" s="324"/>
      <c r="S39" s="324"/>
      <c r="T39" s="324"/>
      <c r="U39" s="324"/>
    </row>
    <row r="40" spans="1:21" ht="30" customHeight="1">
      <c r="A40" s="323"/>
      <c r="B40" s="324"/>
      <c r="C40" s="328"/>
      <c r="D40" s="323"/>
      <c r="E40" s="323"/>
      <c r="F40" s="323"/>
      <c r="G40" s="325"/>
      <c r="H40" s="326"/>
      <c r="I40" s="327"/>
      <c r="J40" s="326"/>
      <c r="K40" s="327"/>
      <c r="L40" s="327"/>
      <c r="M40" s="324"/>
      <c r="N40" s="324"/>
      <c r="O40" s="324"/>
      <c r="P40" s="324"/>
      <c r="Q40" s="324"/>
      <c r="R40" s="324"/>
      <c r="S40" s="324"/>
      <c r="T40" s="324"/>
      <c r="U40" s="324"/>
    </row>
    <row r="41" spans="1:21" ht="33.75" customHeight="1">
      <c r="A41" s="323"/>
      <c r="B41" s="324"/>
      <c r="C41" s="328"/>
      <c r="D41" s="323"/>
      <c r="E41" s="323"/>
      <c r="F41" s="323"/>
      <c r="G41" s="325"/>
      <c r="H41" s="326"/>
      <c r="I41" s="327"/>
      <c r="J41" s="326"/>
      <c r="K41" s="327"/>
      <c r="L41" s="327"/>
      <c r="M41" s="324"/>
      <c r="N41" s="324"/>
      <c r="O41" s="324"/>
      <c r="P41" s="324"/>
      <c r="Q41" s="324"/>
      <c r="R41" s="324"/>
      <c r="S41" s="324"/>
      <c r="T41" s="324"/>
      <c r="U41" s="324"/>
    </row>
    <row r="42" spans="1:21" ht="42.75" customHeight="1">
      <c r="A42" s="323"/>
      <c r="B42" s="324"/>
      <c r="C42" s="328"/>
      <c r="D42" s="323"/>
      <c r="E42" s="323"/>
      <c r="F42" s="323"/>
      <c r="G42" s="325"/>
      <c r="H42" s="326"/>
      <c r="I42" s="327"/>
      <c r="J42" s="326"/>
      <c r="K42" s="327"/>
      <c r="L42" s="327"/>
      <c r="M42" s="324"/>
      <c r="N42" s="324"/>
      <c r="O42" s="324"/>
      <c r="P42" s="324"/>
      <c r="Q42" s="324"/>
      <c r="R42" s="324"/>
      <c r="S42" s="324"/>
      <c r="T42" s="324"/>
      <c r="U42" s="324"/>
    </row>
    <row r="43" spans="1:21" ht="33" customHeight="1">
      <c r="A43" s="323"/>
      <c r="B43" s="324"/>
      <c r="C43" s="328"/>
      <c r="D43" s="323"/>
      <c r="E43" s="323"/>
      <c r="F43" s="323"/>
      <c r="G43" s="325"/>
      <c r="H43" s="326"/>
      <c r="I43" s="327"/>
      <c r="J43" s="326"/>
      <c r="K43" s="327"/>
      <c r="L43" s="327"/>
      <c r="M43" s="324"/>
      <c r="N43" s="324"/>
      <c r="O43" s="324"/>
      <c r="P43" s="324"/>
      <c r="Q43" s="324"/>
      <c r="R43" s="324"/>
      <c r="S43" s="324"/>
      <c r="T43" s="324"/>
      <c r="U43" s="324"/>
    </row>
    <row r="44" spans="1:21">
      <c r="A44" s="323"/>
      <c r="B44" s="324"/>
      <c r="C44" s="328"/>
      <c r="D44" s="323"/>
      <c r="E44" s="323"/>
      <c r="F44" s="323"/>
      <c r="G44" s="325"/>
      <c r="H44" s="326"/>
      <c r="I44" s="327"/>
      <c r="J44" s="326"/>
      <c r="K44" s="327"/>
      <c r="L44" s="327"/>
      <c r="M44" s="324"/>
      <c r="N44" s="324"/>
      <c r="O44" s="324"/>
      <c r="P44" s="324"/>
      <c r="Q44" s="324"/>
      <c r="R44" s="324"/>
      <c r="S44" s="324"/>
      <c r="T44" s="324"/>
      <c r="U44" s="324"/>
    </row>
    <row r="45" spans="1:21">
      <c r="A45" s="323"/>
      <c r="B45" s="324"/>
      <c r="C45" s="328"/>
      <c r="D45" s="323"/>
      <c r="E45" s="323"/>
      <c r="F45" s="323"/>
      <c r="G45" s="325"/>
      <c r="H45" s="326"/>
      <c r="I45" s="327"/>
      <c r="J45" s="326"/>
      <c r="K45" s="327"/>
      <c r="L45" s="327"/>
      <c r="M45" s="324"/>
      <c r="N45" s="324"/>
      <c r="O45" s="324"/>
      <c r="P45" s="324"/>
      <c r="Q45" s="324"/>
      <c r="R45" s="324"/>
      <c r="S45" s="324"/>
      <c r="T45" s="324"/>
      <c r="U45" s="324"/>
    </row>
    <row r="46" spans="1:21">
      <c r="A46" s="323"/>
      <c r="B46" s="324"/>
      <c r="C46" s="328"/>
      <c r="D46" s="323"/>
      <c r="E46" s="323"/>
      <c r="F46" s="323"/>
      <c r="G46" s="325"/>
      <c r="H46" s="326"/>
      <c r="I46" s="327"/>
      <c r="J46" s="326"/>
      <c r="K46" s="327"/>
      <c r="L46" s="327"/>
      <c r="M46" s="324"/>
      <c r="N46" s="324"/>
      <c r="O46" s="324"/>
      <c r="P46" s="324"/>
      <c r="Q46" s="324"/>
      <c r="R46" s="324"/>
      <c r="S46" s="324"/>
      <c r="T46" s="324"/>
      <c r="U46" s="324"/>
    </row>
    <row r="47" spans="1:21">
      <c r="A47" s="328"/>
      <c r="B47" s="323"/>
      <c r="C47" s="323"/>
      <c r="D47" s="323"/>
      <c r="E47" s="325"/>
      <c r="F47" s="326"/>
      <c r="G47" s="327"/>
      <c r="H47" s="328"/>
      <c r="I47" s="323"/>
      <c r="J47" s="323"/>
      <c r="K47" s="323"/>
      <c r="L47" s="325"/>
      <c r="M47" s="326"/>
      <c r="N47" s="324"/>
      <c r="O47" s="324"/>
      <c r="P47" s="324"/>
      <c r="Q47" s="324"/>
      <c r="R47" s="324"/>
      <c r="S47" s="324"/>
      <c r="T47" s="324"/>
      <c r="U47" s="324"/>
    </row>
    <row r="48" spans="1:21">
      <c r="A48" s="328"/>
      <c r="B48" s="323"/>
      <c r="C48" s="323"/>
      <c r="D48" s="323"/>
      <c r="E48" s="325"/>
      <c r="F48" s="326"/>
      <c r="G48" s="327"/>
      <c r="H48" s="328"/>
      <c r="I48" s="323"/>
      <c r="J48" s="323"/>
      <c r="K48" s="323"/>
      <c r="L48" s="325"/>
      <c r="M48" s="326"/>
      <c r="N48" s="324"/>
      <c r="O48" s="324"/>
      <c r="P48" s="324"/>
      <c r="Q48" s="324"/>
      <c r="R48" s="324"/>
      <c r="S48" s="324"/>
      <c r="T48" s="324"/>
      <c r="U48" s="324"/>
    </row>
    <row r="49" spans="1:21">
      <c r="A49" s="328"/>
      <c r="B49" s="323"/>
      <c r="C49" s="323"/>
      <c r="D49" s="323"/>
      <c r="E49" s="325"/>
      <c r="F49" s="326"/>
      <c r="G49" s="327"/>
      <c r="H49" s="328"/>
      <c r="I49" s="323"/>
      <c r="J49" s="323"/>
      <c r="K49" s="323"/>
      <c r="L49" s="325"/>
      <c r="M49" s="326"/>
      <c r="N49" s="324"/>
      <c r="O49" s="324"/>
      <c r="P49" s="324"/>
      <c r="Q49" s="324"/>
      <c r="R49" s="324"/>
      <c r="S49" s="324"/>
      <c r="T49" s="324"/>
      <c r="U49" s="324"/>
    </row>
    <row r="50" spans="1:21">
      <c r="A50" s="328"/>
      <c r="B50" s="323"/>
      <c r="C50" s="323"/>
      <c r="D50" s="323"/>
      <c r="E50" s="325"/>
      <c r="F50" s="326"/>
      <c r="G50" s="327"/>
      <c r="H50" s="328"/>
      <c r="I50" s="323"/>
      <c r="J50" s="323"/>
      <c r="K50" s="323"/>
      <c r="L50" s="325"/>
      <c r="M50" s="326"/>
      <c r="N50" s="324"/>
      <c r="O50" s="324"/>
      <c r="P50" s="324"/>
      <c r="Q50" s="324"/>
      <c r="R50" s="324"/>
      <c r="S50" s="324"/>
      <c r="T50" s="324"/>
      <c r="U50" s="324"/>
    </row>
    <row r="51" spans="1:21">
      <c r="A51" s="328"/>
      <c r="B51" s="323"/>
      <c r="C51" s="323"/>
      <c r="D51" s="323"/>
      <c r="E51" s="325"/>
      <c r="F51" s="326"/>
      <c r="G51" s="327"/>
      <c r="H51" s="328"/>
      <c r="I51" s="323"/>
      <c r="J51" s="323"/>
      <c r="K51" s="323"/>
      <c r="L51" s="325"/>
      <c r="M51" s="326"/>
      <c r="N51" s="324"/>
      <c r="O51" s="324"/>
      <c r="P51" s="324"/>
      <c r="Q51" s="324"/>
      <c r="R51" s="324"/>
      <c r="S51" s="324"/>
      <c r="T51" s="324"/>
      <c r="U51" s="324"/>
    </row>
    <row r="52" spans="1:21">
      <c r="A52" s="328"/>
      <c r="B52" s="323"/>
      <c r="C52" s="323"/>
      <c r="D52" s="323"/>
      <c r="E52" s="325"/>
      <c r="F52" s="326"/>
      <c r="G52" s="327"/>
      <c r="H52" s="328"/>
      <c r="I52" s="323"/>
      <c r="J52" s="323"/>
      <c r="K52" s="323"/>
      <c r="L52" s="325"/>
      <c r="M52" s="326"/>
      <c r="N52" s="324"/>
      <c r="O52" s="324"/>
      <c r="P52" s="324"/>
      <c r="Q52" s="324"/>
      <c r="R52" s="324"/>
      <c r="S52" s="324"/>
      <c r="T52" s="324"/>
      <c r="U52" s="324"/>
    </row>
    <row r="53" spans="1:21">
      <c r="A53" s="328"/>
      <c r="B53" s="323"/>
      <c r="C53" s="323"/>
      <c r="D53" s="323"/>
      <c r="E53" s="325"/>
      <c r="F53" s="326"/>
      <c r="G53" s="327"/>
      <c r="H53" s="328"/>
      <c r="I53" s="323"/>
      <c r="J53" s="323"/>
      <c r="K53" s="323"/>
      <c r="L53" s="325"/>
      <c r="M53" s="326"/>
      <c r="N53" s="324"/>
      <c r="O53" s="324"/>
      <c r="P53" s="324"/>
      <c r="Q53" s="324"/>
      <c r="R53" s="324"/>
      <c r="S53" s="324"/>
      <c r="T53" s="324"/>
      <c r="U53" s="324"/>
    </row>
    <row r="54" spans="1:21">
      <c r="A54" s="328"/>
      <c r="B54" s="323"/>
      <c r="C54" s="323"/>
      <c r="D54" s="323"/>
      <c r="E54" s="325"/>
      <c r="F54" s="326"/>
      <c r="G54" s="327"/>
      <c r="H54" s="328"/>
      <c r="I54" s="323"/>
      <c r="J54" s="323"/>
      <c r="K54" s="323"/>
      <c r="L54" s="325"/>
      <c r="M54" s="326"/>
      <c r="N54" s="324"/>
      <c r="O54" s="324"/>
      <c r="P54" s="324"/>
      <c r="Q54" s="324"/>
      <c r="R54" s="324"/>
      <c r="S54" s="324"/>
      <c r="T54" s="324"/>
      <c r="U54" s="324"/>
    </row>
    <row r="55" spans="1:21">
      <c r="A55" s="328"/>
      <c r="B55" s="323"/>
      <c r="C55" s="323"/>
      <c r="D55" s="323"/>
      <c r="E55" s="325"/>
      <c r="F55" s="326"/>
      <c r="G55" s="327"/>
      <c r="H55" s="328"/>
      <c r="I55" s="323"/>
      <c r="J55" s="323"/>
      <c r="K55" s="323"/>
      <c r="L55" s="325"/>
      <c r="M55" s="326"/>
      <c r="N55" s="324"/>
      <c r="O55" s="324"/>
      <c r="P55" s="324"/>
      <c r="Q55" s="324"/>
      <c r="R55" s="324"/>
      <c r="S55" s="324"/>
      <c r="T55" s="324"/>
      <c r="U55" s="324"/>
    </row>
    <row r="56" spans="1:21">
      <c r="A56" s="328"/>
      <c r="B56" s="323"/>
      <c r="C56" s="323"/>
      <c r="D56" s="323"/>
      <c r="E56" s="325"/>
      <c r="F56" s="326"/>
      <c r="G56" s="327"/>
      <c r="H56" s="328"/>
      <c r="I56" s="323"/>
      <c r="J56" s="323"/>
      <c r="K56" s="323"/>
      <c r="L56" s="325"/>
      <c r="M56" s="326"/>
      <c r="N56" s="324"/>
      <c r="O56" s="324"/>
      <c r="P56" s="324"/>
      <c r="Q56" s="324"/>
      <c r="R56" s="324"/>
      <c r="S56" s="324"/>
      <c r="T56" s="324"/>
      <c r="U56" s="324"/>
    </row>
    <row r="57" spans="1:21">
      <c r="A57" s="328"/>
      <c r="B57" s="323"/>
      <c r="C57" s="323"/>
      <c r="D57" s="323"/>
      <c r="E57" s="325"/>
      <c r="F57" s="326"/>
      <c r="G57" s="327"/>
      <c r="H57" s="328"/>
      <c r="I57" s="323"/>
      <c r="J57" s="323"/>
      <c r="K57" s="323"/>
      <c r="L57" s="325"/>
      <c r="M57" s="326"/>
      <c r="N57" s="324"/>
      <c r="O57" s="324"/>
      <c r="P57" s="324"/>
      <c r="Q57" s="324"/>
      <c r="R57" s="324"/>
      <c r="S57" s="324"/>
      <c r="T57" s="324"/>
      <c r="U57" s="324"/>
    </row>
    <row r="58" spans="1:21" ht="32.25" customHeight="1">
      <c r="A58" s="328"/>
      <c r="B58" s="323"/>
      <c r="C58" s="323"/>
      <c r="D58" s="323"/>
      <c r="E58" s="325"/>
      <c r="F58" s="326"/>
      <c r="G58" s="327"/>
      <c r="H58" s="328"/>
      <c r="I58" s="323"/>
      <c r="J58" s="323"/>
      <c r="K58" s="323"/>
      <c r="L58" s="325"/>
      <c r="M58" s="326"/>
      <c r="N58" s="324"/>
      <c r="O58" s="324"/>
      <c r="P58" s="324"/>
      <c r="Q58" s="324"/>
      <c r="R58" s="324"/>
      <c r="S58" s="324"/>
      <c r="T58" s="324"/>
      <c r="U58" s="324"/>
    </row>
    <row r="59" spans="1:21">
      <c r="A59" s="328"/>
      <c r="B59" s="323"/>
      <c r="C59" s="323"/>
      <c r="D59" s="323"/>
      <c r="E59" s="325"/>
      <c r="F59" s="326"/>
      <c r="G59" s="327"/>
      <c r="H59" s="328"/>
      <c r="I59" s="323"/>
      <c r="J59" s="323"/>
      <c r="K59" s="323"/>
      <c r="L59" s="325"/>
      <c r="M59" s="326"/>
      <c r="N59" s="324"/>
      <c r="O59" s="324"/>
      <c r="P59" s="324"/>
      <c r="Q59" s="324"/>
      <c r="R59" s="324"/>
      <c r="S59" s="324"/>
      <c r="T59" s="324"/>
      <c r="U59" s="324"/>
    </row>
    <row r="60" spans="1:21">
      <c r="A60" s="328"/>
      <c r="B60" s="323"/>
      <c r="C60" s="323"/>
      <c r="D60" s="323"/>
      <c r="E60" s="325"/>
      <c r="F60" s="326"/>
      <c r="G60" s="327"/>
      <c r="H60" s="328"/>
      <c r="I60" s="323"/>
      <c r="J60" s="323"/>
      <c r="K60" s="323"/>
      <c r="L60" s="325"/>
      <c r="M60" s="326"/>
      <c r="N60" s="324"/>
      <c r="O60" s="324"/>
      <c r="P60" s="324"/>
      <c r="Q60" s="324"/>
      <c r="R60" s="324"/>
      <c r="S60" s="324"/>
      <c r="T60" s="324"/>
      <c r="U60" s="324"/>
    </row>
    <row r="61" spans="1:21">
      <c r="A61" s="328"/>
      <c r="B61" s="323"/>
      <c r="C61" s="323"/>
      <c r="D61" s="323"/>
      <c r="E61" s="325"/>
      <c r="F61" s="326"/>
      <c r="G61" s="327"/>
      <c r="H61" s="328"/>
      <c r="I61" s="323"/>
      <c r="J61" s="323"/>
      <c r="K61" s="323"/>
      <c r="L61" s="325"/>
      <c r="M61" s="326"/>
      <c r="N61" s="324"/>
      <c r="O61" s="324"/>
      <c r="P61" s="324"/>
      <c r="Q61" s="324"/>
      <c r="R61" s="324"/>
      <c r="S61" s="324"/>
      <c r="T61" s="324"/>
      <c r="U61" s="324"/>
    </row>
    <row r="62" spans="1:21">
      <c r="A62" s="328"/>
      <c r="B62" s="323"/>
      <c r="C62" s="323"/>
      <c r="D62" s="323"/>
      <c r="E62" s="325"/>
      <c r="F62" s="326"/>
      <c r="G62" s="327"/>
      <c r="H62" s="328"/>
      <c r="I62" s="323"/>
      <c r="J62" s="323"/>
      <c r="K62" s="323"/>
      <c r="L62" s="325"/>
      <c r="M62" s="326"/>
      <c r="N62" s="324"/>
      <c r="O62" s="324"/>
      <c r="P62" s="324"/>
      <c r="Q62" s="324"/>
      <c r="R62" s="324"/>
      <c r="S62" s="324"/>
      <c r="T62" s="324"/>
      <c r="U62" s="324"/>
    </row>
    <row r="63" spans="1:21">
      <c r="A63" s="328"/>
      <c r="B63" s="323"/>
      <c r="C63" s="323"/>
      <c r="D63" s="323"/>
      <c r="E63" s="325"/>
      <c r="F63" s="326"/>
      <c r="G63" s="327"/>
      <c r="H63" s="328"/>
      <c r="I63" s="323"/>
      <c r="J63" s="323"/>
      <c r="K63" s="323"/>
      <c r="L63" s="325"/>
      <c r="M63" s="326"/>
      <c r="N63" s="324"/>
      <c r="O63" s="324"/>
      <c r="P63" s="324"/>
      <c r="Q63" s="324"/>
      <c r="R63" s="324"/>
      <c r="S63" s="324"/>
      <c r="T63" s="324"/>
      <c r="U63" s="324"/>
    </row>
    <row r="64" spans="1:21">
      <c r="A64" s="328"/>
      <c r="B64" s="323"/>
      <c r="C64" s="323"/>
      <c r="D64" s="323"/>
      <c r="E64" s="325"/>
      <c r="F64" s="326"/>
      <c r="G64" s="327"/>
      <c r="H64" s="328"/>
      <c r="I64" s="323"/>
      <c r="J64" s="323"/>
      <c r="K64" s="323"/>
      <c r="L64" s="325"/>
      <c r="M64" s="326"/>
      <c r="N64" s="324"/>
      <c r="O64" s="324"/>
      <c r="P64" s="324"/>
      <c r="Q64" s="324"/>
      <c r="R64" s="324"/>
      <c r="S64" s="324"/>
      <c r="T64" s="324"/>
      <c r="U64" s="324"/>
    </row>
    <row r="65" spans="1:21">
      <c r="A65" s="328"/>
      <c r="B65" s="323"/>
      <c r="C65" s="323"/>
      <c r="D65" s="323"/>
      <c r="E65" s="325"/>
      <c r="F65" s="326"/>
      <c r="G65" s="327"/>
      <c r="H65" s="328"/>
      <c r="I65" s="323"/>
      <c r="J65" s="323"/>
      <c r="K65" s="323"/>
      <c r="L65" s="325"/>
      <c r="M65" s="326"/>
      <c r="N65" s="324"/>
      <c r="O65" s="324"/>
      <c r="P65" s="324"/>
      <c r="Q65" s="324"/>
      <c r="R65" s="324"/>
      <c r="S65" s="324"/>
      <c r="T65" s="324"/>
      <c r="U65" s="324"/>
    </row>
    <row r="66" spans="1:21">
      <c r="A66" s="328"/>
      <c r="B66" s="323"/>
      <c r="C66" s="323"/>
      <c r="D66" s="323"/>
      <c r="E66" s="325"/>
      <c r="F66" s="326"/>
      <c r="G66" s="327"/>
      <c r="H66" s="328"/>
      <c r="I66" s="323"/>
      <c r="J66" s="323"/>
      <c r="K66" s="323"/>
      <c r="L66" s="325"/>
      <c r="M66" s="326"/>
      <c r="N66" s="324"/>
      <c r="O66" s="324"/>
      <c r="P66" s="324"/>
      <c r="Q66" s="324"/>
      <c r="R66" s="324"/>
      <c r="S66" s="324"/>
      <c r="T66" s="324"/>
      <c r="U66" s="324"/>
    </row>
    <row r="67" spans="1:21">
      <c r="A67" s="328"/>
      <c r="B67" s="323"/>
      <c r="C67" s="323"/>
      <c r="D67" s="323"/>
      <c r="E67" s="325"/>
      <c r="F67" s="326"/>
      <c r="G67" s="327"/>
      <c r="H67" s="328"/>
      <c r="I67" s="323"/>
      <c r="J67" s="323"/>
      <c r="K67" s="323"/>
      <c r="L67" s="325"/>
      <c r="M67" s="326"/>
      <c r="N67" s="324"/>
      <c r="O67" s="324"/>
      <c r="P67" s="324"/>
      <c r="Q67" s="324"/>
      <c r="R67" s="324"/>
      <c r="S67" s="324"/>
      <c r="T67" s="324"/>
      <c r="U67" s="324"/>
    </row>
    <row r="68" spans="1:21">
      <c r="A68" s="328"/>
      <c r="B68" s="323"/>
      <c r="C68" s="323"/>
      <c r="D68" s="323"/>
      <c r="E68" s="325"/>
      <c r="F68" s="326"/>
      <c r="G68" s="327"/>
      <c r="H68" s="328"/>
      <c r="I68" s="323"/>
      <c r="J68" s="323"/>
      <c r="K68" s="323"/>
      <c r="L68" s="325"/>
      <c r="M68" s="326"/>
      <c r="N68" s="324"/>
      <c r="O68" s="324"/>
      <c r="P68" s="324"/>
      <c r="Q68" s="324"/>
      <c r="R68" s="324"/>
      <c r="S68" s="324"/>
      <c r="T68" s="324"/>
      <c r="U68" s="324"/>
    </row>
    <row r="69" spans="1:21">
      <c r="A69" s="328"/>
      <c r="B69" s="323"/>
      <c r="C69" s="323"/>
      <c r="D69" s="323"/>
      <c r="E69" s="325"/>
      <c r="F69" s="326"/>
      <c r="G69" s="327"/>
      <c r="H69" s="328"/>
      <c r="I69" s="323"/>
      <c r="J69" s="323"/>
      <c r="K69" s="323"/>
      <c r="L69" s="325"/>
      <c r="M69" s="326"/>
      <c r="N69" s="324"/>
      <c r="O69" s="324"/>
      <c r="P69" s="324"/>
      <c r="Q69" s="324"/>
      <c r="R69" s="324"/>
      <c r="S69" s="324"/>
      <c r="T69" s="324"/>
      <c r="U69" s="324"/>
    </row>
    <row r="70" spans="1:21">
      <c r="A70" s="328"/>
      <c r="B70" s="323"/>
      <c r="C70" s="323"/>
      <c r="D70" s="323"/>
      <c r="E70" s="325"/>
      <c r="F70" s="326"/>
      <c r="G70" s="327"/>
      <c r="H70" s="328"/>
      <c r="I70" s="323"/>
      <c r="J70" s="323"/>
      <c r="K70" s="323"/>
      <c r="L70" s="325"/>
      <c r="M70" s="326"/>
      <c r="N70" s="324"/>
      <c r="O70" s="324"/>
      <c r="P70" s="324"/>
      <c r="Q70" s="324"/>
      <c r="R70" s="324"/>
      <c r="S70" s="324"/>
      <c r="T70" s="324"/>
      <c r="U70" s="324"/>
    </row>
    <row r="71" spans="1:21">
      <c r="A71" s="328"/>
      <c r="B71" s="323"/>
      <c r="C71" s="323"/>
      <c r="D71" s="323"/>
      <c r="E71" s="325"/>
      <c r="F71" s="326"/>
      <c r="G71" s="327"/>
      <c r="H71" s="328"/>
      <c r="I71" s="323"/>
      <c r="J71" s="323"/>
      <c r="K71" s="323"/>
      <c r="L71" s="325"/>
      <c r="M71" s="326"/>
      <c r="N71" s="324"/>
      <c r="O71" s="324"/>
      <c r="P71" s="324"/>
      <c r="Q71" s="324"/>
      <c r="R71" s="324"/>
      <c r="S71" s="324"/>
      <c r="T71" s="324"/>
      <c r="U71" s="324"/>
    </row>
    <row r="72" spans="1:21">
      <c r="A72" s="328"/>
      <c r="B72" s="323"/>
      <c r="C72" s="323"/>
      <c r="D72" s="323"/>
      <c r="E72" s="325"/>
      <c r="F72" s="326"/>
      <c r="G72" s="327"/>
      <c r="H72" s="328"/>
      <c r="I72" s="323"/>
      <c r="J72" s="323"/>
      <c r="K72" s="323"/>
      <c r="L72" s="325"/>
      <c r="M72" s="326"/>
      <c r="N72" s="324"/>
      <c r="O72" s="324"/>
      <c r="P72" s="324"/>
      <c r="Q72" s="324"/>
      <c r="R72" s="324"/>
      <c r="S72" s="324"/>
      <c r="T72" s="324"/>
      <c r="U72" s="324"/>
    </row>
    <row r="73" spans="1:21">
      <c r="A73" s="328"/>
      <c r="B73" s="323"/>
      <c r="C73" s="323"/>
      <c r="D73" s="323"/>
      <c r="E73" s="325"/>
      <c r="F73" s="326"/>
      <c r="G73" s="327"/>
      <c r="H73" s="328"/>
      <c r="I73" s="323"/>
      <c r="J73" s="323"/>
      <c r="K73" s="323"/>
      <c r="L73" s="325"/>
      <c r="M73" s="326"/>
      <c r="N73" s="324"/>
      <c r="O73" s="324"/>
      <c r="P73" s="324"/>
      <c r="Q73" s="324"/>
      <c r="R73" s="324"/>
      <c r="S73" s="324"/>
      <c r="T73" s="324"/>
      <c r="U73" s="324"/>
    </row>
    <row r="74" spans="1:21">
      <c r="A74" s="328"/>
      <c r="B74" s="323"/>
      <c r="C74" s="323"/>
      <c r="D74" s="323"/>
      <c r="E74" s="325"/>
      <c r="F74" s="326"/>
      <c r="G74" s="327"/>
      <c r="H74" s="328"/>
      <c r="I74" s="323"/>
      <c r="J74" s="323"/>
      <c r="K74" s="323"/>
      <c r="L74" s="325"/>
      <c r="M74" s="326"/>
      <c r="N74" s="324"/>
      <c r="O74" s="324"/>
      <c r="P74" s="324"/>
      <c r="Q74" s="324"/>
      <c r="R74" s="324"/>
      <c r="S74" s="324"/>
      <c r="T74" s="324"/>
      <c r="U74" s="324"/>
    </row>
    <row r="75" spans="1:21">
      <c r="A75" s="328"/>
      <c r="B75" s="323"/>
      <c r="C75" s="323"/>
      <c r="D75" s="323"/>
      <c r="E75" s="325"/>
      <c r="F75" s="326"/>
      <c r="G75" s="327"/>
      <c r="H75" s="328"/>
      <c r="I75" s="323"/>
      <c r="J75" s="323"/>
      <c r="K75" s="323"/>
      <c r="L75" s="325"/>
      <c r="M75" s="326"/>
      <c r="N75" s="324"/>
      <c r="O75" s="324"/>
      <c r="P75" s="324"/>
      <c r="Q75" s="324"/>
      <c r="R75" s="324"/>
      <c r="S75" s="324"/>
      <c r="T75" s="324"/>
      <c r="U75" s="324"/>
    </row>
    <row r="76" spans="1:21">
      <c r="A76" s="328"/>
      <c r="B76" s="323"/>
      <c r="C76" s="323"/>
      <c r="D76" s="323"/>
      <c r="E76" s="325"/>
      <c r="F76" s="326"/>
      <c r="G76" s="327"/>
      <c r="H76" s="328"/>
      <c r="I76" s="323"/>
      <c r="J76" s="323"/>
      <c r="K76" s="323"/>
      <c r="L76" s="325"/>
      <c r="M76" s="326"/>
      <c r="N76" s="324"/>
      <c r="O76" s="324"/>
      <c r="P76" s="324"/>
      <c r="Q76" s="324"/>
      <c r="R76" s="324"/>
      <c r="S76" s="324"/>
      <c r="T76" s="324"/>
      <c r="U76" s="324"/>
    </row>
    <row r="77" spans="1:21">
      <c r="A77" s="328"/>
      <c r="B77" s="323"/>
      <c r="C77" s="323"/>
      <c r="D77" s="323"/>
      <c r="E77" s="325"/>
      <c r="F77" s="326"/>
      <c r="G77" s="327"/>
      <c r="H77" s="328"/>
      <c r="I77" s="323"/>
      <c r="J77" s="323"/>
      <c r="K77" s="323"/>
      <c r="L77" s="325"/>
      <c r="M77" s="326"/>
      <c r="N77" s="324"/>
      <c r="O77" s="324"/>
      <c r="P77" s="324"/>
      <c r="Q77" s="324"/>
      <c r="R77" s="324"/>
      <c r="S77" s="324"/>
      <c r="T77" s="324"/>
      <c r="U77" s="324"/>
    </row>
    <row r="78" spans="1:21">
      <c r="A78" s="328"/>
      <c r="B78" s="323"/>
      <c r="C78" s="323"/>
      <c r="D78" s="323"/>
      <c r="E78" s="325"/>
      <c r="F78" s="326"/>
      <c r="G78" s="327"/>
      <c r="H78" s="328"/>
      <c r="I78" s="323"/>
      <c r="J78" s="323"/>
      <c r="K78" s="323"/>
      <c r="L78" s="325"/>
      <c r="M78" s="326"/>
      <c r="N78" s="324"/>
      <c r="O78" s="324"/>
      <c r="P78" s="324"/>
      <c r="Q78" s="324"/>
      <c r="R78" s="324"/>
      <c r="S78" s="324"/>
      <c r="T78" s="324"/>
      <c r="U78" s="324"/>
    </row>
    <row r="79" spans="1:21">
      <c r="A79" s="328"/>
      <c r="B79" s="323"/>
      <c r="C79" s="323"/>
      <c r="D79" s="323"/>
      <c r="E79" s="325"/>
      <c r="F79" s="326"/>
      <c r="G79" s="327"/>
      <c r="H79" s="328"/>
      <c r="I79" s="323"/>
      <c r="J79" s="323"/>
      <c r="K79" s="323"/>
      <c r="L79" s="325"/>
      <c r="M79" s="326"/>
      <c r="N79" s="324"/>
      <c r="O79" s="324"/>
      <c r="P79" s="324"/>
      <c r="Q79" s="324"/>
      <c r="R79" s="324"/>
      <c r="S79" s="324"/>
      <c r="T79" s="324"/>
      <c r="U79" s="324"/>
    </row>
    <row r="80" spans="1:21">
      <c r="A80" s="328"/>
      <c r="B80" s="323"/>
      <c r="C80" s="323"/>
      <c r="D80" s="323"/>
      <c r="E80" s="325"/>
      <c r="F80" s="326"/>
      <c r="G80" s="327"/>
      <c r="H80" s="328"/>
      <c r="I80" s="323"/>
      <c r="J80" s="323"/>
      <c r="K80" s="323"/>
      <c r="L80" s="325"/>
      <c r="M80" s="326"/>
      <c r="N80" s="324"/>
      <c r="O80" s="324"/>
      <c r="P80" s="324"/>
      <c r="Q80" s="324"/>
      <c r="R80" s="324"/>
      <c r="S80" s="324"/>
      <c r="T80" s="324"/>
      <c r="U80" s="324"/>
    </row>
    <row r="81" spans="1:21">
      <c r="A81" s="328"/>
      <c r="B81" s="323"/>
      <c r="C81" s="323"/>
      <c r="D81" s="323"/>
      <c r="E81" s="325"/>
      <c r="F81" s="326"/>
      <c r="G81" s="327"/>
      <c r="H81" s="328"/>
      <c r="I81" s="323"/>
      <c r="J81" s="323"/>
      <c r="K81" s="323"/>
      <c r="L81" s="325"/>
      <c r="M81" s="326"/>
      <c r="N81" s="324"/>
      <c r="O81" s="324"/>
      <c r="P81" s="324"/>
      <c r="Q81" s="324"/>
      <c r="R81" s="324"/>
      <c r="S81" s="324"/>
      <c r="T81" s="324"/>
      <c r="U81" s="324"/>
    </row>
    <row r="82" spans="1:21">
      <c r="A82" s="328"/>
      <c r="B82" s="323"/>
      <c r="C82" s="323"/>
      <c r="D82" s="323"/>
      <c r="E82" s="325"/>
      <c r="F82" s="326"/>
      <c r="G82" s="327"/>
      <c r="H82" s="328"/>
      <c r="I82" s="323"/>
      <c r="J82" s="323"/>
      <c r="K82" s="323"/>
      <c r="L82" s="325"/>
      <c r="M82" s="326"/>
      <c r="N82" s="324"/>
      <c r="O82" s="324"/>
      <c r="P82" s="324"/>
      <c r="Q82" s="324"/>
      <c r="R82" s="324"/>
      <c r="S82" s="324"/>
      <c r="T82" s="324"/>
      <c r="U82" s="324"/>
    </row>
    <row r="83" spans="1:21">
      <c r="A83" s="328"/>
      <c r="B83" s="323"/>
      <c r="C83" s="323"/>
      <c r="D83" s="323"/>
      <c r="E83" s="325"/>
      <c r="F83" s="326"/>
      <c r="G83" s="327"/>
      <c r="H83" s="328"/>
      <c r="I83" s="323"/>
      <c r="J83" s="323"/>
      <c r="K83" s="323"/>
      <c r="L83" s="325"/>
      <c r="M83" s="326"/>
      <c r="N83" s="324"/>
      <c r="O83" s="324"/>
      <c r="P83" s="324"/>
      <c r="Q83" s="324"/>
      <c r="R83" s="324"/>
      <c r="S83" s="324"/>
      <c r="T83" s="324"/>
      <c r="U83" s="324"/>
    </row>
    <row r="84" spans="1:21">
      <c r="A84" s="328"/>
      <c r="B84" s="323"/>
      <c r="C84" s="323"/>
      <c r="D84" s="323"/>
      <c r="E84" s="325"/>
      <c r="F84" s="326"/>
      <c r="G84" s="327"/>
      <c r="H84" s="328"/>
      <c r="I84" s="323"/>
      <c r="J84" s="323"/>
      <c r="K84" s="323"/>
      <c r="L84" s="325"/>
      <c r="M84" s="326"/>
      <c r="N84" s="324"/>
      <c r="O84" s="324"/>
      <c r="P84" s="324"/>
      <c r="Q84" s="324"/>
      <c r="R84" s="324"/>
      <c r="S84" s="324"/>
      <c r="T84" s="324"/>
      <c r="U84" s="324"/>
    </row>
    <row r="85" spans="1:21">
      <c r="A85" s="328"/>
      <c r="B85" s="323"/>
      <c r="C85" s="323"/>
      <c r="D85" s="323"/>
      <c r="E85" s="325"/>
      <c r="F85" s="326"/>
      <c r="G85" s="327"/>
      <c r="H85" s="328"/>
      <c r="I85" s="323"/>
      <c r="J85" s="323"/>
      <c r="K85" s="323"/>
      <c r="L85" s="325"/>
      <c r="M85" s="326"/>
      <c r="N85" s="324"/>
      <c r="O85" s="324"/>
      <c r="P85" s="324"/>
      <c r="Q85" s="324"/>
      <c r="R85" s="324"/>
      <c r="S85" s="324"/>
      <c r="T85" s="324"/>
      <c r="U85" s="324"/>
    </row>
    <row r="86" spans="1:21">
      <c r="A86" s="328"/>
      <c r="B86" s="323"/>
      <c r="C86" s="323"/>
      <c r="D86" s="323"/>
      <c r="E86" s="325"/>
      <c r="F86" s="326"/>
      <c r="G86" s="327"/>
      <c r="H86" s="328"/>
      <c r="I86" s="323"/>
      <c r="J86" s="323"/>
      <c r="K86" s="323"/>
      <c r="L86" s="325"/>
      <c r="M86" s="326"/>
      <c r="N86" s="324"/>
      <c r="O86" s="324"/>
      <c r="P86" s="324"/>
      <c r="Q86" s="324"/>
      <c r="R86" s="324"/>
      <c r="S86" s="324"/>
      <c r="T86" s="324"/>
      <c r="U86" s="324"/>
    </row>
    <row r="87" spans="1:21">
      <c r="A87" s="328"/>
      <c r="B87" s="323"/>
      <c r="C87" s="323"/>
      <c r="D87" s="323"/>
      <c r="E87" s="325"/>
      <c r="F87" s="326"/>
      <c r="G87" s="327"/>
      <c r="H87" s="328"/>
      <c r="I87" s="323"/>
      <c r="J87" s="323"/>
      <c r="K87" s="323"/>
      <c r="L87" s="325"/>
      <c r="M87" s="326"/>
      <c r="N87" s="324"/>
      <c r="O87" s="324"/>
      <c r="P87" s="324"/>
      <c r="Q87" s="324"/>
      <c r="R87" s="324"/>
      <c r="S87" s="324"/>
      <c r="T87" s="324"/>
      <c r="U87" s="324"/>
    </row>
    <row r="88" spans="1:21">
      <c r="A88" s="328"/>
      <c r="B88" s="323"/>
      <c r="C88" s="323"/>
      <c r="D88" s="323"/>
      <c r="E88" s="325"/>
      <c r="F88" s="326"/>
      <c r="G88" s="327"/>
      <c r="H88" s="328"/>
      <c r="I88" s="323"/>
      <c r="J88" s="323"/>
      <c r="K88" s="323"/>
      <c r="L88" s="325"/>
      <c r="M88" s="326"/>
      <c r="N88" s="324"/>
      <c r="O88" s="324"/>
      <c r="P88" s="324"/>
      <c r="Q88" s="324"/>
      <c r="R88" s="324"/>
      <c r="S88" s="324"/>
      <c r="T88" s="324"/>
      <c r="U88" s="324"/>
    </row>
    <row r="89" spans="1:21">
      <c r="A89" s="328"/>
      <c r="B89" s="323"/>
      <c r="C89" s="323"/>
      <c r="D89" s="323"/>
      <c r="E89" s="325"/>
      <c r="F89" s="326"/>
      <c r="G89" s="327"/>
      <c r="H89" s="328"/>
      <c r="I89" s="323"/>
      <c r="J89" s="323"/>
      <c r="K89" s="323"/>
      <c r="L89" s="325"/>
      <c r="M89" s="326"/>
      <c r="N89" s="324"/>
      <c r="O89" s="324"/>
      <c r="P89" s="324"/>
      <c r="Q89" s="324"/>
      <c r="R89" s="324"/>
      <c r="S89" s="324"/>
      <c r="T89" s="324"/>
      <c r="U89" s="324"/>
    </row>
    <row r="90" spans="1:21">
      <c r="A90" s="328"/>
      <c r="B90" s="323"/>
      <c r="C90" s="323"/>
      <c r="D90" s="323"/>
      <c r="E90" s="325"/>
      <c r="F90" s="326"/>
      <c r="G90" s="327"/>
      <c r="H90" s="328"/>
      <c r="I90" s="323"/>
      <c r="J90" s="323"/>
      <c r="K90" s="323"/>
      <c r="L90" s="325"/>
      <c r="M90" s="326"/>
      <c r="N90" s="324"/>
      <c r="O90" s="324"/>
      <c r="P90" s="324"/>
      <c r="Q90" s="324"/>
      <c r="R90" s="324"/>
      <c r="S90" s="324"/>
      <c r="T90" s="324"/>
      <c r="U90" s="324"/>
    </row>
    <row r="91" spans="1:21">
      <c r="A91" s="328"/>
      <c r="B91" s="323"/>
      <c r="C91" s="323"/>
      <c r="D91" s="323"/>
      <c r="E91" s="325"/>
      <c r="F91" s="326"/>
      <c r="G91" s="327"/>
      <c r="H91" s="328"/>
      <c r="I91" s="323"/>
      <c r="J91" s="323"/>
      <c r="K91" s="323"/>
      <c r="L91" s="325"/>
      <c r="M91" s="326"/>
      <c r="N91" s="324"/>
      <c r="O91" s="324"/>
      <c r="P91" s="324"/>
      <c r="Q91" s="324"/>
      <c r="R91" s="324"/>
      <c r="S91" s="324"/>
      <c r="T91" s="324"/>
      <c r="U91" s="324"/>
    </row>
    <row r="92" spans="1:21">
      <c r="A92" s="328"/>
      <c r="B92" s="323"/>
      <c r="C92" s="323"/>
      <c r="D92" s="323"/>
      <c r="E92" s="325"/>
      <c r="F92" s="326"/>
      <c r="G92" s="327"/>
      <c r="H92" s="328"/>
      <c r="I92" s="323"/>
      <c r="J92" s="323"/>
      <c r="K92" s="323"/>
      <c r="L92" s="325"/>
      <c r="M92" s="326"/>
      <c r="N92" s="324"/>
      <c r="O92" s="324"/>
      <c r="P92" s="324"/>
      <c r="Q92" s="324"/>
      <c r="R92" s="324"/>
      <c r="S92" s="324"/>
      <c r="T92" s="324"/>
      <c r="U92" s="324"/>
    </row>
    <row r="93" spans="1:21">
      <c r="A93" s="328"/>
      <c r="B93" s="323"/>
      <c r="C93" s="323"/>
      <c r="D93" s="323"/>
      <c r="E93" s="325"/>
      <c r="F93" s="326"/>
      <c r="G93" s="327"/>
      <c r="H93" s="328"/>
      <c r="I93" s="323"/>
      <c r="J93" s="323"/>
      <c r="K93" s="323"/>
      <c r="L93" s="325"/>
      <c r="M93" s="326"/>
      <c r="N93" s="324"/>
      <c r="O93" s="324"/>
      <c r="P93" s="324"/>
      <c r="Q93" s="324"/>
      <c r="R93" s="324"/>
      <c r="S93" s="324"/>
      <c r="T93" s="324"/>
      <c r="U93" s="324"/>
    </row>
    <row r="94" spans="1:21">
      <c r="A94" s="328"/>
      <c r="B94" s="323"/>
      <c r="C94" s="323"/>
      <c r="D94" s="323"/>
      <c r="E94" s="325"/>
      <c r="F94" s="326"/>
      <c r="G94" s="327"/>
      <c r="H94" s="328"/>
      <c r="I94" s="323"/>
      <c r="J94" s="323"/>
      <c r="K94" s="323"/>
      <c r="L94" s="325"/>
      <c r="M94" s="326"/>
      <c r="N94" s="324"/>
      <c r="O94" s="324"/>
      <c r="P94" s="324"/>
      <c r="Q94" s="324"/>
      <c r="R94" s="324"/>
      <c r="S94" s="324"/>
      <c r="T94" s="324"/>
      <c r="U94" s="324"/>
    </row>
    <row r="95" spans="1:21">
      <c r="A95" s="328"/>
      <c r="B95" s="323"/>
      <c r="C95" s="323"/>
      <c r="D95" s="323"/>
      <c r="E95" s="325"/>
      <c r="F95" s="326"/>
      <c r="G95" s="327"/>
      <c r="H95" s="328"/>
      <c r="I95" s="323"/>
      <c r="J95" s="323"/>
      <c r="K95" s="323"/>
      <c r="L95" s="325"/>
      <c r="M95" s="326"/>
      <c r="N95" s="324"/>
      <c r="O95" s="324"/>
      <c r="P95" s="324"/>
      <c r="Q95" s="324"/>
      <c r="R95" s="324"/>
      <c r="S95" s="324"/>
      <c r="T95" s="324"/>
      <c r="U95" s="324"/>
    </row>
    <row r="96" spans="1:21">
      <c r="A96" s="328"/>
      <c r="B96" s="323"/>
      <c r="C96" s="323"/>
      <c r="D96" s="323"/>
      <c r="E96" s="325"/>
      <c r="F96" s="326"/>
      <c r="G96" s="327"/>
      <c r="H96" s="328"/>
      <c r="I96" s="323"/>
      <c r="J96" s="323"/>
      <c r="K96" s="323"/>
      <c r="L96" s="325"/>
      <c r="M96" s="326"/>
      <c r="N96" s="324"/>
      <c r="O96" s="324"/>
      <c r="P96" s="324"/>
      <c r="Q96" s="324"/>
      <c r="R96" s="324"/>
      <c r="S96" s="324"/>
      <c r="T96" s="324"/>
      <c r="U96" s="324"/>
    </row>
    <row r="97" spans="1:21">
      <c r="A97" s="328"/>
      <c r="B97" s="323"/>
      <c r="C97" s="323"/>
      <c r="D97" s="323"/>
      <c r="E97" s="325"/>
      <c r="F97" s="326"/>
      <c r="G97" s="327"/>
      <c r="H97" s="328"/>
      <c r="I97" s="323"/>
      <c r="J97" s="323"/>
      <c r="K97" s="323"/>
      <c r="L97" s="325"/>
      <c r="M97" s="326"/>
      <c r="N97" s="324"/>
      <c r="O97" s="324"/>
      <c r="P97" s="324"/>
      <c r="Q97" s="324"/>
      <c r="R97" s="324"/>
      <c r="S97" s="324"/>
      <c r="T97" s="324"/>
      <c r="U97" s="324"/>
    </row>
    <row r="98" spans="1:21">
      <c r="A98" s="328"/>
      <c r="B98" s="323"/>
      <c r="C98" s="323"/>
      <c r="D98" s="323"/>
      <c r="E98" s="325"/>
      <c r="F98" s="326"/>
      <c r="G98" s="327"/>
      <c r="H98" s="328"/>
      <c r="I98" s="323"/>
      <c r="J98" s="323"/>
      <c r="K98" s="323"/>
      <c r="L98" s="325"/>
      <c r="M98" s="326"/>
      <c r="N98" s="324"/>
      <c r="O98" s="324"/>
      <c r="P98" s="324"/>
      <c r="Q98" s="324"/>
      <c r="R98" s="324"/>
      <c r="S98" s="324"/>
      <c r="T98" s="324"/>
      <c r="U98" s="324"/>
    </row>
    <row r="99" spans="1:21">
      <c r="A99" s="328"/>
      <c r="B99" s="323"/>
      <c r="C99" s="323"/>
      <c r="D99" s="323"/>
      <c r="E99" s="325"/>
      <c r="F99" s="326"/>
      <c r="G99" s="327"/>
      <c r="H99" s="328"/>
      <c r="I99" s="323"/>
      <c r="J99" s="323"/>
      <c r="K99" s="323"/>
      <c r="L99" s="325"/>
      <c r="M99" s="326"/>
      <c r="N99" s="324"/>
      <c r="O99" s="324"/>
      <c r="P99" s="324"/>
      <c r="Q99" s="324"/>
      <c r="R99" s="324"/>
      <c r="S99" s="324"/>
      <c r="T99" s="324"/>
      <c r="U99" s="324"/>
    </row>
    <row r="100" spans="1:21">
      <c r="A100" s="328"/>
      <c r="B100" s="323"/>
      <c r="C100" s="323"/>
      <c r="D100" s="323"/>
      <c r="E100" s="325"/>
      <c r="F100" s="326"/>
      <c r="G100" s="327"/>
      <c r="H100" s="328"/>
      <c r="I100" s="323"/>
      <c r="J100" s="323"/>
      <c r="K100" s="323"/>
      <c r="L100" s="325"/>
      <c r="M100" s="326"/>
      <c r="N100" s="324"/>
      <c r="O100" s="324"/>
      <c r="P100" s="324"/>
      <c r="Q100" s="324"/>
      <c r="R100" s="324"/>
      <c r="S100" s="324"/>
      <c r="T100" s="324"/>
      <c r="U100" s="324"/>
    </row>
    <row r="101" spans="1:21" ht="21" customHeight="1">
      <c r="A101" s="328"/>
      <c r="B101" s="323"/>
      <c r="C101" s="323"/>
      <c r="D101" s="323"/>
      <c r="E101" s="325"/>
      <c r="F101" s="326"/>
      <c r="G101" s="327"/>
      <c r="H101" s="328"/>
      <c r="I101" s="323"/>
      <c r="J101" s="323"/>
      <c r="K101" s="323"/>
      <c r="L101" s="325"/>
      <c r="M101" s="326"/>
      <c r="N101" s="324"/>
      <c r="O101" s="324"/>
      <c r="P101" s="324"/>
      <c r="Q101" s="324"/>
      <c r="R101" s="324"/>
      <c r="S101" s="324"/>
      <c r="T101" s="324"/>
      <c r="U101" s="324"/>
    </row>
    <row r="102" spans="1:21" ht="19.5" customHeight="1">
      <c r="A102" s="328"/>
      <c r="B102" s="323"/>
      <c r="C102" s="323"/>
      <c r="D102" s="323"/>
      <c r="E102" s="325"/>
      <c r="F102" s="326"/>
      <c r="G102" s="327"/>
      <c r="H102" s="328"/>
      <c r="I102" s="323"/>
      <c r="J102" s="323"/>
      <c r="K102" s="323"/>
      <c r="L102" s="325"/>
      <c r="M102" s="326"/>
      <c r="N102" s="324"/>
      <c r="O102" s="324"/>
      <c r="P102" s="324"/>
      <c r="Q102" s="324"/>
      <c r="R102" s="324"/>
      <c r="S102" s="324"/>
      <c r="T102" s="324"/>
      <c r="U102" s="324"/>
    </row>
    <row r="103" spans="1:21" ht="21.75" customHeight="1">
      <c r="A103" s="328"/>
      <c r="B103" s="323"/>
      <c r="C103" s="323"/>
      <c r="D103" s="323"/>
      <c r="E103" s="325"/>
      <c r="F103" s="326"/>
      <c r="G103" s="327"/>
      <c r="H103" s="328"/>
      <c r="I103" s="323"/>
      <c r="J103" s="323"/>
      <c r="K103" s="323"/>
      <c r="L103" s="325"/>
      <c r="M103" s="326"/>
      <c r="N103" s="324"/>
      <c r="O103" s="324"/>
      <c r="P103" s="324"/>
      <c r="Q103" s="324"/>
      <c r="R103" s="324"/>
      <c r="S103" s="324"/>
      <c r="T103" s="324"/>
      <c r="U103" s="324"/>
    </row>
    <row r="104" spans="1:21" ht="23.25" customHeight="1">
      <c r="A104" s="328"/>
      <c r="B104" s="323"/>
      <c r="C104" s="323"/>
      <c r="D104" s="323"/>
      <c r="E104" s="325"/>
      <c r="F104" s="326"/>
      <c r="G104" s="327"/>
      <c r="H104" s="328"/>
      <c r="I104" s="323"/>
      <c r="J104" s="323"/>
      <c r="K104" s="323"/>
      <c r="L104" s="325"/>
      <c r="M104" s="326"/>
      <c r="N104" s="324"/>
      <c r="O104" s="324"/>
      <c r="P104" s="324"/>
      <c r="Q104" s="324"/>
      <c r="R104" s="324"/>
      <c r="S104" s="324"/>
      <c r="T104" s="324"/>
      <c r="U104" s="324"/>
    </row>
    <row r="105" spans="1:21">
      <c r="A105" s="328"/>
      <c r="B105" s="323"/>
      <c r="C105" s="323"/>
      <c r="D105" s="323"/>
      <c r="E105" s="325"/>
      <c r="F105" s="326"/>
      <c r="G105" s="327"/>
      <c r="H105" s="328"/>
      <c r="I105" s="323"/>
      <c r="J105" s="323"/>
      <c r="K105" s="323"/>
      <c r="L105" s="325"/>
      <c r="M105" s="326"/>
      <c r="N105" s="324"/>
      <c r="O105" s="324"/>
      <c r="P105" s="324"/>
      <c r="Q105" s="324"/>
      <c r="R105" s="324"/>
      <c r="S105" s="324"/>
      <c r="T105" s="324"/>
      <c r="U105" s="324"/>
    </row>
    <row r="106" spans="1:21">
      <c r="A106" s="328"/>
      <c r="B106" s="323"/>
      <c r="C106" s="323"/>
      <c r="D106" s="323"/>
      <c r="E106" s="325"/>
      <c r="F106" s="326"/>
      <c r="G106" s="327"/>
      <c r="H106" s="328"/>
      <c r="I106" s="323"/>
      <c r="J106" s="323"/>
      <c r="K106" s="323"/>
      <c r="L106" s="325"/>
      <c r="M106" s="326"/>
      <c r="N106" s="324"/>
      <c r="O106" s="324"/>
      <c r="P106" s="324"/>
      <c r="Q106" s="324"/>
      <c r="R106" s="324"/>
      <c r="S106" s="324"/>
      <c r="T106" s="324"/>
      <c r="U106" s="324"/>
    </row>
    <row r="107" spans="1:21">
      <c r="A107" s="328"/>
      <c r="B107" s="323"/>
      <c r="C107" s="323"/>
      <c r="D107" s="323"/>
      <c r="E107" s="325"/>
      <c r="F107" s="326"/>
      <c r="G107" s="327"/>
      <c r="H107" s="328"/>
      <c r="I107" s="323"/>
      <c r="J107" s="323"/>
      <c r="K107" s="323"/>
      <c r="L107" s="325"/>
      <c r="M107" s="326"/>
      <c r="N107" s="324"/>
      <c r="O107" s="324"/>
      <c r="P107" s="324"/>
      <c r="Q107" s="324"/>
      <c r="R107" s="324"/>
      <c r="S107" s="324"/>
      <c r="T107" s="324"/>
      <c r="U107" s="324"/>
    </row>
    <row r="108" spans="1:21">
      <c r="A108" s="328"/>
      <c r="B108" s="323"/>
      <c r="C108" s="323"/>
      <c r="D108" s="323"/>
      <c r="E108" s="325"/>
      <c r="F108" s="326"/>
      <c r="G108" s="327"/>
      <c r="H108" s="328"/>
      <c r="I108" s="323"/>
      <c r="J108" s="323"/>
      <c r="K108" s="323"/>
      <c r="L108" s="325"/>
      <c r="M108" s="326"/>
      <c r="N108" s="324"/>
      <c r="O108" s="324"/>
      <c r="P108" s="324"/>
      <c r="Q108" s="324"/>
      <c r="R108" s="324"/>
      <c r="S108" s="324"/>
      <c r="T108" s="324"/>
      <c r="U108" s="324"/>
    </row>
    <row r="109" spans="1:21">
      <c r="A109" s="328"/>
      <c r="B109" s="323"/>
      <c r="C109" s="323"/>
      <c r="D109" s="323"/>
      <c r="E109" s="325"/>
      <c r="F109" s="326"/>
      <c r="G109" s="327"/>
      <c r="H109" s="328"/>
      <c r="I109" s="323"/>
      <c r="J109" s="323"/>
      <c r="K109" s="323"/>
      <c r="L109" s="325"/>
      <c r="M109" s="326"/>
      <c r="N109" s="324"/>
      <c r="O109" s="324"/>
      <c r="P109" s="324"/>
      <c r="Q109" s="324"/>
      <c r="R109" s="324"/>
      <c r="S109" s="324"/>
      <c r="T109" s="324"/>
      <c r="U109" s="324"/>
    </row>
    <row r="110" spans="1:21">
      <c r="A110" s="328"/>
      <c r="B110" s="323"/>
      <c r="C110" s="323"/>
      <c r="D110" s="323"/>
      <c r="E110" s="325"/>
      <c r="F110" s="326"/>
      <c r="G110" s="327"/>
      <c r="H110" s="328"/>
      <c r="I110" s="323"/>
      <c r="J110" s="323"/>
      <c r="K110" s="323"/>
      <c r="L110" s="325"/>
      <c r="M110" s="326"/>
      <c r="N110" s="324"/>
      <c r="O110" s="324"/>
      <c r="P110" s="324"/>
      <c r="Q110" s="324"/>
      <c r="R110" s="324"/>
      <c r="S110" s="324"/>
      <c r="T110" s="324"/>
      <c r="U110" s="324"/>
    </row>
    <row r="111" spans="1:21">
      <c r="A111" s="328"/>
      <c r="B111" s="323"/>
      <c r="C111" s="323"/>
      <c r="D111" s="323"/>
      <c r="E111" s="325"/>
      <c r="F111" s="326"/>
      <c r="G111" s="327"/>
      <c r="H111" s="328"/>
      <c r="I111" s="323"/>
      <c r="J111" s="323"/>
      <c r="K111" s="323"/>
      <c r="L111" s="325"/>
      <c r="M111" s="326"/>
      <c r="N111" s="324"/>
      <c r="O111" s="324"/>
      <c r="P111" s="324"/>
      <c r="Q111" s="324"/>
      <c r="R111" s="324"/>
      <c r="S111" s="324"/>
      <c r="T111" s="324"/>
      <c r="U111" s="324"/>
    </row>
    <row r="112" spans="1:21">
      <c r="A112" s="328"/>
      <c r="B112" s="323"/>
      <c r="C112" s="323"/>
      <c r="D112" s="323"/>
      <c r="E112" s="325"/>
      <c r="F112" s="326"/>
      <c r="G112" s="327"/>
      <c r="H112" s="328"/>
      <c r="I112" s="323"/>
      <c r="J112" s="323"/>
      <c r="K112" s="323"/>
      <c r="L112" s="325"/>
      <c r="M112" s="326"/>
      <c r="N112" s="324"/>
      <c r="O112" s="324"/>
      <c r="P112" s="324"/>
      <c r="Q112" s="324"/>
      <c r="R112" s="324"/>
      <c r="S112" s="324"/>
      <c r="T112" s="324"/>
      <c r="U112" s="324"/>
    </row>
    <row r="113" spans="1:21">
      <c r="A113" s="328"/>
      <c r="B113" s="323"/>
      <c r="C113" s="323"/>
      <c r="D113" s="323"/>
      <c r="E113" s="325"/>
      <c r="F113" s="326"/>
      <c r="G113" s="327"/>
      <c r="H113" s="328"/>
      <c r="I113" s="323"/>
      <c r="J113" s="323"/>
      <c r="K113" s="323"/>
      <c r="L113" s="325"/>
      <c r="M113" s="326"/>
      <c r="N113" s="324"/>
      <c r="O113" s="324"/>
      <c r="P113" s="324"/>
      <c r="Q113" s="324"/>
      <c r="R113" s="324"/>
      <c r="S113" s="324"/>
      <c r="T113" s="324"/>
      <c r="U113" s="324"/>
    </row>
    <row r="114" spans="1:21">
      <c r="A114" s="328"/>
      <c r="B114" s="323"/>
      <c r="C114" s="323"/>
      <c r="D114" s="323"/>
      <c r="E114" s="325"/>
      <c r="F114" s="326"/>
      <c r="G114" s="327"/>
      <c r="H114" s="328"/>
      <c r="I114" s="323"/>
      <c r="J114" s="323"/>
      <c r="K114" s="323"/>
      <c r="L114" s="325"/>
      <c r="M114" s="326"/>
      <c r="N114" s="324"/>
      <c r="O114" s="324"/>
      <c r="P114" s="324"/>
      <c r="Q114" s="324"/>
      <c r="R114" s="324"/>
      <c r="S114" s="324"/>
      <c r="T114" s="324"/>
      <c r="U114" s="324"/>
    </row>
    <row r="115" spans="1:21">
      <c r="A115" s="328"/>
      <c r="B115" s="323"/>
      <c r="C115" s="323"/>
      <c r="D115" s="323"/>
      <c r="E115" s="325"/>
      <c r="F115" s="326"/>
      <c r="G115" s="327"/>
      <c r="H115" s="328"/>
      <c r="I115" s="323"/>
      <c r="J115" s="323"/>
      <c r="K115" s="323"/>
      <c r="L115" s="325"/>
      <c r="M115" s="326"/>
    </row>
    <row r="116" spans="1:21">
      <c r="A116" s="328"/>
      <c r="B116" s="323"/>
      <c r="C116" s="323"/>
      <c r="D116" s="323"/>
      <c r="E116" s="325"/>
      <c r="F116" s="326"/>
      <c r="G116" s="327"/>
      <c r="H116" s="328"/>
      <c r="I116" s="323"/>
      <c r="J116" s="323"/>
      <c r="K116" s="323"/>
      <c r="L116" s="325"/>
      <c r="M116" s="326"/>
    </row>
    <row r="117" spans="1:21">
      <c r="A117" s="328"/>
      <c r="B117" s="323"/>
      <c r="C117" s="323"/>
      <c r="D117" s="323"/>
      <c r="E117" s="325"/>
      <c r="F117" s="326"/>
      <c r="G117" s="327"/>
      <c r="H117" s="328"/>
      <c r="I117" s="323"/>
      <c r="J117" s="323"/>
      <c r="K117" s="323"/>
      <c r="L117" s="325"/>
      <c r="M117" s="326"/>
    </row>
    <row r="118" spans="1:21">
      <c r="A118" s="328"/>
      <c r="B118" s="323"/>
      <c r="C118" s="323"/>
      <c r="D118" s="323"/>
      <c r="E118" s="325"/>
      <c r="F118" s="326"/>
      <c r="G118" s="327"/>
      <c r="H118" s="328"/>
      <c r="I118" s="323"/>
      <c r="J118" s="323"/>
      <c r="K118" s="323"/>
      <c r="L118" s="325"/>
      <c r="M118" s="326"/>
    </row>
    <row r="119" spans="1:21">
      <c r="A119" s="328"/>
      <c r="B119" s="323"/>
      <c r="C119" s="323"/>
      <c r="D119" s="323"/>
      <c r="E119" s="325"/>
      <c r="F119" s="326"/>
      <c r="G119" s="327"/>
      <c r="H119" s="328"/>
      <c r="I119" s="323"/>
      <c r="J119" s="323"/>
      <c r="K119" s="323"/>
      <c r="L119" s="325"/>
      <c r="M119" s="326"/>
    </row>
    <row r="120" spans="1:21">
      <c r="A120" s="328"/>
      <c r="B120" s="323"/>
      <c r="C120" s="323"/>
      <c r="D120" s="323"/>
      <c r="E120" s="325"/>
      <c r="F120" s="326"/>
      <c r="G120" s="327"/>
      <c r="H120" s="328"/>
      <c r="I120" s="323"/>
      <c r="J120" s="323"/>
      <c r="K120" s="323"/>
      <c r="L120" s="325"/>
      <c r="M120" s="326"/>
    </row>
    <row r="121" spans="1:21">
      <c r="A121" s="328"/>
      <c r="B121" s="323"/>
      <c r="C121" s="323"/>
      <c r="D121" s="323"/>
      <c r="E121" s="325"/>
      <c r="F121" s="326"/>
      <c r="G121" s="327"/>
      <c r="H121" s="328"/>
      <c r="I121" s="323"/>
      <c r="J121" s="323"/>
      <c r="K121" s="323"/>
      <c r="L121" s="325"/>
      <c r="M121" s="326"/>
    </row>
    <row r="122" spans="1:21">
      <c r="A122" s="328"/>
      <c r="B122" s="323"/>
      <c r="C122" s="323"/>
      <c r="D122" s="323"/>
      <c r="E122" s="325"/>
      <c r="F122" s="326"/>
      <c r="G122" s="327"/>
      <c r="H122" s="328"/>
      <c r="I122" s="323"/>
      <c r="J122" s="323"/>
      <c r="K122" s="323"/>
      <c r="L122" s="325"/>
      <c r="M122" s="326"/>
    </row>
    <row r="123" spans="1:21">
      <c r="A123" s="328"/>
      <c r="B123" s="323"/>
      <c r="C123" s="323"/>
      <c r="D123" s="323"/>
      <c r="E123" s="325"/>
      <c r="F123" s="326"/>
      <c r="G123" s="327"/>
      <c r="H123" s="328"/>
      <c r="I123" s="323"/>
      <c r="J123" s="323"/>
      <c r="K123" s="323"/>
      <c r="L123" s="325"/>
      <c r="M123" s="326"/>
    </row>
    <row r="124" spans="1:21">
      <c r="A124" s="328"/>
      <c r="B124" s="323"/>
      <c r="C124" s="323"/>
      <c r="D124" s="323"/>
      <c r="E124" s="325"/>
      <c r="F124" s="326"/>
      <c r="G124" s="327"/>
      <c r="H124" s="328"/>
      <c r="I124" s="323"/>
      <c r="J124" s="323"/>
      <c r="K124" s="323"/>
      <c r="L124" s="325"/>
      <c r="M124" s="326"/>
    </row>
    <row r="125" spans="1:21">
      <c r="A125" s="328"/>
      <c r="B125" s="323"/>
      <c r="C125" s="323"/>
      <c r="D125" s="323"/>
      <c r="E125" s="325"/>
      <c r="F125" s="326"/>
      <c r="G125" s="327"/>
      <c r="H125" s="328"/>
      <c r="I125" s="323"/>
      <c r="J125" s="323"/>
      <c r="K125" s="323"/>
      <c r="L125" s="325"/>
      <c r="M125" s="326"/>
    </row>
    <row r="126" spans="1:21">
      <c r="A126" s="328"/>
      <c r="B126" s="323"/>
      <c r="C126" s="323"/>
      <c r="D126" s="323"/>
      <c r="E126" s="325"/>
      <c r="F126" s="326"/>
      <c r="G126" s="327"/>
      <c r="H126" s="328"/>
      <c r="I126" s="323"/>
      <c r="J126" s="323"/>
      <c r="K126" s="323"/>
      <c r="L126" s="325"/>
      <c r="M126" s="326"/>
    </row>
    <row r="127" spans="1:21">
      <c r="A127" s="328"/>
      <c r="B127" s="323"/>
      <c r="C127" s="323"/>
      <c r="D127" s="323"/>
      <c r="E127" s="325"/>
      <c r="F127" s="326"/>
      <c r="G127" s="327"/>
      <c r="H127" s="328"/>
      <c r="I127" s="323"/>
      <c r="J127" s="323"/>
      <c r="K127" s="323"/>
      <c r="L127" s="325"/>
      <c r="M127" s="326"/>
    </row>
    <row r="128" spans="1:21">
      <c r="A128" s="328"/>
      <c r="B128" s="323"/>
      <c r="C128" s="323"/>
      <c r="D128" s="323"/>
      <c r="E128" s="325"/>
      <c r="F128" s="326"/>
      <c r="G128" s="327"/>
      <c r="H128" s="328"/>
      <c r="I128" s="323"/>
      <c r="J128" s="323"/>
      <c r="K128" s="323"/>
      <c r="L128" s="325"/>
      <c r="M128" s="326"/>
    </row>
    <row r="129" spans="1:13">
      <c r="A129" s="328"/>
      <c r="B129" s="323"/>
      <c r="C129" s="323"/>
      <c r="D129" s="323"/>
      <c r="E129" s="325"/>
      <c r="F129" s="326"/>
      <c r="G129" s="327"/>
      <c r="H129" s="328"/>
      <c r="I129" s="323"/>
      <c r="J129" s="323"/>
      <c r="K129" s="323"/>
      <c r="L129" s="325"/>
      <c r="M129" s="326"/>
    </row>
    <row r="130" spans="1:13">
      <c r="A130" s="328"/>
      <c r="B130" s="323"/>
      <c r="C130" s="323"/>
      <c r="D130" s="323"/>
      <c r="E130" s="325"/>
      <c r="F130" s="326"/>
      <c r="G130" s="327"/>
      <c r="H130" s="328"/>
      <c r="I130" s="323"/>
      <c r="J130" s="323"/>
      <c r="K130" s="323"/>
      <c r="L130" s="325"/>
      <c r="M130" s="326"/>
    </row>
    <row r="131" spans="1:13">
      <c r="A131" s="328"/>
      <c r="B131" s="323"/>
      <c r="C131" s="323"/>
      <c r="D131" s="323"/>
      <c r="E131" s="325"/>
      <c r="F131" s="326"/>
      <c r="G131" s="327"/>
      <c r="H131" s="328"/>
      <c r="I131" s="323"/>
      <c r="J131" s="323"/>
      <c r="K131" s="323"/>
      <c r="L131" s="325"/>
      <c r="M131" s="326"/>
    </row>
    <row r="132" spans="1:13">
      <c r="A132" s="328"/>
      <c r="B132" s="323"/>
      <c r="C132" s="323"/>
      <c r="D132" s="323"/>
      <c r="E132" s="325"/>
      <c r="F132" s="326"/>
      <c r="G132" s="327"/>
      <c r="H132" s="328"/>
      <c r="I132" s="323"/>
      <c r="J132" s="323"/>
      <c r="K132" s="323"/>
      <c r="L132" s="325"/>
      <c r="M132" s="326"/>
    </row>
    <row r="133" spans="1:13">
      <c r="A133" s="328"/>
      <c r="B133" s="323"/>
      <c r="C133" s="323"/>
      <c r="D133" s="323"/>
      <c r="E133" s="325"/>
      <c r="F133" s="326"/>
      <c r="G133" s="327"/>
      <c r="H133" s="328"/>
      <c r="I133" s="323"/>
      <c r="J133" s="323"/>
      <c r="K133" s="323"/>
      <c r="L133" s="325"/>
      <c r="M133" s="326"/>
    </row>
    <row r="134" spans="1:13">
      <c r="A134" s="328"/>
      <c r="B134" s="323"/>
      <c r="C134" s="323"/>
      <c r="D134" s="323"/>
      <c r="E134" s="325"/>
      <c r="F134" s="326"/>
      <c r="G134" s="327"/>
      <c r="H134" s="328"/>
      <c r="I134" s="323"/>
      <c r="J134" s="323"/>
      <c r="K134" s="323"/>
      <c r="L134" s="325"/>
      <c r="M134" s="326"/>
    </row>
    <row r="135" spans="1:13">
      <c r="A135" s="328"/>
      <c r="B135" s="323"/>
      <c r="C135" s="323"/>
      <c r="D135" s="323"/>
      <c r="E135" s="325"/>
      <c r="F135" s="326"/>
      <c r="G135" s="327"/>
      <c r="H135" s="328"/>
      <c r="I135" s="323"/>
      <c r="J135" s="323"/>
      <c r="K135" s="323"/>
      <c r="L135" s="325"/>
      <c r="M135" s="326"/>
    </row>
    <row r="136" spans="1:13">
      <c r="A136" s="328"/>
      <c r="B136" s="323"/>
      <c r="C136" s="323"/>
      <c r="D136" s="323"/>
      <c r="E136" s="325"/>
      <c r="F136" s="326"/>
      <c r="G136" s="327"/>
      <c r="H136" s="328"/>
      <c r="I136" s="323"/>
      <c r="J136" s="323"/>
      <c r="K136" s="323"/>
      <c r="L136" s="325"/>
      <c r="M136" s="326"/>
    </row>
    <row r="137" spans="1:13">
      <c r="A137" s="328"/>
      <c r="B137" s="323"/>
      <c r="C137" s="323"/>
      <c r="D137" s="323"/>
      <c r="E137" s="325"/>
      <c r="F137" s="326"/>
      <c r="G137" s="327"/>
      <c r="H137" s="328"/>
      <c r="I137" s="323"/>
      <c r="J137" s="323"/>
      <c r="K137" s="323"/>
      <c r="L137" s="325"/>
      <c r="M137" s="326"/>
    </row>
    <row r="138" spans="1:13">
      <c r="A138" s="328"/>
      <c r="B138" s="323"/>
      <c r="C138" s="323"/>
      <c r="D138" s="323"/>
      <c r="E138" s="325"/>
      <c r="F138" s="326"/>
      <c r="G138" s="327"/>
      <c r="H138" s="328"/>
      <c r="I138" s="323"/>
      <c r="J138" s="323"/>
      <c r="K138" s="323"/>
      <c r="L138" s="325"/>
      <c r="M138" s="326"/>
    </row>
    <row r="139" spans="1:13">
      <c r="A139" s="328"/>
      <c r="B139" s="323"/>
      <c r="C139" s="323"/>
      <c r="D139" s="323"/>
      <c r="E139" s="325"/>
      <c r="F139" s="326"/>
      <c r="G139" s="327"/>
      <c r="H139" s="328"/>
      <c r="I139" s="323"/>
      <c r="J139" s="323"/>
      <c r="K139" s="323"/>
      <c r="L139" s="325"/>
      <c r="M139" s="326"/>
    </row>
    <row r="140" spans="1:13">
      <c r="A140" s="328"/>
      <c r="B140" s="323"/>
      <c r="C140" s="323"/>
      <c r="D140" s="323"/>
      <c r="E140" s="325"/>
      <c r="F140" s="326"/>
      <c r="G140" s="327"/>
      <c r="H140" s="328"/>
      <c r="I140" s="323"/>
      <c r="J140" s="323"/>
      <c r="K140" s="323"/>
      <c r="L140" s="325"/>
      <c r="M140" s="326"/>
    </row>
    <row r="141" spans="1:13">
      <c r="A141" s="328"/>
      <c r="B141" s="323"/>
      <c r="C141" s="323"/>
      <c r="D141" s="323"/>
      <c r="E141" s="325"/>
      <c r="F141" s="326"/>
      <c r="G141" s="327"/>
      <c r="H141" s="328"/>
      <c r="I141" s="323"/>
      <c r="J141" s="323"/>
      <c r="K141" s="323"/>
      <c r="L141" s="325"/>
      <c r="M141" s="326"/>
    </row>
    <row r="142" spans="1:13">
      <c r="A142" s="328"/>
      <c r="B142" s="323"/>
      <c r="C142" s="323"/>
      <c r="D142" s="323"/>
      <c r="E142" s="325"/>
      <c r="F142" s="326"/>
      <c r="G142" s="327"/>
      <c r="H142" s="328"/>
      <c r="I142" s="323"/>
      <c r="J142" s="323"/>
      <c r="K142" s="323"/>
      <c r="L142" s="325"/>
      <c r="M142" s="326"/>
    </row>
    <row r="143" spans="1:13">
      <c r="A143" s="328"/>
      <c r="B143" s="323"/>
      <c r="C143" s="323"/>
      <c r="D143" s="323"/>
      <c r="E143" s="325"/>
      <c r="F143" s="326"/>
      <c r="G143" s="327"/>
      <c r="H143" s="328"/>
      <c r="I143" s="323"/>
      <c r="J143" s="323"/>
      <c r="K143" s="323"/>
      <c r="L143" s="325"/>
      <c r="M143" s="326"/>
    </row>
    <row r="144" spans="1:13">
      <c r="A144" s="328"/>
      <c r="B144" s="323"/>
      <c r="C144" s="323"/>
      <c r="D144" s="323"/>
      <c r="E144" s="325"/>
      <c r="F144" s="326"/>
      <c r="G144" s="327"/>
      <c r="H144" s="328"/>
      <c r="I144" s="323"/>
      <c r="J144" s="323"/>
      <c r="K144" s="323"/>
      <c r="L144" s="325"/>
      <c r="M144" s="326"/>
    </row>
    <row r="145" spans="1:13">
      <c r="A145" s="328"/>
      <c r="B145" s="323"/>
      <c r="C145" s="323"/>
      <c r="D145" s="323"/>
      <c r="E145" s="325"/>
      <c r="F145" s="326"/>
      <c r="G145" s="327"/>
      <c r="H145" s="328"/>
      <c r="I145" s="323"/>
      <c r="J145" s="323"/>
      <c r="K145" s="323"/>
      <c r="L145" s="325"/>
      <c r="M145" s="326"/>
    </row>
    <row r="146" spans="1:13">
      <c r="A146" s="328"/>
      <c r="B146" s="323"/>
      <c r="C146" s="323"/>
      <c r="D146" s="323"/>
      <c r="E146" s="325"/>
      <c r="F146" s="326"/>
      <c r="G146" s="327"/>
      <c r="H146" s="328"/>
      <c r="I146" s="323"/>
      <c r="J146" s="323"/>
      <c r="K146" s="323"/>
      <c r="L146" s="325"/>
      <c r="M146" s="326"/>
    </row>
    <row r="147" spans="1:13">
      <c r="A147" s="328"/>
      <c r="B147" s="323"/>
      <c r="C147" s="323"/>
      <c r="D147" s="323"/>
      <c r="E147" s="325"/>
      <c r="F147" s="326"/>
      <c r="G147" s="327"/>
      <c r="H147" s="328"/>
      <c r="I147" s="323"/>
      <c r="J147" s="323"/>
      <c r="K147" s="323"/>
      <c r="L147" s="325"/>
      <c r="M147" s="326"/>
    </row>
    <row r="148" spans="1:13">
      <c r="A148" s="328"/>
      <c r="B148" s="323"/>
      <c r="C148" s="323"/>
      <c r="D148" s="323"/>
      <c r="E148" s="325"/>
      <c r="F148" s="326"/>
      <c r="G148" s="327"/>
      <c r="H148" s="328"/>
      <c r="I148" s="323"/>
      <c r="J148" s="323"/>
      <c r="K148" s="323"/>
      <c r="L148" s="325"/>
      <c r="M148" s="326"/>
    </row>
    <row r="149" spans="1:13">
      <c r="A149" s="328"/>
      <c r="B149" s="323"/>
      <c r="C149" s="323"/>
      <c r="D149" s="323"/>
      <c r="E149" s="325"/>
      <c r="F149" s="326"/>
      <c r="G149" s="327"/>
      <c r="H149" s="328"/>
      <c r="I149" s="323"/>
      <c r="J149" s="323"/>
      <c r="K149" s="323"/>
      <c r="L149" s="325"/>
      <c r="M149" s="326"/>
    </row>
    <row r="150" spans="1:13">
      <c r="A150" s="328"/>
      <c r="B150" s="323"/>
      <c r="C150" s="323"/>
      <c r="D150" s="323"/>
      <c r="E150" s="325"/>
      <c r="F150" s="326"/>
      <c r="G150" s="327"/>
      <c r="H150" s="328"/>
      <c r="I150" s="323"/>
      <c r="J150" s="323"/>
      <c r="K150" s="323"/>
      <c r="L150" s="325"/>
      <c r="M150" s="326"/>
    </row>
    <row r="151" spans="1:13">
      <c r="A151" s="328"/>
      <c r="B151" s="323"/>
      <c r="C151" s="323"/>
      <c r="D151" s="323"/>
      <c r="E151" s="325"/>
      <c r="F151" s="326"/>
      <c r="G151" s="327"/>
      <c r="H151" s="328"/>
      <c r="I151" s="323"/>
      <c r="J151" s="323"/>
      <c r="K151" s="323"/>
      <c r="L151" s="325"/>
      <c r="M151" s="326"/>
    </row>
    <row r="152" spans="1:13">
      <c r="A152" s="328"/>
      <c r="B152" s="323"/>
      <c r="C152" s="323"/>
      <c r="D152" s="323"/>
      <c r="E152" s="325"/>
      <c r="F152" s="326"/>
      <c r="G152" s="327"/>
      <c r="H152" s="328"/>
      <c r="I152" s="323"/>
      <c r="J152" s="323"/>
      <c r="K152" s="323"/>
      <c r="L152" s="325"/>
      <c r="M152" s="326"/>
    </row>
    <row r="153" spans="1:13">
      <c r="A153" s="328"/>
      <c r="B153" s="323"/>
      <c r="C153" s="323"/>
      <c r="D153" s="323"/>
      <c r="E153" s="325"/>
      <c r="F153" s="326"/>
      <c r="G153" s="327"/>
      <c r="H153" s="328"/>
      <c r="I153" s="323"/>
      <c r="J153" s="323"/>
      <c r="K153" s="323"/>
      <c r="L153" s="325"/>
      <c r="M153" s="326"/>
    </row>
    <row r="154" spans="1:13">
      <c r="A154" s="328"/>
      <c r="B154" s="323"/>
      <c r="C154" s="323"/>
      <c r="D154" s="323"/>
      <c r="E154" s="325"/>
      <c r="F154" s="326"/>
      <c r="G154" s="327"/>
      <c r="H154" s="328"/>
      <c r="I154" s="323"/>
      <c r="J154" s="323"/>
      <c r="K154" s="323"/>
      <c r="L154" s="325"/>
      <c r="M154" s="326"/>
    </row>
    <row r="155" spans="1:13">
      <c r="A155" s="328"/>
      <c r="B155" s="323"/>
      <c r="C155" s="323"/>
      <c r="D155" s="323"/>
      <c r="E155" s="325"/>
      <c r="F155" s="326"/>
      <c r="G155" s="327"/>
      <c r="H155" s="328"/>
      <c r="I155" s="323"/>
      <c r="J155" s="323"/>
      <c r="K155" s="323"/>
      <c r="L155" s="325"/>
      <c r="M155" s="326"/>
    </row>
    <row r="156" spans="1:13">
      <c r="A156" s="328"/>
      <c r="B156" s="323"/>
      <c r="C156" s="323"/>
      <c r="D156" s="323"/>
      <c r="E156" s="325"/>
      <c r="F156" s="326"/>
      <c r="G156" s="327"/>
      <c r="H156" s="328"/>
      <c r="I156" s="323"/>
      <c r="J156" s="323"/>
      <c r="K156" s="323"/>
      <c r="L156" s="325"/>
      <c r="M156" s="326"/>
    </row>
    <row r="157" spans="1:13">
      <c r="A157" s="328"/>
      <c r="B157" s="323"/>
      <c r="C157" s="323"/>
      <c r="D157" s="323"/>
      <c r="E157" s="325"/>
      <c r="F157" s="326"/>
      <c r="G157" s="327"/>
      <c r="H157" s="328"/>
      <c r="I157" s="323"/>
      <c r="J157" s="323"/>
      <c r="K157" s="323"/>
      <c r="L157" s="325"/>
      <c r="M157" s="326"/>
    </row>
    <row r="158" spans="1:13">
      <c r="A158" s="328"/>
      <c r="B158" s="323"/>
      <c r="C158" s="323"/>
      <c r="D158" s="323"/>
      <c r="E158" s="325"/>
      <c r="F158" s="326"/>
      <c r="G158" s="327"/>
      <c r="H158" s="328"/>
      <c r="I158" s="323"/>
      <c r="J158" s="323"/>
      <c r="K158" s="323"/>
      <c r="L158" s="325"/>
      <c r="M158" s="326"/>
    </row>
    <row r="159" spans="1:13">
      <c r="A159" s="328"/>
      <c r="B159" s="323"/>
      <c r="C159" s="323"/>
      <c r="D159" s="323"/>
      <c r="E159" s="325"/>
      <c r="F159" s="326"/>
      <c r="G159" s="327"/>
      <c r="H159" s="328"/>
      <c r="I159" s="323"/>
      <c r="J159" s="323"/>
      <c r="K159" s="323"/>
      <c r="L159" s="325"/>
      <c r="M159" s="326"/>
    </row>
    <row r="160" spans="1:13">
      <c r="A160" s="328"/>
      <c r="B160" s="323"/>
      <c r="C160" s="323"/>
      <c r="D160" s="323"/>
      <c r="E160" s="325"/>
      <c r="F160" s="326"/>
      <c r="G160" s="327"/>
      <c r="H160" s="328"/>
      <c r="I160" s="323"/>
      <c r="J160" s="323"/>
      <c r="K160" s="323"/>
      <c r="L160" s="325"/>
      <c r="M160" s="326"/>
    </row>
    <row r="161" spans="1:13">
      <c r="A161" s="328"/>
      <c r="B161" s="323"/>
      <c r="C161" s="323"/>
      <c r="D161" s="323"/>
      <c r="E161" s="325"/>
      <c r="F161" s="326"/>
      <c r="G161" s="327"/>
      <c r="H161" s="328"/>
      <c r="I161" s="323"/>
      <c r="J161" s="323"/>
      <c r="K161" s="323"/>
      <c r="L161" s="325"/>
      <c r="M161" s="326"/>
    </row>
    <row r="162" spans="1:13">
      <c r="A162" s="328"/>
      <c r="B162" s="323"/>
      <c r="C162" s="323"/>
      <c r="D162" s="323"/>
      <c r="E162" s="325"/>
      <c r="F162" s="326"/>
      <c r="G162" s="327"/>
      <c r="H162" s="328"/>
      <c r="I162" s="323"/>
      <c r="J162" s="323"/>
      <c r="K162" s="323"/>
      <c r="L162" s="325"/>
      <c r="M162" s="326"/>
    </row>
    <row r="163" spans="1:13">
      <c r="A163" s="328"/>
      <c r="B163" s="323"/>
      <c r="C163" s="323"/>
      <c r="D163" s="323"/>
      <c r="E163" s="325"/>
      <c r="F163" s="326"/>
      <c r="G163" s="327"/>
      <c r="H163" s="328"/>
      <c r="I163" s="323"/>
      <c r="J163" s="323"/>
      <c r="K163" s="323"/>
      <c r="L163" s="325"/>
      <c r="M163" s="326"/>
    </row>
    <row r="164" spans="1:13">
      <c r="A164" s="328"/>
      <c r="B164" s="323"/>
      <c r="C164" s="323"/>
      <c r="D164" s="323"/>
      <c r="E164" s="325"/>
      <c r="F164" s="326"/>
      <c r="G164" s="327"/>
      <c r="H164" s="328"/>
      <c r="I164" s="323"/>
      <c r="J164" s="323"/>
      <c r="K164" s="323"/>
      <c r="L164" s="325"/>
      <c r="M164" s="326"/>
    </row>
    <row r="165" spans="1:13">
      <c r="A165" s="328"/>
      <c r="B165" s="323"/>
      <c r="C165" s="323"/>
      <c r="D165" s="323"/>
      <c r="E165" s="325"/>
      <c r="F165" s="326"/>
      <c r="G165" s="327"/>
      <c r="H165" s="328"/>
      <c r="I165" s="323"/>
      <c r="J165" s="323"/>
      <c r="K165" s="323"/>
      <c r="L165" s="325"/>
      <c r="M165" s="326"/>
    </row>
    <row r="166" spans="1:13">
      <c r="A166" s="328"/>
      <c r="B166" s="323"/>
      <c r="C166" s="323"/>
      <c r="D166" s="323"/>
      <c r="E166" s="325"/>
      <c r="F166" s="326"/>
      <c r="G166" s="327"/>
      <c r="H166" s="328"/>
      <c r="I166" s="323"/>
      <c r="J166" s="323"/>
      <c r="K166" s="323"/>
      <c r="L166" s="325"/>
      <c r="M166" s="326"/>
    </row>
    <row r="167" spans="1:13">
      <c r="A167" s="328"/>
      <c r="B167" s="323"/>
      <c r="C167" s="323"/>
      <c r="D167" s="323"/>
      <c r="E167" s="325"/>
      <c r="F167" s="326"/>
      <c r="G167" s="327"/>
      <c r="H167" s="328"/>
      <c r="I167" s="323"/>
      <c r="J167" s="323"/>
      <c r="K167" s="323"/>
      <c r="L167" s="325"/>
      <c r="M167" s="326"/>
    </row>
    <row r="168" spans="1:13">
      <c r="A168" s="328"/>
      <c r="B168" s="323"/>
      <c r="C168" s="323"/>
      <c r="D168" s="323"/>
      <c r="E168" s="325"/>
      <c r="F168" s="326"/>
      <c r="G168" s="327"/>
      <c r="H168" s="328"/>
      <c r="I168" s="323"/>
      <c r="J168" s="323"/>
      <c r="K168" s="323"/>
      <c r="L168" s="325"/>
      <c r="M168" s="326"/>
    </row>
    <row r="169" spans="1:13">
      <c r="A169" s="328"/>
      <c r="B169" s="323"/>
      <c r="C169" s="323"/>
      <c r="D169" s="323"/>
      <c r="E169" s="325"/>
      <c r="F169" s="326"/>
      <c r="G169" s="327"/>
      <c r="H169" s="328"/>
      <c r="I169" s="323"/>
      <c r="J169" s="323"/>
      <c r="K169" s="323"/>
      <c r="L169" s="325"/>
      <c r="M169" s="326"/>
    </row>
    <row r="170" spans="1:13">
      <c r="A170" s="328"/>
      <c r="B170" s="323"/>
      <c r="C170" s="323"/>
      <c r="D170" s="323"/>
      <c r="E170" s="325"/>
      <c r="F170" s="326"/>
      <c r="G170" s="327"/>
      <c r="H170" s="328"/>
      <c r="I170" s="323"/>
      <c r="J170" s="323"/>
      <c r="K170" s="323"/>
      <c r="L170" s="325"/>
      <c r="M170" s="326"/>
    </row>
    <row r="171" spans="1:13">
      <c r="A171" s="328"/>
      <c r="B171" s="323"/>
      <c r="C171" s="323"/>
      <c r="D171" s="323"/>
      <c r="E171" s="325"/>
      <c r="F171" s="326"/>
      <c r="G171" s="327"/>
      <c r="H171" s="328"/>
      <c r="I171" s="323"/>
      <c r="J171" s="323"/>
      <c r="K171" s="323"/>
      <c r="L171" s="325"/>
      <c r="M171" s="326"/>
    </row>
    <row r="172" spans="1:13">
      <c r="A172" s="328"/>
      <c r="B172" s="323"/>
      <c r="C172" s="323"/>
      <c r="D172" s="323"/>
      <c r="E172" s="325"/>
      <c r="F172" s="326"/>
      <c r="G172" s="327"/>
      <c r="H172" s="328"/>
      <c r="I172" s="323"/>
      <c r="J172" s="323"/>
      <c r="K172" s="323"/>
      <c r="L172" s="325"/>
      <c r="M172" s="326"/>
    </row>
    <row r="173" spans="1:13">
      <c r="A173" s="328"/>
      <c r="B173" s="323"/>
      <c r="C173" s="323"/>
      <c r="D173" s="323"/>
      <c r="E173" s="325"/>
      <c r="F173" s="326"/>
      <c r="G173" s="327"/>
      <c r="H173" s="328"/>
      <c r="I173" s="323"/>
      <c r="J173" s="323"/>
      <c r="K173" s="323"/>
      <c r="L173" s="325"/>
      <c r="M173" s="326"/>
    </row>
    <row r="174" spans="1:13">
      <c r="A174" s="328"/>
      <c r="B174" s="323"/>
      <c r="C174" s="323"/>
      <c r="D174" s="323"/>
      <c r="E174" s="325"/>
      <c r="F174" s="326"/>
      <c r="G174" s="327"/>
      <c r="H174" s="328"/>
      <c r="I174" s="323"/>
      <c r="J174" s="323"/>
      <c r="K174" s="323"/>
      <c r="L174" s="325"/>
      <c r="M174" s="326"/>
    </row>
    <row r="175" spans="1:13">
      <c r="A175" s="328"/>
      <c r="B175" s="323"/>
      <c r="C175" s="323"/>
      <c r="D175" s="323"/>
      <c r="E175" s="325"/>
      <c r="F175" s="326"/>
      <c r="G175" s="327"/>
      <c r="H175" s="328"/>
      <c r="I175" s="323"/>
      <c r="J175" s="323"/>
      <c r="K175" s="323"/>
      <c r="L175" s="325"/>
      <c r="M175" s="326"/>
    </row>
    <row r="176" spans="1:13">
      <c r="A176" s="328"/>
      <c r="B176" s="323"/>
      <c r="C176" s="323"/>
      <c r="D176" s="323"/>
      <c r="E176" s="325"/>
      <c r="F176" s="326"/>
      <c r="G176" s="327"/>
      <c r="H176" s="328"/>
      <c r="I176" s="323"/>
      <c r="J176" s="323"/>
      <c r="K176" s="323"/>
      <c r="L176" s="325"/>
      <c r="M176" s="326"/>
    </row>
    <row r="177" spans="1:13">
      <c r="A177" s="328"/>
      <c r="B177" s="323"/>
      <c r="C177" s="323"/>
      <c r="D177" s="323"/>
      <c r="E177" s="325"/>
      <c r="F177" s="326"/>
      <c r="G177" s="327"/>
      <c r="H177" s="328"/>
      <c r="I177" s="323"/>
      <c r="J177" s="323"/>
      <c r="K177" s="323"/>
      <c r="L177" s="325"/>
      <c r="M177" s="326"/>
    </row>
    <row r="178" spans="1:13">
      <c r="A178" s="328"/>
      <c r="B178" s="323"/>
      <c r="C178" s="323"/>
      <c r="D178" s="323"/>
      <c r="E178" s="325"/>
      <c r="F178" s="326"/>
      <c r="G178" s="327"/>
      <c r="H178" s="328"/>
      <c r="I178" s="323"/>
      <c r="J178" s="323"/>
      <c r="K178" s="323"/>
      <c r="L178" s="325"/>
      <c r="M178" s="326"/>
    </row>
    <row r="179" spans="1:13">
      <c r="A179" s="328"/>
      <c r="B179" s="323"/>
      <c r="C179" s="323"/>
      <c r="D179" s="323"/>
      <c r="E179" s="325"/>
      <c r="F179" s="326"/>
      <c r="G179" s="327"/>
      <c r="H179" s="328"/>
      <c r="I179" s="323"/>
      <c r="J179" s="323"/>
      <c r="K179" s="323"/>
      <c r="L179" s="325"/>
      <c r="M179" s="326"/>
    </row>
    <row r="180" spans="1:13">
      <c r="A180" s="328"/>
      <c r="B180" s="323"/>
      <c r="C180" s="323"/>
      <c r="D180" s="323"/>
      <c r="E180" s="325"/>
      <c r="F180" s="326"/>
      <c r="G180" s="327"/>
      <c r="H180" s="328"/>
      <c r="I180" s="323"/>
      <c r="J180" s="323"/>
      <c r="K180" s="323"/>
      <c r="L180" s="325"/>
      <c r="M180" s="326"/>
    </row>
    <row r="181" spans="1:13">
      <c r="A181" s="328"/>
      <c r="B181" s="323"/>
      <c r="C181" s="323"/>
      <c r="D181" s="323"/>
      <c r="E181" s="325"/>
      <c r="F181" s="326"/>
      <c r="G181" s="327"/>
      <c r="H181" s="328"/>
      <c r="I181" s="323"/>
      <c r="J181" s="323"/>
      <c r="K181" s="323"/>
      <c r="L181" s="325"/>
      <c r="M181" s="326"/>
    </row>
    <row r="182" spans="1:13">
      <c r="A182" s="328"/>
      <c r="B182" s="323"/>
      <c r="C182" s="323"/>
      <c r="D182" s="323"/>
      <c r="E182" s="325"/>
      <c r="F182" s="326"/>
      <c r="G182" s="327"/>
      <c r="H182" s="328"/>
      <c r="I182" s="323"/>
      <c r="J182" s="323"/>
      <c r="K182" s="323"/>
      <c r="L182" s="325"/>
      <c r="M182" s="326"/>
    </row>
    <row r="183" spans="1:13">
      <c r="A183" s="328"/>
      <c r="B183" s="323"/>
      <c r="C183" s="323"/>
      <c r="D183" s="323"/>
      <c r="E183" s="325"/>
      <c r="F183" s="326"/>
      <c r="G183" s="327"/>
      <c r="H183" s="328"/>
      <c r="I183" s="323"/>
      <c r="J183" s="323"/>
      <c r="K183" s="323"/>
      <c r="L183" s="325"/>
      <c r="M183" s="326"/>
    </row>
    <row r="184" spans="1:13">
      <c r="A184" s="328"/>
      <c r="B184" s="323"/>
      <c r="C184" s="323"/>
      <c r="D184" s="323"/>
      <c r="E184" s="325"/>
      <c r="F184" s="326"/>
      <c r="G184" s="327"/>
      <c r="H184" s="328"/>
      <c r="I184" s="323"/>
      <c r="J184" s="323"/>
      <c r="K184" s="323"/>
      <c r="L184" s="325"/>
      <c r="M184" s="326"/>
    </row>
    <row r="185" spans="1:13">
      <c r="A185" s="328"/>
      <c r="B185" s="323"/>
      <c r="C185" s="323"/>
      <c r="D185" s="323"/>
      <c r="E185" s="325"/>
      <c r="F185" s="326"/>
      <c r="G185" s="327"/>
      <c r="H185" s="328"/>
      <c r="I185" s="323"/>
      <c r="J185" s="323"/>
      <c r="K185" s="323"/>
      <c r="L185" s="325"/>
      <c r="M185" s="326"/>
    </row>
    <row r="186" spans="1:13">
      <c r="A186" s="328"/>
      <c r="B186" s="323"/>
      <c r="C186" s="323"/>
      <c r="D186" s="323"/>
      <c r="E186" s="325"/>
      <c r="F186" s="326"/>
      <c r="G186" s="327"/>
      <c r="H186" s="328"/>
      <c r="I186" s="323"/>
      <c r="J186" s="323"/>
      <c r="K186" s="323"/>
      <c r="L186" s="325"/>
      <c r="M186" s="326"/>
    </row>
    <row r="187" spans="1:13">
      <c r="A187" s="328"/>
      <c r="B187" s="323"/>
      <c r="C187" s="323"/>
      <c r="D187" s="323"/>
      <c r="E187" s="325"/>
      <c r="F187" s="326"/>
      <c r="G187" s="327"/>
      <c r="H187" s="328"/>
      <c r="I187" s="323"/>
      <c r="J187" s="323"/>
      <c r="K187" s="323"/>
      <c r="L187" s="325"/>
      <c r="M187" s="326"/>
    </row>
    <row r="188" spans="1:13">
      <c r="A188" s="328"/>
      <c r="B188" s="323"/>
      <c r="C188" s="323"/>
      <c r="D188" s="323"/>
      <c r="E188" s="325"/>
      <c r="F188" s="326"/>
      <c r="G188" s="327"/>
      <c r="H188" s="328"/>
      <c r="I188" s="323"/>
      <c r="J188" s="323"/>
      <c r="K188" s="323"/>
      <c r="L188" s="325"/>
      <c r="M188" s="326"/>
    </row>
    <row r="189" spans="1:13">
      <c r="A189" s="328"/>
      <c r="B189" s="323"/>
      <c r="C189" s="323"/>
      <c r="D189" s="323"/>
      <c r="E189" s="325"/>
      <c r="F189" s="326"/>
      <c r="G189" s="327"/>
      <c r="H189" s="328"/>
      <c r="I189" s="323"/>
      <c r="J189" s="323"/>
      <c r="K189" s="323"/>
      <c r="L189" s="325"/>
      <c r="M189" s="326"/>
    </row>
    <row r="190" spans="1:13">
      <c r="A190" s="328"/>
      <c r="B190" s="323"/>
      <c r="C190" s="323"/>
      <c r="D190" s="323"/>
      <c r="E190" s="325"/>
      <c r="F190" s="326"/>
      <c r="G190" s="327"/>
      <c r="H190" s="328"/>
      <c r="I190" s="323"/>
      <c r="J190" s="323"/>
      <c r="K190" s="323"/>
      <c r="L190" s="325"/>
      <c r="M190" s="326"/>
    </row>
    <row r="191" spans="1:13">
      <c r="A191" s="328"/>
      <c r="B191" s="323"/>
      <c r="C191" s="323"/>
      <c r="D191" s="323"/>
      <c r="E191" s="325"/>
      <c r="F191" s="326"/>
      <c r="G191" s="327"/>
      <c r="H191" s="328"/>
      <c r="I191" s="323"/>
      <c r="J191" s="323"/>
      <c r="K191" s="323"/>
      <c r="L191" s="325"/>
      <c r="M191" s="326"/>
    </row>
    <row r="192" spans="1:13">
      <c r="A192" s="328"/>
      <c r="B192" s="323"/>
      <c r="C192" s="323"/>
      <c r="D192" s="323"/>
      <c r="E192" s="325"/>
      <c r="F192" s="326"/>
      <c r="G192" s="327"/>
      <c r="H192" s="328"/>
      <c r="I192" s="323"/>
      <c r="J192" s="323"/>
      <c r="K192" s="323"/>
      <c r="L192" s="325"/>
      <c r="M192" s="326"/>
    </row>
    <row r="193" spans="1:13">
      <c r="A193" s="328"/>
      <c r="B193" s="323"/>
      <c r="C193" s="323"/>
      <c r="D193" s="323"/>
      <c r="E193" s="325"/>
      <c r="F193" s="326"/>
      <c r="G193" s="327"/>
      <c r="H193" s="328"/>
      <c r="I193" s="323"/>
      <c r="J193" s="323"/>
      <c r="K193" s="323"/>
      <c r="L193" s="325"/>
      <c r="M193" s="326"/>
    </row>
    <row r="194" spans="1:13">
      <c r="A194" s="328"/>
      <c r="B194" s="323"/>
      <c r="C194" s="323"/>
      <c r="D194" s="323"/>
      <c r="E194" s="325"/>
      <c r="F194" s="326"/>
      <c r="G194" s="327"/>
      <c r="H194" s="328"/>
      <c r="I194" s="323"/>
      <c r="J194" s="323"/>
      <c r="K194" s="323"/>
      <c r="L194" s="325"/>
      <c r="M194" s="326"/>
    </row>
    <row r="195" spans="1:13">
      <c r="A195" s="328"/>
      <c r="B195" s="323"/>
      <c r="C195" s="323"/>
      <c r="D195" s="323"/>
      <c r="E195" s="325"/>
      <c r="F195" s="326"/>
      <c r="G195" s="327"/>
      <c r="H195" s="328"/>
      <c r="I195" s="323"/>
      <c r="J195" s="323"/>
      <c r="K195" s="323"/>
      <c r="L195" s="325"/>
      <c r="M195" s="326"/>
    </row>
    <row r="196" spans="1:13">
      <c r="A196" s="328"/>
      <c r="B196" s="323"/>
      <c r="C196" s="323"/>
      <c r="D196" s="323"/>
      <c r="E196" s="325"/>
      <c r="F196" s="326"/>
      <c r="G196" s="327"/>
      <c r="H196" s="328"/>
      <c r="I196" s="323"/>
      <c r="J196" s="323"/>
      <c r="K196" s="323"/>
      <c r="L196" s="325"/>
      <c r="M196" s="326"/>
    </row>
    <row r="197" spans="1:13">
      <c r="A197" s="328"/>
      <c r="B197" s="323"/>
      <c r="C197" s="323"/>
      <c r="D197" s="323"/>
      <c r="E197" s="325"/>
      <c r="F197" s="326"/>
      <c r="G197" s="327"/>
      <c r="H197" s="328"/>
      <c r="I197" s="323"/>
      <c r="J197" s="323"/>
      <c r="K197" s="323"/>
      <c r="L197" s="325"/>
      <c r="M197" s="326"/>
    </row>
    <row r="198" spans="1:13">
      <c r="A198" s="328"/>
      <c r="B198" s="323"/>
      <c r="C198" s="323"/>
      <c r="D198" s="323"/>
      <c r="E198" s="325"/>
      <c r="F198" s="326"/>
      <c r="G198" s="327"/>
      <c r="H198" s="328"/>
      <c r="I198" s="323"/>
      <c r="J198" s="323"/>
      <c r="K198" s="323"/>
      <c r="L198" s="325"/>
      <c r="M198" s="326"/>
    </row>
    <row r="199" spans="1:13">
      <c r="A199" s="328"/>
      <c r="B199" s="323"/>
      <c r="C199" s="323"/>
      <c r="D199" s="323"/>
      <c r="E199" s="325"/>
      <c r="F199" s="326"/>
      <c r="G199" s="327"/>
      <c r="H199" s="328"/>
      <c r="I199" s="323"/>
      <c r="J199" s="323"/>
      <c r="K199" s="323"/>
      <c r="L199" s="325"/>
      <c r="M199" s="326"/>
    </row>
    <row r="200" spans="1:13">
      <c r="A200" s="328"/>
      <c r="B200" s="323"/>
      <c r="C200" s="323"/>
      <c r="D200" s="323"/>
      <c r="E200" s="325"/>
      <c r="F200" s="326"/>
      <c r="G200" s="327"/>
      <c r="H200" s="328"/>
      <c r="I200" s="323"/>
      <c r="J200" s="323"/>
      <c r="K200" s="323"/>
      <c r="L200" s="325"/>
      <c r="M200" s="326"/>
    </row>
    <row r="201" spans="1:13">
      <c r="A201" s="328"/>
      <c r="B201" s="323"/>
      <c r="C201" s="323"/>
      <c r="D201" s="323"/>
      <c r="E201" s="325"/>
      <c r="F201" s="326"/>
      <c r="G201" s="327"/>
      <c r="H201" s="328"/>
      <c r="I201" s="323"/>
      <c r="J201" s="323"/>
      <c r="K201" s="323"/>
      <c r="L201" s="325"/>
      <c r="M201" s="326"/>
    </row>
    <row r="202" spans="1:13">
      <c r="A202" s="328"/>
      <c r="B202" s="323"/>
      <c r="C202" s="323"/>
      <c r="D202" s="323"/>
      <c r="E202" s="325"/>
      <c r="F202" s="326"/>
      <c r="G202" s="327"/>
      <c r="H202" s="328"/>
      <c r="I202" s="323"/>
      <c r="J202" s="323"/>
      <c r="K202" s="323"/>
      <c r="L202" s="325"/>
      <c r="M202" s="326"/>
    </row>
    <row r="203" spans="1:13">
      <c r="A203" s="328"/>
      <c r="B203" s="323"/>
      <c r="C203" s="323"/>
      <c r="D203" s="323"/>
      <c r="E203" s="325"/>
      <c r="F203" s="326"/>
      <c r="G203" s="327"/>
      <c r="H203" s="328"/>
      <c r="I203" s="323"/>
      <c r="J203" s="323"/>
      <c r="K203" s="323"/>
      <c r="L203" s="325"/>
      <c r="M203" s="326"/>
    </row>
    <row r="204" spans="1:13">
      <c r="A204" s="328"/>
      <c r="B204" s="323"/>
      <c r="C204" s="323"/>
      <c r="D204" s="323"/>
      <c r="E204" s="325"/>
      <c r="F204" s="326"/>
      <c r="G204" s="327"/>
      <c r="H204" s="328"/>
      <c r="I204" s="323"/>
      <c r="J204" s="323"/>
      <c r="K204" s="323"/>
      <c r="L204" s="325"/>
      <c r="M204" s="326"/>
    </row>
    <row r="205" spans="1:13">
      <c r="A205" s="328"/>
      <c r="B205" s="323"/>
      <c r="C205" s="323"/>
      <c r="D205" s="323"/>
      <c r="E205" s="325"/>
      <c r="F205" s="326"/>
      <c r="G205" s="327"/>
      <c r="H205" s="328"/>
      <c r="I205" s="323"/>
      <c r="J205" s="323"/>
      <c r="K205" s="323"/>
      <c r="L205" s="325"/>
      <c r="M205" s="326"/>
    </row>
    <row r="206" spans="1:13">
      <c r="A206" s="328"/>
      <c r="B206" s="323"/>
      <c r="C206" s="323"/>
      <c r="D206" s="323"/>
      <c r="E206" s="325"/>
      <c r="F206" s="326"/>
      <c r="G206" s="327"/>
      <c r="H206" s="328"/>
      <c r="I206" s="323"/>
      <c r="J206" s="323"/>
      <c r="K206" s="323"/>
      <c r="L206" s="325"/>
      <c r="M206" s="326"/>
    </row>
    <row r="207" spans="1:13">
      <c r="A207" s="328"/>
      <c r="B207" s="323"/>
      <c r="C207" s="323"/>
      <c r="D207" s="323"/>
      <c r="E207" s="325"/>
      <c r="F207" s="326"/>
      <c r="G207" s="327"/>
      <c r="H207" s="328"/>
      <c r="I207" s="323"/>
      <c r="J207" s="323"/>
      <c r="K207" s="323"/>
      <c r="L207" s="325"/>
      <c r="M207" s="326"/>
    </row>
    <row r="208" spans="1:13">
      <c r="A208" s="328"/>
      <c r="B208" s="323"/>
      <c r="C208" s="323"/>
      <c r="D208" s="323"/>
      <c r="E208" s="325"/>
      <c r="F208" s="326"/>
      <c r="G208" s="327"/>
      <c r="H208" s="328"/>
      <c r="I208" s="323"/>
      <c r="J208" s="323"/>
      <c r="K208" s="323"/>
      <c r="L208" s="325"/>
      <c r="M208" s="326"/>
    </row>
    <row r="209" spans="1:13">
      <c r="A209" s="328"/>
      <c r="B209" s="323"/>
      <c r="C209" s="323"/>
      <c r="D209" s="323"/>
      <c r="E209" s="325"/>
      <c r="F209" s="326"/>
      <c r="G209" s="327"/>
      <c r="H209" s="328"/>
      <c r="I209" s="323"/>
      <c r="J209" s="323"/>
      <c r="K209" s="323"/>
      <c r="L209" s="325"/>
      <c r="M209" s="326"/>
    </row>
    <row r="210" spans="1:13">
      <c r="A210" s="328"/>
      <c r="B210" s="323"/>
      <c r="C210" s="323"/>
      <c r="D210" s="323"/>
      <c r="E210" s="325"/>
      <c r="F210" s="326"/>
      <c r="G210" s="327"/>
      <c r="H210" s="328"/>
      <c r="I210" s="323"/>
      <c r="J210" s="323"/>
      <c r="K210" s="323"/>
      <c r="L210" s="325"/>
      <c r="M210" s="326"/>
    </row>
    <row r="211" spans="1:13">
      <c r="A211" s="328"/>
      <c r="B211" s="323"/>
      <c r="C211" s="323"/>
      <c r="D211" s="323"/>
      <c r="E211" s="325"/>
      <c r="F211" s="326"/>
      <c r="G211" s="327"/>
      <c r="H211" s="328"/>
      <c r="I211" s="323"/>
      <c r="J211" s="323"/>
      <c r="K211" s="323"/>
      <c r="L211" s="325"/>
      <c r="M211" s="326"/>
    </row>
    <row r="212" spans="1:13">
      <c r="A212" s="328"/>
      <c r="B212" s="323"/>
      <c r="C212" s="323"/>
      <c r="D212" s="323"/>
      <c r="E212" s="325"/>
      <c r="F212" s="326"/>
      <c r="G212" s="327"/>
      <c r="H212" s="328"/>
      <c r="I212" s="323"/>
      <c r="J212" s="323"/>
      <c r="K212" s="323"/>
      <c r="L212" s="325"/>
      <c r="M212" s="326"/>
    </row>
    <row r="213" spans="1:13">
      <c r="A213" s="328"/>
      <c r="B213" s="323"/>
      <c r="C213" s="323"/>
      <c r="D213" s="323"/>
      <c r="E213" s="325"/>
      <c r="F213" s="326"/>
      <c r="G213" s="327"/>
      <c r="H213" s="328"/>
      <c r="I213" s="323"/>
      <c r="J213" s="323"/>
      <c r="K213" s="323"/>
      <c r="L213" s="325"/>
      <c r="M213" s="326"/>
    </row>
    <row r="214" spans="1:13">
      <c r="A214" s="328"/>
      <c r="B214" s="323"/>
      <c r="C214" s="323"/>
      <c r="D214" s="323"/>
      <c r="E214" s="325"/>
      <c r="F214" s="326"/>
      <c r="G214" s="327"/>
      <c r="H214" s="328"/>
      <c r="I214" s="323"/>
      <c r="J214" s="323"/>
      <c r="K214" s="323"/>
      <c r="L214" s="325"/>
      <c r="M214" s="326"/>
    </row>
    <row r="215" spans="1:13">
      <c r="A215" s="328"/>
      <c r="B215" s="323"/>
      <c r="C215" s="323"/>
      <c r="D215" s="323"/>
      <c r="E215" s="325"/>
      <c r="F215" s="326"/>
      <c r="G215" s="327"/>
      <c r="H215" s="328"/>
      <c r="I215" s="323"/>
      <c r="J215" s="323"/>
      <c r="K215" s="323"/>
      <c r="L215" s="325"/>
      <c r="M215" s="326"/>
    </row>
    <row r="216" spans="1:13">
      <c r="A216" s="328"/>
      <c r="B216" s="323"/>
      <c r="C216" s="323"/>
      <c r="D216" s="323"/>
      <c r="E216" s="325"/>
      <c r="F216" s="326"/>
      <c r="G216" s="327"/>
      <c r="H216" s="328"/>
      <c r="I216" s="323"/>
      <c r="J216" s="323"/>
      <c r="K216" s="323"/>
      <c r="L216" s="325"/>
      <c r="M216" s="326"/>
    </row>
    <row r="217" spans="1:13">
      <c r="A217" s="328"/>
      <c r="B217" s="323"/>
      <c r="C217" s="323"/>
      <c r="D217" s="323"/>
      <c r="E217" s="325"/>
      <c r="F217" s="326"/>
      <c r="G217" s="327"/>
      <c r="H217" s="328"/>
      <c r="I217" s="323"/>
      <c r="J217" s="323"/>
      <c r="K217" s="323"/>
      <c r="L217" s="325"/>
      <c r="M217" s="326"/>
    </row>
    <row r="218" spans="1:13">
      <c r="A218" s="328"/>
      <c r="B218" s="323"/>
      <c r="C218" s="323"/>
      <c r="D218" s="323"/>
      <c r="E218" s="325"/>
      <c r="F218" s="326"/>
      <c r="G218" s="327"/>
      <c r="H218" s="328"/>
      <c r="I218" s="323"/>
      <c r="J218" s="323"/>
      <c r="K218" s="323"/>
      <c r="L218" s="325"/>
      <c r="M218" s="326"/>
    </row>
    <row r="219" spans="1:13">
      <c r="A219" s="328"/>
      <c r="B219" s="323"/>
      <c r="C219" s="323"/>
      <c r="D219" s="323"/>
      <c r="E219" s="325"/>
      <c r="F219" s="326"/>
      <c r="G219" s="327"/>
      <c r="H219" s="328"/>
      <c r="I219" s="323"/>
      <c r="J219" s="323"/>
      <c r="K219" s="323"/>
      <c r="L219" s="325"/>
      <c r="M219" s="326"/>
    </row>
    <row r="220" spans="1:13">
      <c r="A220" s="328"/>
      <c r="B220" s="323"/>
      <c r="C220" s="323"/>
      <c r="D220" s="323"/>
      <c r="E220" s="325"/>
      <c r="F220" s="326"/>
      <c r="G220" s="327"/>
      <c r="H220" s="328"/>
      <c r="I220" s="323"/>
      <c r="J220" s="323"/>
      <c r="K220" s="323"/>
      <c r="L220" s="325"/>
      <c r="M220" s="326"/>
    </row>
    <row r="221" spans="1:13">
      <c r="A221" s="328"/>
      <c r="B221" s="323"/>
      <c r="C221" s="323"/>
      <c r="D221" s="323"/>
      <c r="E221" s="325"/>
      <c r="F221" s="326"/>
      <c r="G221" s="327"/>
      <c r="H221" s="328"/>
      <c r="I221" s="323"/>
      <c r="J221" s="323"/>
      <c r="K221" s="323"/>
      <c r="L221" s="325"/>
      <c r="M221" s="326"/>
    </row>
    <row r="222" spans="1:13">
      <c r="A222" s="328"/>
      <c r="B222" s="323"/>
      <c r="C222" s="323"/>
      <c r="D222" s="323"/>
      <c r="E222" s="325"/>
      <c r="F222" s="326"/>
      <c r="G222" s="327"/>
      <c r="H222" s="328"/>
      <c r="I222" s="323"/>
      <c r="J222" s="323"/>
      <c r="K222" s="323"/>
      <c r="L222" s="325"/>
      <c r="M222" s="326"/>
    </row>
    <row r="223" spans="1:13">
      <c r="A223" s="328"/>
      <c r="B223" s="323"/>
      <c r="C223" s="323"/>
      <c r="D223" s="323"/>
      <c r="E223" s="325"/>
      <c r="F223" s="326"/>
      <c r="G223" s="327"/>
      <c r="H223" s="328"/>
      <c r="I223" s="323"/>
      <c r="J223" s="323"/>
      <c r="K223" s="323"/>
      <c r="L223" s="325"/>
      <c r="M223" s="326"/>
    </row>
    <row r="224" spans="1:13">
      <c r="A224" s="328"/>
      <c r="B224" s="323"/>
      <c r="C224" s="323"/>
      <c r="D224" s="323"/>
      <c r="E224" s="325"/>
      <c r="F224" s="326"/>
      <c r="G224" s="327"/>
      <c r="H224" s="328"/>
      <c r="I224" s="323"/>
      <c r="J224" s="323"/>
      <c r="K224" s="323"/>
      <c r="L224" s="325"/>
      <c r="M224" s="326"/>
    </row>
    <row r="225" spans="1:13">
      <c r="A225" s="328"/>
      <c r="B225" s="323"/>
      <c r="C225" s="323"/>
      <c r="D225" s="323"/>
      <c r="E225" s="325"/>
      <c r="F225" s="326"/>
      <c r="G225" s="327"/>
      <c r="H225" s="328"/>
      <c r="I225" s="323"/>
      <c r="J225" s="323"/>
      <c r="K225" s="323"/>
      <c r="L225" s="325"/>
      <c r="M225" s="326"/>
    </row>
    <row r="226" spans="1:13">
      <c r="A226" s="328"/>
      <c r="B226" s="323"/>
      <c r="C226" s="323"/>
      <c r="D226" s="323"/>
      <c r="E226" s="325"/>
      <c r="F226" s="326"/>
      <c r="G226" s="327"/>
      <c r="H226" s="328"/>
      <c r="I226" s="323"/>
      <c r="J226" s="323"/>
      <c r="K226" s="323"/>
      <c r="L226" s="325"/>
      <c r="M226" s="326"/>
    </row>
    <row r="227" spans="1:13">
      <c r="A227" s="328"/>
      <c r="B227" s="323"/>
      <c r="C227" s="323"/>
      <c r="D227" s="323"/>
      <c r="E227" s="325"/>
      <c r="F227" s="326"/>
      <c r="G227" s="327"/>
      <c r="H227" s="328"/>
      <c r="I227" s="323"/>
      <c r="J227" s="323"/>
      <c r="K227" s="323"/>
      <c r="L227" s="325"/>
      <c r="M227" s="326"/>
    </row>
    <row r="228" spans="1:13">
      <c r="A228" s="328"/>
      <c r="B228" s="323"/>
      <c r="C228" s="323"/>
      <c r="D228" s="323"/>
      <c r="E228" s="325"/>
      <c r="F228" s="326"/>
      <c r="G228" s="327"/>
      <c r="H228" s="328"/>
      <c r="I228" s="323"/>
      <c r="J228" s="323"/>
      <c r="K228" s="323"/>
      <c r="L228" s="325"/>
      <c r="M228" s="326"/>
    </row>
    <row r="229" spans="1:13">
      <c r="A229" s="328"/>
      <c r="B229" s="323"/>
      <c r="C229" s="323"/>
      <c r="D229" s="323"/>
      <c r="E229" s="325"/>
      <c r="F229" s="326"/>
      <c r="G229" s="327"/>
      <c r="H229" s="328"/>
      <c r="I229" s="323"/>
      <c r="J229" s="323"/>
      <c r="K229" s="323"/>
      <c r="L229" s="325"/>
      <c r="M229" s="326"/>
    </row>
    <row r="230" spans="1:13">
      <c r="A230" s="328"/>
      <c r="B230" s="323"/>
      <c r="C230" s="323"/>
      <c r="D230" s="323"/>
      <c r="E230" s="325"/>
      <c r="F230" s="326"/>
      <c r="G230" s="327"/>
      <c r="H230" s="328"/>
      <c r="I230" s="323"/>
      <c r="J230" s="323"/>
      <c r="K230" s="323"/>
      <c r="L230" s="325"/>
      <c r="M230" s="326"/>
    </row>
    <row r="231" spans="1:13">
      <c r="A231" s="328"/>
      <c r="B231" s="323"/>
      <c r="C231" s="323"/>
      <c r="D231" s="323"/>
      <c r="E231" s="325"/>
      <c r="F231" s="326"/>
      <c r="G231" s="327"/>
      <c r="H231" s="328"/>
      <c r="I231" s="323"/>
      <c r="J231" s="323"/>
      <c r="K231" s="323"/>
      <c r="L231" s="325"/>
      <c r="M231" s="326"/>
    </row>
    <row r="232" spans="1:13">
      <c r="A232" s="328"/>
      <c r="B232" s="323"/>
      <c r="C232" s="323"/>
      <c r="D232" s="323"/>
      <c r="E232" s="325"/>
      <c r="F232" s="326"/>
      <c r="G232" s="327"/>
      <c r="H232" s="328"/>
      <c r="I232" s="323"/>
      <c r="J232" s="323"/>
      <c r="K232" s="323"/>
      <c r="L232" s="325"/>
      <c r="M232" s="326"/>
    </row>
    <row r="233" spans="1:13">
      <c r="A233" s="328"/>
      <c r="B233" s="323"/>
      <c r="C233" s="323"/>
      <c r="D233" s="323"/>
      <c r="E233" s="325"/>
      <c r="F233" s="326"/>
      <c r="G233" s="327"/>
      <c r="H233" s="328"/>
      <c r="I233" s="323"/>
      <c r="J233" s="323"/>
      <c r="K233" s="323"/>
      <c r="L233" s="325"/>
      <c r="M233" s="326"/>
    </row>
  </sheetData>
  <mergeCells count="3">
    <mergeCell ref="A1:T1"/>
    <mergeCell ref="A2:T2"/>
    <mergeCell ref="A3:T3"/>
  </mergeCells>
  <phoneticPr fontId="17" type="noConversion"/>
  <pageMargins left="0.25" right="0.25" top="0.75" bottom="0.75" header="0.3" footer="0.3"/>
  <pageSetup paperSize="9" scale="53" fitToHeight="0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Plan2!$A$1:$A$13</xm:f>
          </x14:formula1>
          <x14:formula2>
            <xm:f>0</xm:f>
          </x14:formula2>
          <xm:sqref>D43:D56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5"/>
  <sheetViews>
    <sheetView workbookViewId="0">
      <selection activeCell="J12" sqref="J12"/>
    </sheetView>
  </sheetViews>
  <sheetFormatPr defaultRowHeight="15"/>
  <cols>
    <col min="1" max="1" width="20.42578125" customWidth="1"/>
    <col min="2" max="2" width="11.42578125" customWidth="1"/>
    <col min="3" max="3" width="18.85546875" customWidth="1"/>
    <col min="7" max="7" width="16" customWidth="1"/>
    <col min="9" max="9" width="12.85546875" customWidth="1"/>
    <col min="11" max="11" width="8.42578125" bestFit="1" customWidth="1"/>
    <col min="12" max="12" width="8.85546875" bestFit="1" customWidth="1"/>
    <col min="13" max="13" width="12.7109375" customWidth="1"/>
    <col min="14" max="14" width="12.28515625" customWidth="1"/>
    <col min="15" max="15" width="24.42578125" customWidth="1"/>
    <col min="17" max="17" width="12.140625" bestFit="1" customWidth="1"/>
    <col min="20" max="20" width="12.140625" bestFit="1" customWidth="1"/>
  </cols>
  <sheetData>
    <row r="1" spans="1:20">
      <c r="A1" s="414" t="s">
        <v>0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2"/>
    </row>
    <row r="2" spans="1:20">
      <c r="A2" s="415" t="s">
        <v>1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404"/>
    </row>
    <row r="3" spans="1:20" ht="15.75" thickBot="1">
      <c r="A3" s="416" t="s">
        <v>2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90"/>
    </row>
    <row r="4" spans="1:20" ht="45">
      <c r="A4" s="6" t="s">
        <v>3</v>
      </c>
      <c r="B4" s="8" t="s">
        <v>4</v>
      </c>
      <c r="C4" s="9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9" t="s">
        <v>10</v>
      </c>
      <c r="I4" s="9" t="s">
        <v>11</v>
      </c>
      <c r="J4" s="9" t="s">
        <v>12</v>
      </c>
      <c r="K4" s="7" t="s">
        <v>13</v>
      </c>
      <c r="L4" s="7" t="s">
        <v>14</v>
      </c>
      <c r="M4" s="8" t="s">
        <v>15</v>
      </c>
      <c r="N4" s="8" t="s">
        <v>16</v>
      </c>
      <c r="O4" s="10" t="s">
        <v>17</v>
      </c>
      <c r="P4" s="13" t="s">
        <v>18</v>
      </c>
      <c r="Q4" s="13" t="s">
        <v>19</v>
      </c>
      <c r="R4" s="12" t="s">
        <v>20</v>
      </c>
      <c r="S4" s="13" t="s">
        <v>21</v>
      </c>
      <c r="T4" s="14" t="s">
        <v>22</v>
      </c>
    </row>
    <row r="5" spans="1:20" ht="45">
      <c r="A5" s="125" t="s">
        <v>279</v>
      </c>
      <c r="B5" s="125" t="s">
        <v>213</v>
      </c>
      <c r="C5" s="125" t="s">
        <v>53</v>
      </c>
      <c r="D5" s="125" t="s">
        <v>47</v>
      </c>
      <c r="E5" s="125" t="s">
        <v>54</v>
      </c>
      <c r="F5" s="125" t="s">
        <v>55</v>
      </c>
      <c r="G5" s="125" t="s">
        <v>280</v>
      </c>
      <c r="H5" s="125" t="s">
        <v>29</v>
      </c>
      <c r="I5" s="125" t="s">
        <v>30</v>
      </c>
      <c r="J5" s="125" t="s">
        <v>81</v>
      </c>
      <c r="K5" s="125" t="s">
        <v>189</v>
      </c>
      <c r="L5" s="125" t="s">
        <v>32</v>
      </c>
      <c r="M5" s="125" t="s">
        <v>259</v>
      </c>
      <c r="N5" s="125" t="s">
        <v>259</v>
      </c>
      <c r="O5" s="125" t="s">
        <v>281</v>
      </c>
      <c r="P5" s="132"/>
      <c r="Q5" s="132">
        <v>2181.41</v>
      </c>
      <c r="R5" s="125"/>
      <c r="S5" s="126">
        <f t="shared" ref="S5" si="0">IF(D5="ASSESSOR",480*R5,IF(D5="COLABORADOR EVENTUAL",480*R5,IF(D5="GUARDA PORTUÁRIO",240*R5,IF(D5="CONSELHEIRO",600*R5,IF(D5="DIRETOR",600*R5,IF(D5="FIEL",360*R5,IF(D5="FIEL AJUDANTE",360*R5,IF(D5="GERENTE",480*R5,IF(D5="SECRETÁRIA",360*R5,IF(D5="SUPERINTENDENTE",480*R5,IF(D5="SUPERVISOR",360*R5,IF(D5="ESPECIALISTA PORTUÁRIO",360*R5,IF(D5="TÉC. SERV. PORTUÁRIOS",240*R5,0)))))))))))))</f>
        <v>0</v>
      </c>
      <c r="T5" s="127">
        <f t="shared" ref="T5" si="1">SUM(P5:Q5,S5)</f>
        <v>2181.41</v>
      </c>
    </row>
  </sheetData>
  <mergeCells count="3">
    <mergeCell ref="A1:T1"/>
    <mergeCell ref="A2:T2"/>
    <mergeCell ref="A3:T3"/>
  </mergeCell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Plan2!$A$1:$A$13</xm:f>
          </x14:formula1>
          <x14:formula2>
            <xm:f>0</xm:f>
          </x14:formula2>
          <xm:sqref>D5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13"/>
  <sheetViews>
    <sheetView zoomScaleNormal="100" workbookViewId="0">
      <selection activeCell="A10" sqref="A10"/>
    </sheetView>
  </sheetViews>
  <sheetFormatPr defaultRowHeight="15"/>
  <cols>
    <col min="1" max="1025" width="8.7109375" customWidth="1"/>
  </cols>
  <sheetData>
    <row r="1" spans="1:1">
      <c r="A1" t="s">
        <v>121</v>
      </c>
    </row>
    <row r="2" spans="1:1">
      <c r="A2" t="s">
        <v>248</v>
      </c>
    </row>
    <row r="3" spans="1:1">
      <c r="A3" t="s">
        <v>25</v>
      </c>
    </row>
    <row r="4" spans="1:1">
      <c r="A4" t="s">
        <v>47</v>
      </c>
    </row>
    <row r="5" spans="1:1">
      <c r="A5" t="s">
        <v>160</v>
      </c>
    </row>
    <row r="6" spans="1:1">
      <c r="A6" t="s">
        <v>1197</v>
      </c>
    </row>
    <row r="7" spans="1:1">
      <c r="A7" t="s">
        <v>1198</v>
      </c>
    </row>
    <row r="8" spans="1:1">
      <c r="A8" t="s">
        <v>63</v>
      </c>
    </row>
    <row r="9" spans="1:1">
      <c r="A9" t="s">
        <v>1199</v>
      </c>
    </row>
    <row r="10" spans="1:1">
      <c r="A10" t="s">
        <v>1200</v>
      </c>
    </row>
    <row r="11" spans="1:1">
      <c r="A11" t="s">
        <v>91</v>
      </c>
    </row>
    <row r="12" spans="1:1">
      <c r="A12" t="s">
        <v>99</v>
      </c>
    </row>
    <row r="13" spans="1:1">
      <c r="A13" t="s">
        <v>215</v>
      </c>
    </row>
  </sheetData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fb9253d-f0f1-4ad4-8352-487b04edcff2">
      <Terms xmlns="http://schemas.microsoft.com/office/infopath/2007/PartnerControls"/>
    </lcf76f155ced4ddcb4097134ff3c332f>
    <TaxCatchAll xmlns="a5074eaa-960a-4ba2-969b-5ac5df90a8b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F4FC0F825396146AE1CF83D92E7C0CD" ma:contentTypeVersion="15" ma:contentTypeDescription="Crie um novo documento." ma:contentTypeScope="" ma:versionID="aa84a43b1fad7fd4f23c4d13aeb43e43">
  <xsd:schema xmlns:xsd="http://www.w3.org/2001/XMLSchema" xmlns:xs="http://www.w3.org/2001/XMLSchema" xmlns:p="http://schemas.microsoft.com/office/2006/metadata/properties" xmlns:ns2="a5074eaa-960a-4ba2-969b-5ac5df90a8b0" xmlns:ns3="4fb9253d-f0f1-4ad4-8352-487b04edcff2" targetNamespace="http://schemas.microsoft.com/office/2006/metadata/properties" ma:root="true" ma:fieldsID="e879b69893608fa5e44fb043b056a96a" ns2:_="" ns3:_="">
    <xsd:import namespace="a5074eaa-960a-4ba2-969b-5ac5df90a8b0"/>
    <xsd:import namespace="4fb9253d-f0f1-4ad4-8352-487b04edcff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074eaa-960a-4ba2-969b-5ac5df90a8b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73e89806-556e-40a3-aa41-3f63eb318872}" ma:internalName="TaxCatchAll" ma:showField="CatchAllData" ma:web="a5074eaa-960a-4ba2-969b-5ac5df90a8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b9253d-f0f1-4ad4-8352-487b04edcf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Marcações de imagem" ma:readOnly="false" ma:fieldId="{5cf76f15-5ced-4ddc-b409-7134ff3c332f}" ma:taxonomyMulti="true" ma:sspId="a4baa307-c707-48d6-b78d-67cc3986296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530C1A-0D2A-437F-A848-D5BB04C4610A}"/>
</file>

<file path=customXml/itemProps2.xml><?xml version="1.0" encoding="utf-8"?>
<ds:datastoreItem xmlns:ds="http://schemas.openxmlformats.org/officeDocument/2006/customXml" ds:itemID="{8855AF80-4688-4FF5-B933-D03D4E15DE0B}"/>
</file>

<file path=customXml/itemProps3.xml><?xml version="1.0" encoding="utf-8"?>
<ds:datastoreItem xmlns:ds="http://schemas.openxmlformats.org/officeDocument/2006/customXml" ds:itemID="{9F849F0E-7205-452B-BBCD-4656A8FA37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CDRJ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Duarte Janeiro</dc:creator>
  <cp:keywords/>
  <dc:description/>
  <cp:lastModifiedBy>Davi Lopes de Souza</cp:lastModifiedBy>
  <cp:revision>23</cp:revision>
  <dcterms:created xsi:type="dcterms:W3CDTF">2018-03-13T17:47:56Z</dcterms:created>
  <dcterms:modified xsi:type="dcterms:W3CDTF">2023-03-15T17:23:32Z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CDRJ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MediaServiceImageTags">
    <vt:lpwstr/>
  </property>
  <property fmtid="{D5CDD505-2E9C-101B-9397-08002B2CF9AE}" pid="10" name="ContentTypeId">
    <vt:lpwstr>0x0101000F4FC0F825396146AE1CF83D92E7C0CD</vt:lpwstr>
  </property>
</Properties>
</file>