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05"/>
  <workbookPr showInkAnnotation="0" hidePivotFieldList="1" defaultThemeVersion="124226"/>
  <xr:revisionPtr revIDLastSave="83" documentId="11_5DF03CDF8DE2827864A91B39949BF5D5DE4A4180" xr6:coauthVersionLast="47" xr6:coauthVersionMax="47" xr10:uidLastSave="{F7BA08BC-FDD9-4C23-8C98-D9B781A4EF14}"/>
  <bookViews>
    <workbookView xWindow="-120" yWindow="-120" windowWidth="24240" windowHeight="13740" tabRatio="597" xr2:uid="{00000000-000D-0000-FFFF-FFFF00000000}"/>
  </bookViews>
  <sheets>
    <sheet name="Planilha de Controle" sheetId="1" r:id="rId1"/>
    <sheet name="Plan1" sheetId="5" state="hidden" r:id="rId2"/>
    <sheet name="Database" sheetId="2" r:id="rId3"/>
    <sheet name="Indicadores" sheetId="4" state="hidden" r:id="rId4"/>
  </sheets>
  <definedNames>
    <definedName name="_xlnm._FilterDatabase" localSheetId="2" hidden="1">Database!$C$1:$C$66</definedName>
    <definedName name="_xlnm.Print_Area" localSheetId="3">Indicadores!$B$2:$K$4</definedName>
    <definedName name="_xlnm.Print_Area" localSheetId="0">'Planilha de Controle'!$A$1:$Y$79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" l="1"/>
  <c r="Q79" i="1"/>
  <c r="Q78" i="1"/>
  <c r="Q74" i="1" l="1"/>
  <c r="Q76" i="1"/>
  <c r="Q75" i="1"/>
  <c r="Q77" i="1" l="1"/>
  <c r="Q42" i="1"/>
  <c r="Q41" i="1"/>
  <c r="Q40" i="1"/>
  <c r="Q39" i="1"/>
  <c r="Q63" i="1"/>
  <c r="Q38" i="1"/>
  <c r="Q12" i="1"/>
  <c r="Q37" i="1"/>
  <c r="Q51" i="1"/>
  <c r="Q36" i="1"/>
  <c r="Q50" i="1" l="1"/>
  <c r="Q49" i="1" l="1"/>
  <c r="Q35" i="1"/>
  <c r="Q48" i="1"/>
  <c r="Q34" i="1" l="1"/>
  <c r="Q72" i="1"/>
  <c r="Q71" i="1"/>
  <c r="Q70" i="1" l="1"/>
  <c r="Q33" i="1"/>
  <c r="Q32" i="1"/>
  <c r="Q30" i="1"/>
  <c r="Q31" i="1"/>
  <c r="Q69" i="1"/>
  <c r="Q47" i="1" l="1"/>
  <c r="Q68" i="1"/>
  <c r="Q29" i="1"/>
  <c r="Q67" i="1"/>
  <c r="Q46" i="1"/>
  <c r="Q66" i="1"/>
  <c r="Q65" i="1"/>
  <c r="Q45" i="1"/>
  <c r="Q28" i="1" l="1"/>
  <c r="Q44" i="1"/>
  <c r="Q27" i="1"/>
  <c r="Q64" i="1"/>
  <c r="Q62" i="1"/>
  <c r="Q61" i="1"/>
  <c r="Q43" i="1" l="1"/>
  <c r="Q26" i="1"/>
  <c r="Q11" i="1"/>
  <c r="Q25" i="1"/>
  <c r="Q24" i="1"/>
  <c r="Q23" i="1"/>
  <c r="Q10" i="1"/>
  <c r="Q22" i="1"/>
  <c r="Q60" i="1"/>
  <c r="Q21" i="1"/>
  <c r="Q9" i="1"/>
  <c r="Q20" i="1"/>
  <c r="Q19" i="1"/>
  <c r="Q18" i="1"/>
  <c r="Q59" i="1"/>
  <c r="Q8" i="1"/>
  <c r="Q58" i="1"/>
  <c r="Q57" i="1"/>
  <c r="Q17" i="1"/>
  <c r="Q56" i="1"/>
  <c r="Q55" i="1"/>
  <c r="Q16" i="1" l="1"/>
  <c r="Q15" i="1"/>
  <c r="Q6" i="1"/>
  <c r="Q54" i="1"/>
  <c r="Q14" i="1"/>
  <c r="Q53" i="1" l="1"/>
  <c r="Q52" i="1" l="1"/>
  <c r="Q13" i="1"/>
  <c r="Q5" i="1"/>
  <c r="C4" i="4" l="1"/>
  <c r="J4" i="4"/>
  <c r="K4" i="4"/>
  <c r="I4" i="4"/>
  <c r="H4" i="4"/>
  <c r="G4" i="4"/>
  <c r="F4" i="4"/>
  <c r="E4" i="4"/>
  <c r="D4" i="4"/>
  <c r="B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</author>
  </authors>
  <commentList>
    <comment ref="O5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Windows:</t>
        </r>
        <r>
          <rPr>
            <sz val="9"/>
            <color indexed="81"/>
            <rFont val="Tahoma"/>
            <family val="2"/>
          </rPr>
          <t xml:space="preserve">
Valor Estimado: R$ 661.690,49</t>
        </r>
      </text>
    </comment>
    <comment ref="O6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Windows:</t>
        </r>
        <r>
          <rPr>
            <sz val="9"/>
            <color indexed="81"/>
            <rFont val="Tahoma"/>
            <family val="2"/>
          </rPr>
          <t xml:space="preserve">
R$ 1.818.733,33</t>
        </r>
      </text>
    </comment>
  </commentList>
</comments>
</file>

<file path=xl/sharedStrings.xml><?xml version="1.0" encoding="utf-8"?>
<sst xmlns="http://schemas.openxmlformats.org/spreadsheetml/2006/main" count="1385" uniqueCount="584">
  <si>
    <t>Planilha de Controle de Licitações 2021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</si>
  <si>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</si>
  <si>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</si>
  <si>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</si>
  <si>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</si>
  <si>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</si>
  <si>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</si>
  <si>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</si>
  <si>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</si>
  <si>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</si>
  <si>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</si>
  <si>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</si>
  <si>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DATA PUBLICAÇÃO EDITAL</t>
  </si>
  <si>
    <t>HOUVE IMPUGNAÇÃO?</t>
  </si>
  <si>
    <t>VALOR ESTIMADO</t>
  </si>
  <si>
    <t>VALOR AQUISIÇÃO</t>
  </si>
  <si>
    <t>% DE REDUÇÃO</t>
  </si>
  <si>
    <t>HOUVE RECURSO?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</si>
  <si>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</si>
  <si>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</si>
  <si>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</si>
  <si>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</si>
  <si>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</si>
  <si>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</si>
  <si>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</si>
  <si>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</si>
  <si>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</si>
  <si>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</si>
  <si>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</si>
  <si>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</si>
  <si>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</si>
  <si>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</si>
  <si>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</si>
  <si>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50905.000924/2020-42</t>
  </si>
  <si>
    <t>01/2021</t>
  </si>
  <si>
    <t>12/01/2021</t>
  </si>
  <si>
    <t>RCE</t>
  </si>
  <si>
    <t>Lei 13.303/16</t>
  </si>
  <si>
    <t>Cessão de uso onerosa de imóvel em área não operacional situado à Estrada Prefeito Wilson Pedro Francisco, s/nº, Ilha da Madeira – Itaguaí/RJ</t>
  </si>
  <si>
    <t>GERDEN</t>
  </si>
  <si>
    <t>NÃO SE APLICA</t>
  </si>
  <si>
    <t>DIREXE</t>
  </si>
  <si>
    <t>2450ª - 03/02/2021</t>
  </si>
  <si>
    <t>Fase Externa</t>
  </si>
  <si>
    <t>NÃO</t>
  </si>
  <si>
    <t>Contrato</t>
  </si>
  <si>
    <t>50905.000990/2021-01</t>
  </si>
  <si>
    <t>02/2021</t>
  </si>
  <si>
    <t>12/02/2021</t>
  </si>
  <si>
    <t>Prestação dos serviços de engenharia de implantação do sistema de monitoramento ambiental dos Portos do Rio de Janeiro e de Niterói</t>
  </si>
  <si>
    <t>CONRIO</t>
  </si>
  <si>
    <t>2476ª - 08/07/2021</t>
  </si>
  <si>
    <t>Concluído</t>
  </si>
  <si>
    <t>HIDROMARES PROJETOS AMBIENTAIS IMPORTAÇÃO E COM. DE EQUIP. OCEANOGRÁFICOS LTDA-EPP</t>
  </si>
  <si>
    <t>04.919.751/0001-67</t>
  </si>
  <si>
    <t>17/2022</t>
  </si>
  <si>
    <t>50905.003454/2020-79</t>
  </si>
  <si>
    <t>03/2021</t>
  </si>
  <si>
    <t>24/02/2021</t>
  </si>
  <si>
    <t>Cessão de uso onerosa de imóvel em área não operacional situado à Rodovia Raphael de Almeida Magalhães, s/nº, Ilha da Madeira – Itaguaí/RJ</t>
  </si>
  <si>
    <t>2461ª - 15/04/2021</t>
  </si>
  <si>
    <t>50905.001521/2020-11</t>
  </si>
  <si>
    <t>04/2021</t>
  </si>
  <si>
    <t>16/03/2021</t>
  </si>
  <si>
    <t>Alienação de 1 (um) imóvel de propriedade da CDRJ, situado à Rua Acre, nº 21, Centro, Rio de Janeiro/RJ</t>
  </si>
  <si>
    <t>Fase Interna</t>
  </si>
  <si>
    <t>50905.001884/2021-37</t>
  </si>
  <si>
    <t>05/2021</t>
  </si>
  <si>
    <t>07/04/2021</t>
  </si>
  <si>
    <t>Prestação dos serviços de gerenciamento e acompanhamento da obra do Cais da Gamboa entre os cabeços 100 e 124 no Porto do Rio de Janeiro</t>
  </si>
  <si>
    <t>GERGOB</t>
  </si>
  <si>
    <t>2465ª - 29/04/2021</t>
  </si>
  <si>
    <t>SIM</t>
  </si>
  <si>
    <t>REDAV SERVIÇOS DE ENGENHARIA LTDA</t>
  </si>
  <si>
    <t>06.328.935/0001-88</t>
  </si>
  <si>
    <t>27/2022</t>
  </si>
  <si>
    <t>50905.000916/2020-04</t>
  </si>
  <si>
    <t>06/2021</t>
  </si>
  <si>
    <t>03/05/2021</t>
  </si>
  <si>
    <t>Obra de extração e instalação de cabeços de amarração no cais comercial do Porto do Rio de Janeiro</t>
  </si>
  <si>
    <t>2471ª - 02/06/2021</t>
  </si>
  <si>
    <t>33/2021</t>
  </si>
  <si>
    <t>50905.001307/2021-45</t>
  </si>
  <si>
    <t>07/2021</t>
  </si>
  <si>
    <t>28/05/2021</t>
  </si>
  <si>
    <t>Prestação dos serviços técnicos de elaboração de Projeto Básico e orçamento estimativo para a execução das obras do Projeto Truck Center para o Porto de Itaguaí</t>
  </si>
  <si>
    <t>2474ª - 24/06/2021</t>
  </si>
  <si>
    <t>EVOLUÇÃO ENGENHARIA, CONSTRUÇÃO E ADMINISTRAÇÃO LTDA</t>
  </si>
  <si>
    <t>11.892.959/0001-03</t>
  </si>
  <si>
    <t>62/2022</t>
  </si>
  <si>
    <t>50905.002134/2021-82</t>
  </si>
  <si>
    <t>08/2021</t>
  </si>
  <si>
    <t>28/10/2021</t>
  </si>
  <si>
    <t>Prestação dos serviços técnicos de elaboração de Projeto Básico e orçamento estimativo para a execução das obras de reforma do Edifício-Sede da SUPRIO</t>
  </si>
  <si>
    <t>2492ª - 08/10/2021</t>
  </si>
  <si>
    <t>Deserta</t>
  </si>
  <si>
    <t>50905.000241/2021-76</t>
  </si>
  <si>
    <t>14/01/2021</t>
  </si>
  <si>
    <t>Dispensa</t>
  </si>
  <si>
    <t>art. 29, II, Lei 13.303/16</t>
  </si>
  <si>
    <t>Prestação dos serviços de confecção de revista institucional</t>
  </si>
  <si>
    <t>SUPGAB</t>
  </si>
  <si>
    <t>DIRPRE</t>
  </si>
  <si>
    <t>COPY HOUSE - SERVIÇOS REPROGRÁFICOS EIRELI-EPP</t>
  </si>
  <si>
    <t>00.482.998/0001-08</t>
  </si>
  <si>
    <t>Ordem de Fornecimento</t>
  </si>
  <si>
    <t>50905.002232/2021-10</t>
  </si>
  <si>
    <t>01/02/2021</t>
  </si>
  <si>
    <t>Prestação dos serviços de elaboração de projeto contra incêndio e pânico para Edifício-Sede</t>
  </si>
  <si>
    <t>GERIQS</t>
  </si>
  <si>
    <t>DIRNES</t>
  </si>
  <si>
    <t xml:space="preserve"> ML PROJETOS EIRELI ME</t>
  </si>
  <si>
    <t>21.268.022/0001-07</t>
  </si>
  <si>
    <t>17/2021</t>
  </si>
  <si>
    <t>50905.001211/2021-87</t>
  </si>
  <si>
    <t>25/02/2021</t>
  </si>
  <si>
    <t>Assinatura de 2 (duas) licenças por subscrição do pacote Adobe Creative Cloud</t>
  </si>
  <si>
    <t>ASSTEC</t>
  </si>
  <si>
    <t>TECNETWORKING SERVIÇOS E SOLUÇÕES EM TI LTDA EPP</t>
  </si>
  <si>
    <t>21.748.841/0001-51</t>
  </si>
  <si>
    <t>50905.000181/2021-91</t>
  </si>
  <si>
    <t>art. 29, I, Lei 13.303/16</t>
  </si>
  <si>
    <t>Prestação dos serviços de elaboração de Termo de Referência para realização de levantamentos batimétricos periódicos nos Portos da CDRJ</t>
  </si>
  <si>
    <t>DIRGEP</t>
  </si>
  <si>
    <t>HIDROTOPO CONSULTORIA E PROJETOS LTDA</t>
  </si>
  <si>
    <t>31.250.137/0001-28</t>
  </si>
  <si>
    <t>09/2021</t>
  </si>
  <si>
    <t>50905.001512/2021-19</t>
  </si>
  <si>
    <t>10/03/2021</t>
  </si>
  <si>
    <t>Aquisição de câmera fotográfica digital</t>
  </si>
  <si>
    <t>GERFIT</t>
  </si>
  <si>
    <t>ALEXANDRE FREIRE MEI 26398657810</t>
  </si>
  <si>
    <t>39.334.587/0001-00</t>
  </si>
  <si>
    <t>50905.001348/2021-31</t>
  </si>
  <si>
    <t>19/03/2021</t>
  </si>
  <si>
    <t>Obras de reforma e adaptação das instalações prediais da CDRJ para mudança provisória da sede administrativa da CDRJ (10º andar)</t>
  </si>
  <si>
    <t>CONSTRUTORA LBS LTDA</t>
  </si>
  <si>
    <t>19/2021</t>
  </si>
  <si>
    <t>50905.001682/2021-95</t>
  </si>
  <si>
    <t>24/03/2021</t>
  </si>
  <si>
    <t>Aquisição de televisores</t>
  </si>
  <si>
    <t>GERITA/SUPGUA</t>
  </si>
  <si>
    <t>ITALIA EMPREENDIMENTOS LTDA-ME</t>
  </si>
  <si>
    <t>28.889.651/0001-01</t>
  </si>
  <si>
    <t>50905.001531/2021-37</t>
  </si>
  <si>
    <t>08/04/2021</t>
  </si>
  <si>
    <t>Aquisição de equipamentos, peças e componentes de TI para mudança provisória da sede administrativa da CDRJ</t>
  </si>
  <si>
    <t>GERSOL</t>
  </si>
  <si>
    <t>DIRAFI</t>
  </si>
  <si>
    <t>CORDORE COMÉRCIO E SERVIÇOS LTDA-ME / TECHNAV SOL. EM EQUIP. E COMÉRCIO</t>
  </si>
  <si>
    <t>DIVERSOS</t>
  </si>
  <si>
    <t>05 e 06/2021</t>
  </si>
  <si>
    <t>50905.001491/2021-23</t>
  </si>
  <si>
    <t>09/04/2021</t>
  </si>
  <si>
    <t>Prestação dos serviços de reforma de aparelhos de ar-condicionado para mudança provisória da sede administrativa da CDRJ</t>
  </si>
  <si>
    <t>GERMAP</t>
  </si>
  <si>
    <t>TOTAL UTILITY OBRAS DE ENGENHARIA LTDA-EPP</t>
  </si>
  <si>
    <t>05.084.442/0001-87</t>
  </si>
  <si>
    <t>18/2021</t>
  </si>
  <si>
    <t>50905.001614/2021-26</t>
  </si>
  <si>
    <t>10/2021</t>
  </si>
  <si>
    <t>21/04/2021</t>
  </si>
  <si>
    <t>Aquisição de materiais de papelaria, gêneros alimentícios e descartáveis</t>
  </si>
  <si>
    <t>SUPATR</t>
  </si>
  <si>
    <t>DIVERSAS EMPRESAS</t>
  </si>
  <si>
    <t>11, 12 e 13/2021</t>
  </si>
  <si>
    <t>50905.002831/2021-33</t>
  </si>
  <si>
    <t>11/2021</t>
  </si>
  <si>
    <t>05/05/2021</t>
  </si>
  <si>
    <t>Aquisição de material complementar para atender as necessidades da PMERJ</t>
  </si>
  <si>
    <t>GERCON</t>
  </si>
  <si>
    <t>ITEM 1 - ANCECO COM. E SERV. DE ENG LTDA/ ITEM 2 - GABRIELLA PESSOA A. BICCHIERI</t>
  </si>
  <si>
    <t>38.015.378/0001-31 29.939.920/0001-51</t>
  </si>
  <si>
    <t>17 , 18 e 19/2021</t>
  </si>
  <si>
    <t>50905.000634/2020-07</t>
  </si>
  <si>
    <t>12/2021</t>
  </si>
  <si>
    <t>07/05/2021</t>
  </si>
  <si>
    <t>art. 29, XVI, Lei 13.303/16</t>
  </si>
  <si>
    <t>Alienação de 1 (um) imóvel de propriedade da CDRJ, situado à Av. Governador Roberto Silveira, nº 3.500, Centro, Niterói/RJ</t>
  </si>
  <si>
    <t>Em Andamento</t>
  </si>
  <si>
    <t>MUNICÍPIO DE NITERÓI</t>
  </si>
  <si>
    <t>28.521.748/0001-59</t>
  </si>
  <si>
    <t>50905.002952/2021-85</t>
  </si>
  <si>
    <t>13/2021</t>
  </si>
  <si>
    <t>11/05/2021</t>
  </si>
  <si>
    <t>Aquisição de material complementar para atender as necessidades do CBMERJ</t>
  </si>
  <si>
    <t>OLITHIER COMÉRCIO DE MATERIAIS E MERCADORIAS EIRELI ME</t>
  </si>
  <si>
    <t xml:space="preserve"> 09.630.087/0001-55</t>
  </si>
  <si>
    <t>20/2021</t>
  </si>
  <si>
    <t>50905.003050/2021-66</t>
  </si>
  <si>
    <t>14/2021</t>
  </si>
  <si>
    <t>09/06/2021</t>
  </si>
  <si>
    <t>Aquisição de televisor e projetor para atender as necessidades da SUPITA</t>
  </si>
  <si>
    <t>SUPITA</t>
  </si>
  <si>
    <t>ITEM 1 - M2Z SOLUÇÕES INTEGRADAS LTDA  / ITEM 2 - ELISANGELA SIMONETTI 90911520015</t>
  </si>
  <si>
    <t>30.870.355.0001-00 33.271.386/0001-25</t>
  </si>
  <si>
    <t>21 e 22/2021</t>
  </si>
  <si>
    <t>50905.003793/2021-36</t>
  </si>
  <si>
    <t>15/2021</t>
  </si>
  <si>
    <t>06/07/2021</t>
  </si>
  <si>
    <t>Aquisição de barreiras (divisórias) de mesa em acrílico para proteção salivar</t>
  </si>
  <si>
    <t>GERAIP</t>
  </si>
  <si>
    <t>ACRILZANO ARTEFATOS DE ACRÍLICO EIRELI</t>
  </si>
  <si>
    <t>00.081.358/0001-96</t>
  </si>
  <si>
    <t>24/2021</t>
  </si>
  <si>
    <t>50905.004186/2021-93</t>
  </si>
  <si>
    <t>16/2021</t>
  </si>
  <si>
    <t>13/07/2021</t>
  </si>
  <si>
    <t>Prestação dos serviços de impressão e encadernação do Relatório de Gestão 2020</t>
  </si>
  <si>
    <t>GERCOP</t>
  </si>
  <si>
    <t>25/2021</t>
  </si>
  <si>
    <t>50905.003863/2021-56</t>
  </si>
  <si>
    <t>10/08/2021</t>
  </si>
  <si>
    <t>Prestação do serviço de elaboração de projeto contra incêndio e pânico para os Portos de Itaguaí e Angra dos Reis</t>
  </si>
  <si>
    <t>26/2021</t>
  </si>
  <si>
    <t>50905.004797/2021-31</t>
  </si>
  <si>
    <t>20/08/2021</t>
  </si>
  <si>
    <t>Aquisição de insumos de confecção de crachás</t>
  </si>
  <si>
    <t>GERCAR</t>
  </si>
  <si>
    <t>CHEIL COMERCIO DE EQUIPAMENTOS, SERVIÇOS, IMPORTAÇÃO EIRELI EPP</t>
  </si>
  <si>
    <t>42/2021</t>
  </si>
  <si>
    <t>50905.001484/2021-21</t>
  </si>
  <si>
    <t>26/08/2021</t>
  </si>
  <si>
    <t>Prestação dos serviços de criação de logotipo/logomarca e implementação do Manual de Identidade Visual da CDRJ</t>
  </si>
  <si>
    <t>SUPROC</t>
  </si>
  <si>
    <t>MEU PLANO B COMUNICAÇÃO LTDA</t>
  </si>
  <si>
    <t>22.940.342/0001-24</t>
  </si>
  <si>
    <t>29/2021</t>
  </si>
  <si>
    <t>50905.004906/2021-11</t>
  </si>
  <si>
    <t>27/08/2021</t>
  </si>
  <si>
    <t>Aquisição de fitas magnéticas do tipo LTO-6</t>
  </si>
  <si>
    <t>COMERCIAL H10 EIRELI</t>
  </si>
  <si>
    <t>29.106.685/0001-37</t>
  </si>
  <si>
    <t>43/2021</t>
  </si>
  <si>
    <t>50905.004404/2021-90</t>
  </si>
  <si>
    <t>21/2021</t>
  </si>
  <si>
    <t>Obras de demolição e remoção de entulhos do imóvel situado na Avenida Rodrigues Alves, nº 827, 829 e 831 - Santo Cristo/RJ</t>
  </si>
  <si>
    <t>CASTÁLIA SOLUÇÕES PREDIAIS EIRELI EPP</t>
  </si>
  <si>
    <t>28.949.622/0001-80</t>
  </si>
  <si>
    <t>28/2021</t>
  </si>
  <si>
    <t>50905.005203/2021-18</t>
  </si>
  <si>
    <t>22/2021</t>
  </si>
  <si>
    <t>10/09/2021</t>
  </si>
  <si>
    <t>Prestação de serviço de recorte digital para acompanhamento de processos judiciais</t>
  </si>
  <si>
    <t xml:space="preserve">WEBJUR PROCESSAMENTO DE DADOS LTDA </t>
  </si>
  <si>
    <t>09.400.465/0001-04</t>
  </si>
  <si>
    <t>44/2021</t>
  </si>
  <si>
    <t>50905.003180/2021-07</t>
  </si>
  <si>
    <t>23/2021</t>
  </si>
  <si>
    <t>23/09/2021</t>
  </si>
  <si>
    <t>Prestação dos serviços de elaboração de Projeto Básico e orçamento estimativo para execução do serviço de dragagem no canal derivativo do Porto de Itaguaí</t>
  </si>
  <si>
    <t>Acautelado</t>
  </si>
  <si>
    <t>50905.005377/2021-72</t>
  </si>
  <si>
    <t>21/10/2021</t>
  </si>
  <si>
    <t>Aquisição de unidades de disco de estado sólido (SSD)</t>
  </si>
  <si>
    <t>JABEZ FILIPE BASTOS DE OLIVEIRA 16081268705</t>
  </si>
  <si>
    <t>43.492.160/0001-08</t>
  </si>
  <si>
    <t>49/2021</t>
  </si>
  <si>
    <t>50905.005764/2021-17</t>
  </si>
  <si>
    <t>03/11/2021</t>
  </si>
  <si>
    <t>art. 29, VII, Lei 13.303/16</t>
  </si>
  <si>
    <t>Prestação dos serviços de agente de integração para realização do programa de estágio de complementação educacional</t>
  </si>
  <si>
    <t>2501ª - 03/12/2021</t>
  </si>
  <si>
    <t>CENTRO DE INTEGRAÇÃO EMPRESA-ESCOLA - CIEE/RJ</t>
  </si>
  <si>
    <t>33.661.745/0001-50</t>
  </si>
  <si>
    <t>50905.006590/2021-00</t>
  </si>
  <si>
    <t>Prestação dos serviços de emissão e validação de certificação digital para pessoas físicas (e-CPF) e jurídicas (e-CNPJ)</t>
  </si>
  <si>
    <t>GECOMP</t>
  </si>
  <si>
    <t>SOLUTI - SOLUÇÕES EM NEGÓCIOS INTELIGENTES S/A</t>
  </si>
  <si>
    <t>09.461.647/0001-95</t>
  </si>
  <si>
    <t>41/2021</t>
  </si>
  <si>
    <t>50905.004721/2021-14</t>
  </si>
  <si>
    <t>27/2021</t>
  </si>
  <si>
    <t>06/12/2021</t>
  </si>
  <si>
    <t>Prestação dos serviços de engenharia para implantação, instalação e configuração de sistema de CFTV na CDRJ</t>
  </si>
  <si>
    <t>SUAITE</t>
  </si>
  <si>
    <t>7LAN COMÉRCIO E SERVIÇOS EIRELI</t>
  </si>
  <si>
    <t>07.355.957/0001-08</t>
  </si>
  <si>
    <t>48/2021</t>
  </si>
  <si>
    <t>50905.007087/2021-63</t>
  </si>
  <si>
    <t>17/12/2021</t>
  </si>
  <si>
    <t>Aquisição de kit de enxoval de bebê</t>
  </si>
  <si>
    <t>305 COMERCIO DE ROUPAS E BAZAR LTDA</t>
  </si>
  <si>
    <t>34.905.822/0001-33</t>
  </si>
  <si>
    <t>54/2021</t>
  </si>
  <si>
    <t>50905.006622/2021-69</t>
  </si>
  <si>
    <t>Obras de construção de telhados para proteção do detector de metais e de pedestres na área do Portão 32</t>
  </si>
  <si>
    <t>CASTÁLIA SOLUÇÕES PREDIAIS EIRELI-EPP</t>
  </si>
  <si>
    <t>50905.007127/2021-77</t>
  </si>
  <si>
    <t>30/2021</t>
  </si>
  <si>
    <t>20/12/2021</t>
  </si>
  <si>
    <t>Obras de construção de muro de alvenaria nos galpões do imóvel situado na Avenida Rodrigues Alves, nº 827, 829 e 831 - Santo Cristo/RJ</t>
  </si>
  <si>
    <t>31.071.176/0001-68</t>
  </si>
  <si>
    <t>46/2021</t>
  </si>
  <si>
    <t>50905.003016/2021-91</t>
  </si>
  <si>
    <t>11/06/2021</t>
  </si>
  <si>
    <t>Inexigibilidade</t>
  </si>
  <si>
    <r>
      <t xml:space="preserve">art. 30, </t>
    </r>
    <r>
      <rPr>
        <i/>
        <sz val="8"/>
        <color theme="1"/>
        <rFont val="Calibri"/>
        <family val="2"/>
        <scheme val="minor"/>
      </rPr>
      <t>caput</t>
    </r>
    <r>
      <rPr>
        <sz val="8"/>
        <color theme="1"/>
        <rFont val="Calibri"/>
        <family val="2"/>
        <scheme val="minor"/>
      </rPr>
      <t>, Lei 13.303/16</t>
    </r>
  </si>
  <si>
    <t>Participação da CDRJ na Brasil Export 2021</t>
  </si>
  <si>
    <t>SUPDEN</t>
  </si>
  <si>
    <t>2477ª - 15/07/2021</t>
  </si>
  <si>
    <t>CENTRO DE ESTUDOS EM LOGÍST., TRANSPORTES E COM. EXT. DO BRASIL EXPORT C.E.B.E LTDA</t>
  </si>
  <si>
    <t>40.435.738/0001-04</t>
  </si>
  <si>
    <t>50905.001027/2020-56</t>
  </si>
  <si>
    <t>Participação da CDRJ no XXIX Congresso Latino-americano de Portos - AAPA 2021</t>
  </si>
  <si>
    <t>2486ª - 02/09/2021</t>
  </si>
  <si>
    <t>AAPA LATINO 2020 CARTAGENA, INC.</t>
  </si>
  <si>
    <t>P20000008511</t>
  </si>
  <si>
    <t>32/2021</t>
  </si>
  <si>
    <t>50905.003108/2021-71</t>
  </si>
  <si>
    <t>14/07/2021</t>
  </si>
  <si>
    <r>
      <t>art. 30,</t>
    </r>
    <r>
      <rPr>
        <i/>
        <sz val="8"/>
        <color theme="1"/>
        <rFont val="Calibri"/>
        <family val="2"/>
        <scheme val="minor"/>
      </rPr>
      <t xml:space="preserve"> caput</t>
    </r>
    <r>
      <rPr>
        <sz val="8"/>
        <color theme="1"/>
        <rFont val="Calibri"/>
        <family val="2"/>
        <scheme val="minor"/>
      </rPr>
      <t>, Lei 13.303/16</t>
    </r>
  </si>
  <si>
    <t>Prestação de serviços postais</t>
  </si>
  <si>
    <t>2491ª - 30/09/2021</t>
  </si>
  <si>
    <t>EMPRESA BRASILEIRA DE CORREIOS E TELÉGRAFOS</t>
  </si>
  <si>
    <t>34.028.316/0002-94</t>
  </si>
  <si>
    <t>37/2021</t>
  </si>
  <si>
    <t>50905.003044/2021-17</t>
  </si>
  <si>
    <t>21/07/2021</t>
  </si>
  <si>
    <t>art. 30, caput, Lei 13.303/16</t>
  </si>
  <si>
    <t>Participação da CDRJ no  27º Fórum Internacional de Supply Chain - Expo Logística 2021</t>
  </si>
  <si>
    <t>ILOS /LGSC - INSTITUTO DE LOGÍSTICA E SUPPLY CHAIN LTDA</t>
  </si>
  <si>
    <t xml:space="preserve">07.639.095/0001-37 </t>
  </si>
  <si>
    <t>50905.002804/2021-61</t>
  </si>
  <si>
    <t>16/08/2021</t>
  </si>
  <si>
    <t>Participação da CDRJ na Intermodal Xperience 2021</t>
  </si>
  <si>
    <t>2481ª - 06/08/2021</t>
  </si>
  <si>
    <t>INFORMA MARKETS LTDA</t>
  </si>
  <si>
    <t>01.914.765/0001-08</t>
  </si>
  <si>
    <t>50905.004349/2021-38</t>
  </si>
  <si>
    <t>17/09/2021</t>
  </si>
  <si>
    <t>Participação da CDRJ na 40ª ENAEX</t>
  </si>
  <si>
    <t>ASSOCIAÇÃO DE COMÉRCIO EXTERIOR DO BRASIL - AEB</t>
  </si>
  <si>
    <t>34.152.660/0001-00</t>
  </si>
  <si>
    <t>45/2021</t>
  </si>
  <si>
    <t>50905.005298/2021-61</t>
  </si>
  <si>
    <t>01/10/2021</t>
  </si>
  <si>
    <t>Participação da CDRJ no Seminário E-Navigation: Desafios e Oportunidades</t>
  </si>
  <si>
    <t>ABRIGO DO MARINHEIRO</t>
  </si>
  <si>
    <t>72.063.654/0001-75</t>
  </si>
  <si>
    <t>47/2021</t>
  </si>
  <si>
    <t>50905.005653/2021-01</t>
  </si>
  <si>
    <t>07/10/2021</t>
  </si>
  <si>
    <t>art. 30, II, Lei 13.303/16</t>
  </si>
  <si>
    <t>Prestação dos serviços de elaboração e revisão de cálculos judiciais nas esferas trabalhista e cível/tributária em processos estratégicos</t>
  </si>
  <si>
    <t>CESAR AMARAL ASSESSORIA E PERÍCIA CONTÁBIL - SOCIEDADE SIMPLES - LTDA</t>
  </si>
  <si>
    <t>13.410.107/0001-50</t>
  </si>
  <si>
    <t>40/2021</t>
  </si>
  <si>
    <t>50905.005325/2021-04</t>
  </si>
  <si>
    <t>22/10/2021</t>
  </si>
  <si>
    <t>Prestação dos serviços de revisão e atualização do estudo preliminar de passivo ambiental realizado em 2013 no Cais do Porto do Rio de Janeiro</t>
  </si>
  <si>
    <t>GERSAM</t>
  </si>
  <si>
    <t>2500ª - 25/11/2021</t>
  </si>
  <si>
    <t>CONTROLLAB ESTUDOS AMBIENTAIS LTDA</t>
  </si>
  <si>
    <t>06.052.916/0001-71</t>
  </si>
  <si>
    <t xml:space="preserve"> 50905.001720/2020-29</t>
  </si>
  <si>
    <t>15/01/2021</t>
  </si>
  <si>
    <t>Pregão</t>
  </si>
  <si>
    <t>Lei 10.520/02</t>
  </si>
  <si>
    <t>Prestação de serviço de auditoria ambiental nos Portos da CDRJ nos anos de 2019 e 2020</t>
  </si>
  <si>
    <t>GERMAM</t>
  </si>
  <si>
    <t>2402ª - 07/05/2020</t>
  </si>
  <si>
    <t>Fracassada</t>
  </si>
  <si>
    <t>50905.002845/2020-76</t>
  </si>
  <si>
    <t>18/01/2021</t>
  </si>
  <si>
    <t>Aquisição de licença de software de segurança para endpoints e servidores</t>
  </si>
  <si>
    <t>2455ª - 04/03/2021</t>
  </si>
  <si>
    <t>YSSY SOLUCOES S.A.</t>
  </si>
  <si>
    <t>05.280.162/0001-44</t>
  </si>
  <si>
    <t>50905.000438/2021-13</t>
  </si>
  <si>
    <t>25/01/2021</t>
  </si>
  <si>
    <t>Prestação dos serviços de auditoria independente relativos às demonstrações financeiras trimestrais da CDRJ</t>
  </si>
  <si>
    <t>GERCOT</t>
  </si>
  <si>
    <t xml:space="preserve"> AUDIMEC - AUDITORES INDEPENDENTES S/S</t>
  </si>
  <si>
    <t>11.254.307/0001-35</t>
  </si>
  <si>
    <t>50905.002846/2020-11</t>
  </si>
  <si>
    <t>03/03/2021</t>
  </si>
  <si>
    <r>
      <t xml:space="preserve">Prestação dos serviços de </t>
    </r>
    <r>
      <rPr>
        <i/>
        <sz val="8"/>
        <color theme="1"/>
        <rFont val="Calibri"/>
        <family val="2"/>
        <scheme val="minor"/>
      </rPr>
      <t>outsorcing</t>
    </r>
    <r>
      <rPr>
        <sz val="8"/>
        <color theme="1"/>
        <rFont val="Calibri"/>
        <family val="2"/>
        <scheme val="minor"/>
      </rPr>
      <t xml:space="preserve"> de impressão</t>
    </r>
  </si>
  <si>
    <t>2457ª - 18/03/2021</t>
  </si>
  <si>
    <t>SIMPRESS COMERCIO LOCAÇÃO E SERVIÇOS LTDA</t>
  </si>
  <si>
    <t>07.432.517/0001-07</t>
  </si>
  <si>
    <t>50905.001359/2021-11</t>
  </si>
  <si>
    <t>05/03/2021</t>
  </si>
  <si>
    <t>Aquisição de licenças Microsoft, no modelo de subscrição, na modalidade Microsoft Enterprise Agreement Subscription (EAS)</t>
  </si>
  <si>
    <t>BRASOFTWARE INFORMÁTICA LTDA</t>
  </si>
  <si>
    <t>57.142.978/0001-05</t>
  </si>
  <si>
    <t>50905.001638/2021-85</t>
  </si>
  <si>
    <t>15/03/2021</t>
  </si>
  <si>
    <t>2463ª - 21/04/2021</t>
  </si>
  <si>
    <t>HRMA CONSULTORIA TECNICA DE ENGENHARIA LTDA</t>
  </si>
  <si>
    <t>31.262.578/0001-40</t>
  </si>
  <si>
    <t>50905.002165/2021-33</t>
  </si>
  <si>
    <t>Aquisição de materiais de sinalização náutica para atender ao cumprimento de Contrato de transferência entre a Marinha do Brasil (MB) e a CDRJ</t>
  </si>
  <si>
    <t>2468ª - 20/05/2021</t>
  </si>
  <si>
    <t>Cancelada</t>
  </si>
  <si>
    <t>SIGILOSO</t>
  </si>
  <si>
    <t>50905.000307/2020-47</t>
  </si>
  <si>
    <t>18/03/2021</t>
  </si>
  <si>
    <t>Prestação dos serviços de transporte de pessoal nos Portos de Itaguaí e Rio de Janeiro</t>
  </si>
  <si>
    <t>GERSEG</t>
  </si>
  <si>
    <t>2549ª - 25/08/2022</t>
  </si>
  <si>
    <t>ON TIME TRANSPORTADORA TURÍSTICA LTDA-EPP</t>
  </si>
  <si>
    <t>02.243.628/0001-43</t>
  </si>
  <si>
    <t>60/2022</t>
  </si>
  <si>
    <t>50905.002237/2021-42</t>
  </si>
  <si>
    <t>13/04/2021</t>
  </si>
  <si>
    <t>Prestação dos serviços de seguro de responsabilidade civil de operador portuário (autoridade portuária)</t>
  </si>
  <si>
    <t>2475ª - 01/07/2021</t>
  </si>
  <si>
    <t>AIG SEGUROS BRASIL S.A</t>
  </si>
  <si>
    <t>33.040.981/0001-50</t>
  </si>
  <si>
    <t>14/06/2021</t>
  </si>
  <si>
    <t>29 a 35/2021</t>
  </si>
  <si>
    <t>50905.003626/2021-95</t>
  </si>
  <si>
    <t>28/06/2021</t>
  </si>
  <si>
    <t>Prestação dos serviços de levantamentos batimétricos periódicos nos acessos aquaviários dos Portos da CDRJ</t>
  </si>
  <si>
    <t>DELFOS ASSESSORIA E SERVIÇOS MARÍTIMOS LTDA</t>
  </si>
  <si>
    <t>29.011.726/0001-01</t>
  </si>
  <si>
    <t>34/2021</t>
  </si>
  <si>
    <t>50905.000327/2020-18</t>
  </si>
  <si>
    <t>01/07/2021</t>
  </si>
  <si>
    <t>Prestação de serviços técnicos profissionais de advocacia trabalhista</t>
  </si>
  <si>
    <t>2482ª - 12/08/2021</t>
  </si>
  <si>
    <t>BASILE ADVOGADOS ASSOCIADOS</t>
  </si>
  <si>
    <t>14.269.600/0001-64</t>
  </si>
  <si>
    <t>38/2021</t>
  </si>
  <si>
    <t>50905.003142/2021-46</t>
  </si>
  <si>
    <t>Prestação dos serviços de elaboração e revisão de cálculos judiciais nas esferas trabalhista e cível/tributária</t>
  </si>
  <si>
    <t>2479ª - 28/07/2021</t>
  </si>
  <si>
    <t>19/07/2021</t>
  </si>
  <si>
    <t>Anulada</t>
  </si>
  <si>
    <t>50905.002265/2020-89</t>
  </si>
  <si>
    <t>20/07/2021</t>
  </si>
  <si>
    <t>Prestação dos serviços jurídicos de recuperação de créditos decorrentes de depósitos recursais</t>
  </si>
  <si>
    <t>AZI ANDRADE FACÓ ADVOGADOS</t>
  </si>
  <si>
    <t>13.641.096/0001-19</t>
  </si>
  <si>
    <t>31/2021</t>
  </si>
  <si>
    <t>50905.001517/2020-52</t>
  </si>
  <si>
    <t>26/07/2021</t>
  </si>
  <si>
    <t>Prestação dos serviços especializados sob demanda voltados para a atividade portuária de (elaboração e análise de EVTEA, atualização do PDZ e Poligonais)</t>
  </si>
  <si>
    <t>2493ª - 14/10/2021</t>
  </si>
  <si>
    <t>ITEM 1 - PIER TRES ENGENHARIA LTDA / ITEM 2 - PLANAVE S A ESTUDOS E PROJETOS DE ENG.</t>
  </si>
  <si>
    <t>10.470.566/0001-30   33.953.340/0001-96</t>
  </si>
  <si>
    <t>44 e 45/2021</t>
  </si>
  <si>
    <t>50905.001360/2020-65</t>
  </si>
  <si>
    <t>13/08/2021</t>
  </si>
  <si>
    <t>Prestação dos serviços especializados de desenvolvimento, documentação e manutenção/suporte de sistemas de TI</t>
  </si>
  <si>
    <t>GERCOS</t>
  </si>
  <si>
    <t>2489ª - 23/09/2021</t>
  </si>
  <si>
    <t>INTERAGI TECNOLOGIA LTDA-EPP</t>
  </si>
  <si>
    <t>05.045.317/0001-68</t>
  </si>
  <si>
    <t>35/2021</t>
  </si>
  <si>
    <t>50905.000878/2020-81</t>
  </si>
  <si>
    <t>17/08/2021</t>
  </si>
  <si>
    <t>Prestação dos serviços de manutenção elétrica do Porto de Itaguaí e Angra dos Reis</t>
  </si>
  <si>
    <t>ENGEPARK OBRAS E SERVIÇOS LTDA-EPP</t>
  </si>
  <si>
    <t>11.033.129/0001-12</t>
  </si>
  <si>
    <t>10/2022</t>
  </si>
  <si>
    <t>50905.005043/2021-07</t>
  </si>
  <si>
    <t>01/09/2021</t>
  </si>
  <si>
    <t>Prestação dos serviços de elaboração, revisão e atualização de cálculos judiciais nas esferas trabalhista e cível/tributária</t>
  </si>
  <si>
    <t>MACIEL ASSESSORES S/S</t>
  </si>
  <si>
    <t>11.880.336/0001-02</t>
  </si>
  <si>
    <t>39/2021</t>
  </si>
  <si>
    <t>50905.004863/2021-73</t>
  </si>
  <si>
    <t>09/09/2021</t>
  </si>
  <si>
    <t>Registro de preços para aquisição de materiais de apoio à manutenção dos equipamentos de refrigeração</t>
  </si>
  <si>
    <t>ITEM 3 - ISOLAR COMERCIAL EIRELI / ITENS 4, 5,6, 9, 10, 11, 12 - LUMEN COMERCIO E SERV. DE MOTORES / ITENS 7, 8, 18, 25, 26 ,27, 28, 29  - GERIR COMERCIO E SERVIÇOS DE REFRIG. EIRELI</t>
  </si>
  <si>
    <t>02.005.835/0001-60 34.777.255/0001-87 36.724.325/0001-64</t>
  </si>
  <si>
    <t>51, 52 e 53/2021;   39, 40 e 41/2022</t>
  </si>
  <si>
    <t>09/12/2021; 05/07/2022</t>
  </si>
  <si>
    <t>13/12/2021, 07/07/2022</t>
  </si>
  <si>
    <t>50905.000996/2021-71</t>
  </si>
  <si>
    <t>Contratação de sistema para planejamento corporativo na modalidade SaaS (Software as a Service)</t>
  </si>
  <si>
    <t>GERPRI</t>
  </si>
  <si>
    <t>SCOREPLAN SERVIÇOS DE TECNOLOGIA DA INFORMAÇÃO LTDA</t>
  </si>
  <si>
    <t>31.959.502/0001-78</t>
  </si>
  <si>
    <t>36/2021</t>
  </si>
  <si>
    <t>50905.004864/2021-18</t>
  </si>
  <si>
    <t>04/11/2021</t>
  </si>
  <si>
    <t>Prestação de serviços de locação de veículos executivos, leves, utilitários e motocicletas</t>
  </si>
  <si>
    <t>2497ª - 11/11/2021</t>
  </si>
  <si>
    <t>50905.005893/2021-05</t>
  </si>
  <si>
    <t>09/11/2021</t>
  </si>
  <si>
    <t>Prestação dos serviços, sob demanda, de transporte terrestre municipal e intermunicipal de cargas</t>
  </si>
  <si>
    <t>MAXPESA CONSTRUÇÕES TRANSPORTES LOCAÇÕES E MONTAGENS EIRELI</t>
  </si>
  <si>
    <t>01.117.975/0001-67</t>
  </si>
  <si>
    <t>02/2022</t>
  </si>
  <si>
    <t>50905.002906/2021-86</t>
  </si>
  <si>
    <t>10/11/2021</t>
  </si>
  <si>
    <t>Prestação dos serviços de limpeza de caixas coletoras (gordura e esgoto) dos imóveis do Porto de Itaguaí</t>
  </si>
  <si>
    <t>2502ª - 09/12/2021</t>
  </si>
  <si>
    <t>L &amp; M SERVIÇOS AMBIENTAIS LTDA</t>
  </si>
  <si>
    <t>21.161.821/0001-80</t>
  </si>
  <si>
    <t>03/2022</t>
  </si>
  <si>
    <t>50905.003200/2021-31</t>
  </si>
  <si>
    <t>17/11/2021</t>
  </si>
  <si>
    <t>Contratação de infraestrutura de internet redundante</t>
  </si>
  <si>
    <t>ITEM 3 - 2R DATATEL TELEINFORMATICA LTDA (ITENS 1 E 2 FRACASSADOS)</t>
  </si>
  <si>
    <t>73.514.382/0001-45</t>
  </si>
  <si>
    <t>01/2022</t>
  </si>
  <si>
    <t>01/12/2021</t>
  </si>
  <si>
    <t>HADDAD RENT A CAR LOCADORA EIRELI</t>
  </si>
  <si>
    <t>00.104.659/0001-98</t>
  </si>
  <si>
    <t>50905.004149/2021-85</t>
  </si>
  <si>
    <t>02/12/2021</t>
  </si>
  <si>
    <t>Prestação de serviço de auditoria ambiental nos Portos da CDRJ nos anos de 2021 e 2022</t>
  </si>
  <si>
    <t>2506ª - 30/12/2021</t>
  </si>
  <si>
    <t>50905.006525/2021-76</t>
  </si>
  <si>
    <t>30/12/2021</t>
  </si>
  <si>
    <t>Registro de preços para aquisição de materiais diversos (suprimentos de informática, escritório, arquivamento, gêneros alimentícios, descartáveis e enfrentamento da COVID-19)</t>
  </si>
  <si>
    <t>2505ª - 23/12/2021</t>
  </si>
  <si>
    <t>03 a 07/2022; 17 a 19/2022; 26 a 35/2022; 49/2022; 51/2022; 55 e 56/2022; 66 a 69/2022; 05/2023</t>
  </si>
  <si>
    <t>17/02/2022; 22/02/2022; 26/04/2022; 08/08/2022; 15/08/2022; 16/09/2022; 13/10/2022; 15/02/2023</t>
  </si>
  <si>
    <t>18/02/2022; 23/03/2022; 09/08/2022; 17/08/2022; 19/09/2022; 17/10/2022; 16/02/2023</t>
  </si>
  <si>
    <t>SUPMAM</t>
  </si>
  <si>
    <t>Original</t>
  </si>
  <si>
    <t>DIVGAM</t>
  </si>
  <si>
    <t>Aditivo</t>
  </si>
  <si>
    <t>Concorrência</t>
  </si>
  <si>
    <t>SUPJUR</t>
  </si>
  <si>
    <t>Adesão</t>
  </si>
  <si>
    <t>DICONS</t>
  </si>
  <si>
    <t>DIRMEP</t>
  </si>
  <si>
    <t>IRP</t>
  </si>
  <si>
    <t>GERINC</t>
  </si>
  <si>
    <t>Suspenso</t>
  </si>
  <si>
    <t>SUPADM</t>
  </si>
  <si>
    <t>Revogada</t>
  </si>
  <si>
    <t>DIVDOC</t>
  </si>
  <si>
    <t>SUPFIN</t>
  </si>
  <si>
    <t>SUPLAM</t>
  </si>
  <si>
    <t>DIGEFI</t>
  </si>
  <si>
    <t>SUPTIN</t>
  </si>
  <si>
    <t>GERFAC</t>
  </si>
  <si>
    <t>SUPREC</t>
  </si>
  <si>
    <t>DIAPES</t>
  </si>
  <si>
    <t>CEPORT</t>
  </si>
  <si>
    <t>SUPCOM</t>
  </si>
  <si>
    <t>DIMACO</t>
  </si>
  <si>
    <t>SEACOM</t>
  </si>
  <si>
    <t>DIVETA</t>
  </si>
  <si>
    <t>DIVGAT</t>
  </si>
  <si>
    <t>SUPDEP</t>
  </si>
  <si>
    <t>DIDEPO</t>
  </si>
  <si>
    <t>DICOFI</t>
  </si>
  <si>
    <t>SUPLAN</t>
  </si>
  <si>
    <t>OUVGER</t>
  </si>
  <si>
    <t>DIPLAN</t>
  </si>
  <si>
    <t>SUPENG</t>
  </si>
  <si>
    <t>DIPROB</t>
  </si>
  <si>
    <t>DIMAPO</t>
  </si>
  <si>
    <t>GERATE</t>
  </si>
  <si>
    <t>DITRAP</t>
  </si>
  <si>
    <t>DIFCON</t>
  </si>
  <si>
    <t>DISERI</t>
  </si>
  <si>
    <t>DIFITA</t>
  </si>
  <si>
    <t>GERANG</t>
  </si>
  <si>
    <t>SUPRIO</t>
  </si>
  <si>
    <t>DITRAF</t>
  </si>
  <si>
    <t>DIFISC</t>
  </si>
  <si>
    <t>DISERV</t>
  </si>
  <si>
    <t>GERFOP</t>
  </si>
  <si>
    <t>GERNIT</t>
  </si>
  <si>
    <t>SUPAUD</t>
  </si>
  <si>
    <t>SETALM</t>
  </si>
  <si>
    <t>GERNOP</t>
  </si>
  <si>
    <t>SUBENE</t>
  </si>
  <si>
    <t>AUDINT</t>
  </si>
  <si>
    <t>ASSCOM</t>
  </si>
  <si>
    <t>SUPGUA</t>
  </si>
  <si>
    <t>GERARH</t>
  </si>
  <si>
    <t>GERSET</t>
  </si>
  <si>
    <t>GERIME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</si>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</sst>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&quot;R$&quot;\ #,##0.00"/>
    <numFmt numFmtId="166" formatCode="[$$-540A]#,##0.00_ ;\-[$$-540A]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2776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C3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99">
    <xf numFmtId="0" fontId="0" fillId="0" borderId="0" xfId="0"/>
    <xf numFmtId="14" fontId="0" fillId="0" borderId="0" xfId="0" applyNumberFormat="1" applyAlignment="1">
      <alignment wrapText="1"/>
    </xf>
    <xf numFmtId="0" fontId="0" fillId="4" borderId="0" xfId="0" applyFill="1"/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8" fillId="4" borderId="0" xfId="0" applyFont="1" applyFill="1"/>
    <xf numFmtId="0" fontId="8" fillId="0" borderId="0" xfId="0" applyFont="1"/>
    <xf numFmtId="164" fontId="8" fillId="4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4" borderId="0" xfId="0" applyFill="1" applyAlignment="1">
      <alignment horizontal="center" wrapText="1"/>
    </xf>
    <xf numFmtId="9" fontId="0" fillId="4" borderId="0" xfId="2" applyFont="1" applyFill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1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10" fontId="0" fillId="0" borderId="0" xfId="0" applyNumberFormat="1"/>
    <xf numFmtId="44" fontId="0" fillId="4" borderId="0" xfId="1" applyFont="1" applyFill="1"/>
    <xf numFmtId="44" fontId="0" fillId="0" borderId="0" xfId="1" applyFont="1"/>
    <xf numFmtId="0" fontId="2" fillId="0" borderId="0" xfId="3"/>
    <xf numFmtId="0" fontId="15" fillId="2" borderId="2" xfId="3" applyFont="1" applyFill="1" applyBorder="1" applyAlignment="1">
      <alignment horizontal="center" vertical="center"/>
    </xf>
    <xf numFmtId="14" fontId="15" fillId="2" borderId="2" xfId="3" applyNumberFormat="1" applyFont="1" applyFill="1" applyBorder="1" applyAlignment="1">
      <alignment horizontal="center" vertical="center" wrapText="1"/>
    </xf>
    <xf numFmtId="14" fontId="15" fillId="2" borderId="2" xfId="3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4" fontId="15" fillId="2" borderId="6" xfId="3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17" fillId="4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0" fillId="2" borderId="7" xfId="3" applyFont="1" applyFill="1" applyBorder="1" applyAlignment="1">
      <alignment horizontal="center" vertical="center" wrapText="1"/>
    </xf>
    <xf numFmtId="49" fontId="10" fillId="2" borderId="7" xfId="3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14" fontId="10" fillId="2" borderId="7" xfId="3" applyNumberFormat="1" applyFont="1" applyFill="1" applyBorder="1" applyAlignment="1">
      <alignment horizontal="center" vertical="center"/>
    </xf>
    <xf numFmtId="44" fontId="10" fillId="2" borderId="7" xfId="1" applyFont="1" applyFill="1" applyBorder="1" applyAlignment="1">
      <alignment horizontal="center" vertical="center" wrapText="1"/>
    </xf>
    <xf numFmtId="44" fontId="15" fillId="2" borderId="7" xfId="1" applyFont="1" applyFill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/>
    </xf>
    <xf numFmtId="164" fontId="15" fillId="2" borderId="7" xfId="3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9" fillId="5" borderId="7" xfId="2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14" fontId="9" fillId="5" borderId="9" xfId="2" applyNumberFormat="1" applyFont="1" applyFill="1" applyBorder="1" applyAlignment="1">
      <alignment horizontal="center" vertical="center" wrapText="1"/>
    </xf>
    <xf numFmtId="9" fontId="9" fillId="5" borderId="7" xfId="2" applyFont="1" applyFill="1" applyBorder="1" applyAlignment="1">
      <alignment horizontal="center" vertical="center" wrapText="1"/>
    </xf>
    <xf numFmtId="44" fontId="9" fillId="5" borderId="7" xfId="1" applyFont="1" applyFill="1" applyBorder="1" applyAlignment="1">
      <alignment vertical="center"/>
    </xf>
    <xf numFmtId="43" fontId="9" fillId="5" borderId="7" xfId="1" applyNumberFormat="1" applyFont="1" applyFill="1" applyBorder="1" applyAlignment="1">
      <alignment vertical="center"/>
    </xf>
    <xf numFmtId="9" fontId="9" fillId="5" borderId="7" xfId="2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164" fontId="9" fillId="5" borderId="7" xfId="0" applyNumberFormat="1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wrapText="1"/>
    </xf>
    <xf numFmtId="0" fontId="8" fillId="0" borderId="7" xfId="0" applyFont="1" applyBorder="1"/>
    <xf numFmtId="14" fontId="9" fillId="5" borderId="7" xfId="2" applyNumberFormat="1" applyFont="1" applyFill="1" applyBorder="1" applyAlignment="1">
      <alignment horizontal="center" vertical="center"/>
    </xf>
    <xf numFmtId="9" fontId="9" fillId="5" borderId="9" xfId="2" applyFont="1" applyFill="1" applyBorder="1" applyAlignment="1">
      <alignment horizontal="center" vertical="center" wrapText="1"/>
    </xf>
    <xf numFmtId="49" fontId="21" fillId="5" borderId="7" xfId="0" applyNumberFormat="1" applyFont="1" applyFill="1" applyBorder="1" applyAlignment="1">
      <alignment horizontal="center" vertical="center"/>
    </xf>
    <xf numFmtId="14" fontId="14" fillId="5" borderId="7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/>
    </xf>
    <xf numFmtId="164" fontId="22" fillId="5" borderId="7" xfId="0" applyNumberFormat="1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/>
    </xf>
    <xf numFmtId="166" fontId="9" fillId="5" borderId="7" xfId="1" applyNumberFormat="1" applyFont="1" applyFill="1" applyBorder="1" applyAlignment="1">
      <alignment vertical="center"/>
    </xf>
    <xf numFmtId="14" fontId="9" fillId="5" borderId="7" xfId="2" applyNumberFormat="1" applyFont="1" applyFill="1" applyBorder="1" applyAlignment="1">
      <alignment horizontal="center" vertical="center" wrapText="1"/>
    </xf>
    <xf numFmtId="0" fontId="9" fillId="5" borderId="7" xfId="1" applyNumberFormat="1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7" xfId="3" applyFont="1" applyBorder="1"/>
    <xf numFmtId="0" fontId="2" fillId="0" borderId="7" xfId="3" applyBorder="1"/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49" fontId="9" fillId="7" borderId="7" xfId="0" applyNumberFormat="1" applyFont="1" applyFill="1" applyBorder="1" applyAlignment="1">
      <alignment horizontal="center" vertical="center" wrapText="1"/>
    </xf>
    <xf numFmtId="14" fontId="9" fillId="7" borderId="7" xfId="0" applyNumberFormat="1" applyFont="1" applyFill="1" applyBorder="1" applyAlignment="1">
      <alignment horizontal="center" vertical="center" wrapText="1"/>
    </xf>
    <xf numFmtId="49" fontId="9" fillId="7" borderId="7" xfId="0" applyNumberFormat="1" applyFont="1" applyFill="1" applyBorder="1" applyAlignment="1">
      <alignment horizontal="center" vertical="center"/>
    </xf>
    <xf numFmtId="14" fontId="9" fillId="7" borderId="7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9">
    <cellStyle name="Moeda" xfId="1" builtinId="4"/>
    <cellStyle name="Normal" xfId="0" builtinId="0"/>
    <cellStyle name="Normal 2" xfId="3" xr:uid="{00000000-0005-0000-0000-000002000000}"/>
    <cellStyle name="Porcentagem" xfId="2" builtinId="5"/>
    <cellStyle name="Título 5" xfId="4" xr:uid="{00000000-0005-0000-0000-000004000000}"/>
    <cellStyle name="Título 6" xfId="5" xr:uid="{00000000-0005-0000-0000-000005000000}"/>
    <cellStyle name="Título 7" xfId="6" xr:uid="{00000000-0005-0000-0000-000006000000}"/>
    <cellStyle name="Título 8" xfId="7" xr:uid="{00000000-0005-0000-0000-000007000000}"/>
    <cellStyle name="Total 2" xfId="8" xr:uid="{00000000-0005-0000-0000-000008000000}"/>
  </cellStyles>
  <dxfs count="54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0&quot;.&quot;000&quot;.&quot;000&quot;/&quot;0000&quot;-&quot;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8"/>
        </top>
        <bottom style="thin">
          <color indexed="64"/>
        </bottom>
      </border>
    </dxf>
    <dxf>
      <fill>
        <patternFill>
          <bgColor rgb="FF47FF9A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3C3C"/>
      <color rgb="FFFF5353"/>
      <color rgb="FF47FF9A"/>
      <color rgb="FF92D400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itacoes" displayName="TabLicitacoes" ref="B4:AG78" totalsRowShown="0" tableBorderDxfId="44">
  <autoFilter ref="B4:AG78" xr:uid="{00000000-0009-0000-0100-000001000000}"/>
  <sortState xmlns:xlrd2="http://schemas.microsoft.com/office/spreadsheetml/2017/richdata2" ref="B5:AG42">
    <sortCondition ref="E4:E42"/>
  </sortState>
  <tableColumns count="32">
    <tableColumn id="1" xr3:uid="{00000000-0010-0000-0000-000001000000}" name="N° PROCESSO " dataDxfId="43"/>
    <tableColumn id="2" xr3:uid="{00000000-0010-0000-0000-000002000000}" name="Nº LICITAÇÃO" dataDxfId="42"/>
    <tableColumn id="6" xr3:uid="{00000000-0010-0000-0000-000006000000}" name="DATA ABERTURA" dataDxfId="41"/>
    <tableColumn id="3" xr3:uid="{00000000-0010-0000-0000-000003000000}" name="MODALIDADE" dataDxfId="40"/>
    <tableColumn id="4" xr3:uid="{00000000-0010-0000-0000-000004000000}" name="FUNDAMENTAÇÃO LEGAL" dataDxfId="39"/>
    <tableColumn id="5" xr3:uid="{00000000-0010-0000-0000-000005000000}" name="OBJETO" dataDxfId="38"/>
    <tableColumn id="7" xr3:uid="{00000000-0010-0000-0000-000007000000}" name="SETOR REQUISITANTE" dataDxfId="37"/>
    <tableColumn id="8" xr3:uid="{00000000-0010-0000-0000-000008000000}" name="COTAÇÃO ELETRÔNICA" dataDxfId="36"/>
    <tableColumn id="9" xr3:uid="{00000000-0010-0000-0000-000009000000}" name="AUTORIZAÇÃO" dataDxfId="35"/>
    <tableColumn id="10" xr3:uid="{00000000-0010-0000-0000-00000A000000}" name="DATA" dataDxfId="34"/>
    <tableColumn id="11" xr3:uid="{00000000-0010-0000-0000-00000B000000}" name="SITUAÇÃO ATUAL" dataDxfId="33"/>
    <tableColumn id="32" xr3:uid="{00000000-0010-0000-0000-000020000000}" name="DATA PUBLICAÇÃO EDITAL" dataDxfId="32"/>
    <tableColumn id="31" xr3:uid="{00000000-0010-0000-0000-00001F000000}" name="HOUVE IMPUGNAÇÃO?" dataDxfId="31"/>
    <tableColumn id="12" xr3:uid="{00000000-0010-0000-0000-00000C000000}" name="VALOR ESTIMADO" dataDxfId="30" dataCellStyle="Moeda"/>
    <tableColumn id="13" xr3:uid="{00000000-0010-0000-0000-00000D000000}" name="VALOR AQUISIÇÃO" dataDxfId="29" dataCellStyle="Moeda"/>
    <tableColumn id="14" xr3:uid="{00000000-0010-0000-0000-00000E000000}" name="% DE REDUÇÃO" dataDxfId="28">
      <calculatedColumnFormula>IFERROR((O5-P5)/O5,)</calculatedColumnFormula>
    </tableColumn>
    <tableColumn id="30" xr3:uid="{00000000-0010-0000-0000-00001E000000}" name="HOUVE RECURSO?" dataDxfId="27"/>
    <tableColumn id="29" xr3:uid="{00000000-0010-0000-0000-00001D000000}" name="DATA HOMOLOGAÇÃO" dataDxfId="26"/>
    <tableColumn id="15" xr3:uid="{00000000-0010-0000-0000-00000F000000}" name="CONTRATADA" dataDxfId="25"/>
    <tableColumn id="16" xr3:uid="{00000000-0010-0000-0000-000010000000}" name="CNPJ" dataDxfId="24"/>
    <tableColumn id="17" xr3:uid="{00000000-0010-0000-0000-000011000000}" name="INSTRUMENTO DE CONTRATAÇÃO" dataDxfId="23"/>
    <tableColumn id="18" xr3:uid="{00000000-0010-0000-0000-000012000000}" name="Nº" dataDxfId="22"/>
    <tableColumn id="19" xr3:uid="{00000000-0010-0000-0000-000013000000}" name="DATA ASSINATURA" dataDxfId="21"/>
    <tableColumn id="20" xr3:uid="{00000000-0010-0000-0000-000014000000}" name="DATA D.O.U." dataDxfId="20"/>
    <tableColumn id="21" xr3:uid="{00000000-0010-0000-0000-000015000000}" name="DATA INÍCIO DO CONTRATO" dataDxfId="19"/>
    <tableColumn id="22" xr3:uid="{00000000-0010-0000-0000-000016000000}" name="DATA TÉRMINO DO CONTRATO" dataDxfId="18"/>
    <tableColumn id="23" xr3:uid="{00000000-0010-0000-0000-000017000000}" name="FISCAL ADMINISTRATIVO" dataDxfId="17"/>
    <tableColumn id="24" xr3:uid="{00000000-0010-0000-0000-000018000000}" name="FISCAL TÉCNICO" dataDxfId="16"/>
    <tableColumn id="25" xr3:uid="{00000000-0010-0000-0000-000019000000}" name="GESTOR" dataDxfId="15"/>
    <tableColumn id="26" xr3:uid="{00000000-0010-0000-0000-00001A000000}" name="EMAIL DO GESTOR" dataDxfId="14"/>
    <tableColumn id="27" xr3:uid="{00000000-0010-0000-0000-00001B000000}" name="TIPO DE CONTRATO" dataDxfId="13"/>
    <tableColumn id="28" xr3:uid="{00000000-0010-0000-0000-00001C000000}" name="CONTRATO ORIGINAL (NÚMERO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3:K4" totalsRowShown="0" headerRowDxfId="11" dataDxfId="10">
  <tableColumns count="10">
    <tableColumn id="1" xr3:uid="{00000000-0010-0000-0100-000001000000}" name="QUANTIDADE DE DISPENSAS (%)" dataDxfId="9">
      <calculatedColumnFormula>COUNT('Planilha de Controle'!#REF!)/COUNT('Planilha de Controle'!O5:O78)</calculatedColumnFormula>
    </tableColumn>
    <tableColumn id="2" xr3:uid="{00000000-0010-0000-0100-000002000000}" name="% DO VALOR DAS DISPENSAS EM RELAÇÃO AO TOTAL" dataDxfId="8">
      <calculatedColumnFormula>SUM('Planilha de Controle'!#REF!)/SUM('Planilha de Controle'!O5:O78)</calculatedColumnFormula>
    </tableColumn>
    <tableColumn id="3" xr3:uid="{00000000-0010-0000-0100-000003000000}" name="ECONOMIA APURADA (%)" dataDxfId="7">
      <calculatedColumnFormula>(4669230.04-3598181.5)/4669230.04</calculatedColumnFormula>
    </tableColumn>
    <tableColumn id="4" xr3:uid="{00000000-0010-0000-0100-000004000000}" name="ECONOMIA  APURADA (R$)" dataDxfId="6">
      <calculatedColumnFormula>4669230.04-3598181.5</calculatedColumnFormula>
    </tableColumn>
    <tableColumn id="5" xr3:uid="{00000000-0010-0000-0100-000005000000}" name="% DE CONCORRÊNCIAS" dataDxfId="5">
      <calculatedColumnFormula>('Planilha de Controle'!#REF!+'Planilha de Controle'!#REF!+'Planilha de Controle'!#REF!+'Planilha de Controle'!#REF!+'Planilha de Controle'!#REF!)/SUM('Planilha de Controle'!O5:O78)</calculatedColumnFormula>
    </tableColumn>
    <tableColumn id="6" xr3:uid="{00000000-0010-0000-0100-000006000000}" name="% DE ADESÃO À ATA" dataDxfId="4">
      <calculatedColumnFormula>SUM('Planilha de Controle'!#REF!)/SUM('Planilha de Controle'!O5:O78)</calculatedColumnFormula>
    </tableColumn>
    <tableColumn id="7" xr3:uid="{00000000-0010-0000-0100-000007000000}" name="% DE INEXIGIBILIDADE" dataDxfId="3">
      <calculatedColumnFormula>SUM('Planilha de Controle'!#REF!)/SUM('Planilha de Controle'!O5:O78)</calculatedColumnFormula>
    </tableColumn>
    <tableColumn id="8" xr3:uid="{00000000-0010-0000-0100-000008000000}" name="% DE PROCESSOS CONCLUÍDOS" dataDxfId="2">
      <calculatedColumnFormula>46/76</calculatedColumnFormula>
    </tableColumn>
    <tableColumn id="9" xr3:uid="{00000000-0010-0000-0100-000009000000}" name="% DE PROCESSOS EM ANDAMENTO" dataDxfId="1">
      <calculatedColumnFormula>25/76</calculatedColumnFormula>
    </tableColumn>
    <tableColumn id="10" xr3:uid="{00000000-0010-0000-0100-00000A000000}" name="% DE PROCESSOS CANCELADOS" dataDxfId="0">
      <calculatedColumnFormula>5/76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4"/>
  <sheetViews>
    <sheetView tabSelected="1" view="pageBreakPreview" topLeftCell="A9" zoomScaleNormal="100" zoomScaleSheetLayoutView="100" workbookViewId="0">
      <selection activeCell="G13" sqref="G13"/>
    </sheetView>
  </sheetViews>
  <sheetFormatPr defaultRowHeight="15"/>
  <cols>
    <col min="1" max="1" width="4.42578125" customWidth="1"/>
    <col min="2" max="2" width="20" style="5" customWidth="1"/>
    <col min="3" max="3" width="15" style="7" customWidth="1"/>
    <col min="4" max="4" width="12.42578125" style="7" customWidth="1"/>
    <col min="5" max="5" width="18.28515625" style="5" customWidth="1"/>
    <col min="6" max="6" width="21" style="5" customWidth="1"/>
    <col min="7" max="7" width="120.42578125" customWidth="1"/>
    <col min="8" max="8" width="12.5703125" style="5" customWidth="1"/>
    <col min="9" max="9" width="11.85546875" style="14" customWidth="1"/>
    <col min="10" max="10" width="12" style="5" customWidth="1"/>
    <col min="11" max="11" width="17.42578125" style="17" customWidth="1"/>
    <col min="12" max="12" width="14" style="35" bestFit="1" customWidth="1"/>
    <col min="13" max="13" width="14.42578125" style="14" customWidth="1"/>
    <col min="14" max="14" width="14" style="14" customWidth="1"/>
    <col min="15" max="16" width="14.7109375" style="26" customWidth="1"/>
    <col min="17" max="17" width="8.28515625" style="15" customWidth="1"/>
    <col min="18" max="18" width="13.7109375" style="15" bestFit="1" customWidth="1"/>
    <col min="19" max="19" width="13.5703125" style="15" customWidth="1"/>
    <col min="20" max="20" width="64.42578125" style="9" customWidth="1"/>
    <col min="21" max="21" width="14.85546875" style="11" customWidth="1"/>
    <col min="22" max="22" width="22.42578125" style="5" customWidth="1"/>
    <col min="23" max="23" width="13.28515625" style="5" bestFit="1" customWidth="1"/>
    <col min="24" max="24" width="11.85546875" style="1" customWidth="1"/>
    <col min="25" max="25" width="12.85546875" style="17" customWidth="1"/>
    <col min="26" max="26" width="25.28515625" style="1" hidden="1" customWidth="1"/>
    <col min="27" max="27" width="27.85546875" style="1" hidden="1" customWidth="1"/>
    <col min="28" max="28" width="25.28515625" hidden="1" customWidth="1"/>
    <col min="29" max="29" width="23" hidden="1" customWidth="1"/>
    <col min="30" max="30" width="25.28515625" hidden="1" customWidth="1"/>
    <col min="31" max="31" width="26.140625" hidden="1" customWidth="1"/>
    <col min="32" max="32" width="19.140625" hidden="1" customWidth="1"/>
    <col min="33" max="33" width="29.140625" hidden="1" customWidth="1"/>
  </cols>
  <sheetData>
    <row r="1" spans="1:33" ht="36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33"/>
      <c r="AA1" s="33"/>
      <c r="AB1" s="33"/>
      <c r="AC1" s="33"/>
      <c r="AD1" s="33"/>
      <c r="AE1" s="33"/>
      <c r="AF1" s="33"/>
      <c r="AG1" s="33"/>
    </row>
    <row r="2" spans="1:33" ht="3.75" customHeight="1">
      <c r="A2" s="2"/>
      <c r="B2" s="4"/>
      <c r="C2" s="6"/>
      <c r="D2" s="6"/>
      <c r="E2" s="4"/>
      <c r="F2" s="4"/>
      <c r="G2" s="2"/>
      <c r="H2" s="4"/>
      <c r="I2" s="12"/>
      <c r="J2" s="4"/>
      <c r="K2" s="16"/>
      <c r="L2" s="34"/>
      <c r="M2" s="12"/>
      <c r="N2" s="12"/>
      <c r="O2" s="25"/>
      <c r="P2" s="25"/>
      <c r="Q2" s="13"/>
      <c r="R2" s="13"/>
      <c r="S2" s="13"/>
      <c r="T2" s="8"/>
      <c r="U2" s="10"/>
      <c r="V2" s="4"/>
      <c r="W2" s="4"/>
      <c r="X2" s="3"/>
      <c r="Y2" s="16"/>
      <c r="Z2" s="3"/>
      <c r="AA2" s="3"/>
      <c r="AB2" s="2"/>
      <c r="AC2" s="2"/>
      <c r="AD2" s="2"/>
      <c r="AE2" s="2"/>
      <c r="AF2" s="2"/>
      <c r="AG2" s="2"/>
    </row>
    <row r="3" spans="1:33">
      <c r="B3" s="21"/>
      <c r="C3" s="22"/>
      <c r="D3" s="22"/>
      <c r="E3" s="21"/>
      <c r="F3" s="21"/>
      <c r="G3" s="23"/>
      <c r="H3" s="21"/>
    </row>
    <row r="4" spans="1:33" ht="33.75">
      <c r="B4" s="36" t="s">
        <v>1</v>
      </c>
      <c r="C4" s="37" t="s">
        <v>2</v>
      </c>
      <c r="D4" s="37" t="s">
        <v>3</v>
      </c>
      <c r="E4" s="38" t="s">
        <v>4</v>
      </c>
      <c r="F4" s="36" t="s">
        <v>5</v>
      </c>
      <c r="G4" s="38" t="s">
        <v>6</v>
      </c>
      <c r="H4" s="36" t="s">
        <v>7</v>
      </c>
      <c r="I4" s="36" t="s">
        <v>8</v>
      </c>
      <c r="J4" s="39" t="s">
        <v>9</v>
      </c>
      <c r="K4" s="39" t="s">
        <v>10</v>
      </c>
      <c r="L4" s="40" t="s">
        <v>11</v>
      </c>
      <c r="M4" s="40" t="s">
        <v>12</v>
      </c>
      <c r="N4" s="40" t="s">
        <v>13</v>
      </c>
      <c r="O4" s="40" t="s">
        <v>14</v>
      </c>
      <c r="P4" s="41" t="s">
        <v>15</v>
      </c>
      <c r="Q4" s="41" t="s">
        <v>16</v>
      </c>
      <c r="R4" s="41" t="s">
        <v>17</v>
      </c>
      <c r="S4" s="41" t="s">
        <v>18</v>
      </c>
      <c r="T4" s="42" t="s">
        <v>19</v>
      </c>
      <c r="U4" s="43" t="s">
        <v>20</v>
      </c>
      <c r="V4" s="32" t="s">
        <v>21</v>
      </c>
      <c r="W4" s="28" t="s">
        <v>22</v>
      </c>
      <c r="X4" s="29" t="s">
        <v>23</v>
      </c>
      <c r="Y4" s="30" t="s">
        <v>24</v>
      </c>
      <c r="Z4" s="19" t="s">
        <v>25</v>
      </c>
      <c r="AA4" s="19" t="s">
        <v>26</v>
      </c>
      <c r="AB4" s="18" t="s">
        <v>27</v>
      </c>
      <c r="AC4" s="18" t="s">
        <v>28</v>
      </c>
      <c r="AD4" s="18" t="s">
        <v>29</v>
      </c>
      <c r="AE4" s="19" t="s">
        <v>30</v>
      </c>
      <c r="AF4" s="20" t="s">
        <v>31</v>
      </c>
      <c r="AG4" s="20" t="s">
        <v>32</v>
      </c>
    </row>
    <row r="5" spans="1:33" s="23" customFormat="1" ht="15" customHeight="1">
      <c r="B5" s="44" t="s">
        <v>33</v>
      </c>
      <c r="C5" s="45" t="s">
        <v>34</v>
      </c>
      <c r="D5" s="46" t="s">
        <v>35</v>
      </c>
      <c r="E5" s="44" t="s">
        <v>36</v>
      </c>
      <c r="F5" s="47" t="s">
        <v>37</v>
      </c>
      <c r="G5" s="48" t="s">
        <v>38</v>
      </c>
      <c r="H5" s="47" t="s">
        <v>39</v>
      </c>
      <c r="I5" s="49" t="s">
        <v>40</v>
      </c>
      <c r="J5" s="47" t="s">
        <v>41</v>
      </c>
      <c r="K5" s="50" t="s">
        <v>42</v>
      </c>
      <c r="L5" s="51" t="s">
        <v>43</v>
      </c>
      <c r="M5" s="52">
        <v>44830</v>
      </c>
      <c r="N5" s="53" t="s">
        <v>44</v>
      </c>
      <c r="O5" s="54">
        <v>340104</v>
      </c>
      <c r="P5" s="55"/>
      <c r="Q5" s="56">
        <f t="shared" ref="Q5:Q72" si="0">IFERROR((O5-P5)/O5,)</f>
        <v>1</v>
      </c>
      <c r="R5" s="56"/>
      <c r="S5" s="56"/>
      <c r="T5" s="57"/>
      <c r="U5" s="58"/>
      <c r="V5" s="47" t="s">
        <v>45</v>
      </c>
      <c r="W5" s="59"/>
      <c r="X5" s="60"/>
      <c r="Y5" s="61"/>
      <c r="Z5" s="62"/>
      <c r="AA5" s="62"/>
      <c r="AB5" s="63"/>
      <c r="AC5" s="63"/>
      <c r="AD5" s="63"/>
      <c r="AE5" s="63"/>
      <c r="AF5" s="63"/>
      <c r="AG5" s="63"/>
    </row>
    <row r="6" spans="1:33" s="23" customFormat="1" ht="15" customHeight="1">
      <c r="B6" s="44" t="s">
        <v>46</v>
      </c>
      <c r="C6" s="45" t="s">
        <v>47</v>
      </c>
      <c r="D6" s="46" t="s">
        <v>48</v>
      </c>
      <c r="E6" s="44" t="s">
        <v>36</v>
      </c>
      <c r="F6" s="47" t="s">
        <v>37</v>
      </c>
      <c r="G6" s="48" t="s">
        <v>49</v>
      </c>
      <c r="H6" s="47" t="s">
        <v>50</v>
      </c>
      <c r="I6" s="49" t="s">
        <v>40</v>
      </c>
      <c r="J6" s="47" t="s">
        <v>41</v>
      </c>
      <c r="K6" s="50" t="s">
        <v>51</v>
      </c>
      <c r="L6" s="51" t="s">
        <v>52</v>
      </c>
      <c r="M6" s="52">
        <v>44468</v>
      </c>
      <c r="N6" s="53" t="s">
        <v>44</v>
      </c>
      <c r="O6" s="54">
        <v>3944840</v>
      </c>
      <c r="P6" s="54">
        <v>3865943.2</v>
      </c>
      <c r="Q6" s="56">
        <f t="shared" ref="Q6:Q11" si="1">IFERROR((O6-P6)/O6,)</f>
        <v>1.9999999999999952E-2</v>
      </c>
      <c r="R6" s="56" t="s">
        <v>44</v>
      </c>
      <c r="S6" s="64">
        <v>44641</v>
      </c>
      <c r="T6" s="57" t="s">
        <v>53</v>
      </c>
      <c r="U6" s="58" t="s">
        <v>54</v>
      </c>
      <c r="V6" s="47" t="s">
        <v>45</v>
      </c>
      <c r="W6" s="47" t="s">
        <v>55</v>
      </c>
      <c r="X6" s="60">
        <v>44648</v>
      </c>
      <c r="Y6" s="61">
        <v>44650</v>
      </c>
      <c r="Z6" s="62"/>
      <c r="AA6" s="62"/>
      <c r="AB6" s="63"/>
      <c r="AC6" s="63"/>
      <c r="AD6" s="63"/>
      <c r="AE6" s="63"/>
      <c r="AF6" s="63"/>
      <c r="AG6" s="63"/>
    </row>
    <row r="7" spans="1:33" s="23" customFormat="1" ht="15" customHeight="1">
      <c r="B7" s="44" t="s">
        <v>56</v>
      </c>
      <c r="C7" s="45" t="s">
        <v>57</v>
      </c>
      <c r="D7" s="46" t="s">
        <v>58</v>
      </c>
      <c r="E7" s="44" t="s">
        <v>36</v>
      </c>
      <c r="F7" s="47" t="s">
        <v>37</v>
      </c>
      <c r="G7" s="48" t="s">
        <v>59</v>
      </c>
      <c r="H7" s="47" t="s">
        <v>39</v>
      </c>
      <c r="I7" s="49" t="s">
        <v>40</v>
      </c>
      <c r="J7" s="47" t="s">
        <v>41</v>
      </c>
      <c r="K7" s="50" t="s">
        <v>60</v>
      </c>
      <c r="L7" s="51" t="s">
        <v>43</v>
      </c>
      <c r="M7" s="52">
        <v>44844</v>
      </c>
      <c r="N7" s="53" t="s">
        <v>44</v>
      </c>
      <c r="O7" s="54">
        <v>31619160</v>
      </c>
      <c r="P7" s="55"/>
      <c r="Q7" s="56">
        <f>IFERROR((O7-P7)/O7,)</f>
        <v>1</v>
      </c>
      <c r="R7" s="56"/>
      <c r="S7" s="56"/>
      <c r="T7" s="57"/>
      <c r="U7" s="58"/>
      <c r="V7" s="47" t="s">
        <v>45</v>
      </c>
      <c r="W7" s="47"/>
      <c r="X7" s="60"/>
      <c r="Y7" s="61"/>
      <c r="Z7" s="62"/>
      <c r="AA7" s="62"/>
      <c r="AB7" s="63"/>
      <c r="AC7" s="63"/>
      <c r="AD7" s="63"/>
      <c r="AE7" s="63"/>
      <c r="AF7" s="63"/>
      <c r="AG7" s="63"/>
    </row>
    <row r="8" spans="1:33" s="23" customFormat="1" ht="15" customHeight="1">
      <c r="B8" s="44" t="s">
        <v>61</v>
      </c>
      <c r="C8" s="45" t="s">
        <v>62</v>
      </c>
      <c r="D8" s="46" t="s">
        <v>63</v>
      </c>
      <c r="E8" s="44" t="s">
        <v>36</v>
      </c>
      <c r="F8" s="47" t="s">
        <v>37</v>
      </c>
      <c r="G8" s="48" t="s">
        <v>64</v>
      </c>
      <c r="H8" s="47" t="s">
        <v>39</v>
      </c>
      <c r="I8" s="49" t="s">
        <v>40</v>
      </c>
      <c r="J8" s="47" t="s">
        <v>41</v>
      </c>
      <c r="K8" s="50"/>
      <c r="L8" s="51" t="s">
        <v>65</v>
      </c>
      <c r="M8" s="65"/>
      <c r="N8" s="53"/>
      <c r="O8" s="54">
        <v>20157000</v>
      </c>
      <c r="P8" s="55"/>
      <c r="Q8" s="56">
        <f t="shared" si="1"/>
        <v>1</v>
      </c>
      <c r="R8" s="56"/>
      <c r="S8" s="56"/>
      <c r="T8" s="57"/>
      <c r="U8" s="58"/>
      <c r="V8" s="47" t="s">
        <v>45</v>
      </c>
      <c r="W8" s="47"/>
      <c r="X8" s="60"/>
      <c r="Y8" s="61"/>
      <c r="Z8" s="62"/>
      <c r="AA8" s="62"/>
      <c r="AB8" s="63"/>
      <c r="AC8" s="63"/>
      <c r="AD8" s="63"/>
      <c r="AE8" s="63"/>
      <c r="AF8" s="63"/>
      <c r="AG8" s="63"/>
    </row>
    <row r="9" spans="1:33" s="23" customFormat="1" ht="15" customHeight="1">
      <c r="B9" s="44" t="s">
        <v>66</v>
      </c>
      <c r="C9" s="45" t="s">
        <v>67</v>
      </c>
      <c r="D9" s="46" t="s">
        <v>68</v>
      </c>
      <c r="E9" s="44" t="s">
        <v>36</v>
      </c>
      <c r="F9" s="47" t="s">
        <v>37</v>
      </c>
      <c r="G9" s="48" t="s">
        <v>69</v>
      </c>
      <c r="H9" s="47" t="s">
        <v>70</v>
      </c>
      <c r="I9" s="49" t="s">
        <v>40</v>
      </c>
      <c r="J9" s="47" t="s">
        <v>41</v>
      </c>
      <c r="K9" s="50" t="s">
        <v>71</v>
      </c>
      <c r="L9" s="51" t="s">
        <v>52</v>
      </c>
      <c r="M9" s="52">
        <v>44601</v>
      </c>
      <c r="N9" s="53" t="s">
        <v>44</v>
      </c>
      <c r="O9" s="54">
        <v>2098942.98</v>
      </c>
      <c r="P9" s="54">
        <v>1500000</v>
      </c>
      <c r="Q9" s="56">
        <f t="shared" si="1"/>
        <v>0.28535457404374082</v>
      </c>
      <c r="R9" s="56" t="s">
        <v>72</v>
      </c>
      <c r="S9" s="64">
        <v>44683</v>
      </c>
      <c r="T9" s="57" t="s">
        <v>73</v>
      </c>
      <c r="U9" s="58" t="s">
        <v>74</v>
      </c>
      <c r="V9" s="47" t="s">
        <v>45</v>
      </c>
      <c r="W9" s="94" t="s">
        <v>75</v>
      </c>
      <c r="X9" s="91">
        <v>44685</v>
      </c>
      <c r="Y9" s="93">
        <v>44686</v>
      </c>
      <c r="Z9" s="62"/>
      <c r="AA9" s="62"/>
      <c r="AB9" s="63"/>
      <c r="AC9" s="63"/>
      <c r="AD9" s="63"/>
      <c r="AE9" s="63"/>
      <c r="AF9" s="63"/>
      <c r="AG9" s="63"/>
    </row>
    <row r="10" spans="1:33" s="23" customFormat="1" ht="15" customHeight="1">
      <c r="B10" s="44" t="s">
        <v>76</v>
      </c>
      <c r="C10" s="45" t="s">
        <v>77</v>
      </c>
      <c r="D10" s="46" t="s">
        <v>78</v>
      </c>
      <c r="E10" s="44" t="s">
        <v>36</v>
      </c>
      <c r="F10" s="47" t="s">
        <v>37</v>
      </c>
      <c r="G10" s="48" t="s">
        <v>79</v>
      </c>
      <c r="H10" s="47" t="s">
        <v>70</v>
      </c>
      <c r="I10" s="49" t="s">
        <v>40</v>
      </c>
      <c r="J10" s="47" t="s">
        <v>41</v>
      </c>
      <c r="K10" s="50" t="s">
        <v>80</v>
      </c>
      <c r="L10" s="51" t="s">
        <v>52</v>
      </c>
      <c r="M10" s="52">
        <v>44368</v>
      </c>
      <c r="N10" s="53" t="s">
        <v>44</v>
      </c>
      <c r="O10" s="54">
        <v>1430573.98</v>
      </c>
      <c r="P10" s="54">
        <v>999299.84</v>
      </c>
      <c r="Q10" s="56">
        <f t="shared" si="1"/>
        <v>0.30146930255225252</v>
      </c>
      <c r="R10" s="56" t="s">
        <v>44</v>
      </c>
      <c r="S10" s="64">
        <v>44482</v>
      </c>
      <c r="T10" s="57" t="s">
        <v>73</v>
      </c>
      <c r="U10" s="58" t="s">
        <v>74</v>
      </c>
      <c r="V10" s="47" t="s">
        <v>45</v>
      </c>
      <c r="W10" s="94" t="s">
        <v>81</v>
      </c>
      <c r="X10" s="91">
        <v>44484</v>
      </c>
      <c r="Y10" s="93">
        <v>44487</v>
      </c>
      <c r="Z10" s="62"/>
      <c r="AA10" s="62"/>
      <c r="AB10" s="63"/>
      <c r="AC10" s="63"/>
      <c r="AD10" s="63"/>
      <c r="AE10" s="63"/>
      <c r="AF10" s="63"/>
      <c r="AG10" s="63"/>
    </row>
    <row r="11" spans="1:33" s="23" customFormat="1" ht="15" customHeight="1">
      <c r="B11" s="44" t="s">
        <v>82</v>
      </c>
      <c r="C11" s="45" t="s">
        <v>83</v>
      </c>
      <c r="D11" s="46" t="s">
        <v>84</v>
      </c>
      <c r="E11" s="44" t="s">
        <v>36</v>
      </c>
      <c r="F11" s="47" t="s">
        <v>37</v>
      </c>
      <c r="G11" s="48" t="s">
        <v>85</v>
      </c>
      <c r="H11" s="47" t="s">
        <v>70</v>
      </c>
      <c r="I11" s="49" t="s">
        <v>40</v>
      </c>
      <c r="J11" s="47" t="s">
        <v>41</v>
      </c>
      <c r="K11" s="50" t="s">
        <v>86</v>
      </c>
      <c r="L11" s="51" t="s">
        <v>52</v>
      </c>
      <c r="M11" s="52">
        <v>44651</v>
      </c>
      <c r="N11" s="53" t="s">
        <v>44</v>
      </c>
      <c r="O11" s="54">
        <v>180844.86</v>
      </c>
      <c r="P11" s="54">
        <v>180844.86</v>
      </c>
      <c r="Q11" s="56">
        <f t="shared" si="1"/>
        <v>0</v>
      </c>
      <c r="R11" s="56" t="s">
        <v>44</v>
      </c>
      <c r="S11" s="64">
        <v>44844</v>
      </c>
      <c r="T11" s="57" t="s">
        <v>87</v>
      </c>
      <c r="U11" s="58" t="s">
        <v>88</v>
      </c>
      <c r="V11" s="47" t="s">
        <v>45</v>
      </c>
      <c r="W11" s="94" t="s">
        <v>89</v>
      </c>
      <c r="X11" s="91">
        <v>44853</v>
      </c>
      <c r="Y11" s="93">
        <v>44855</v>
      </c>
      <c r="Z11" s="62"/>
      <c r="AA11" s="62"/>
      <c r="AB11" s="63"/>
      <c r="AC11" s="63"/>
      <c r="AD11" s="63"/>
      <c r="AE11" s="63"/>
      <c r="AF11" s="63"/>
      <c r="AG11" s="63"/>
    </row>
    <row r="12" spans="1:33" s="23" customFormat="1" ht="15" customHeight="1">
      <c r="B12" s="44" t="s">
        <v>90</v>
      </c>
      <c r="C12" s="45" t="s">
        <v>91</v>
      </c>
      <c r="D12" s="46" t="s">
        <v>92</v>
      </c>
      <c r="E12" s="44" t="s">
        <v>36</v>
      </c>
      <c r="F12" s="47" t="s">
        <v>37</v>
      </c>
      <c r="G12" s="48" t="s">
        <v>93</v>
      </c>
      <c r="H12" s="47" t="s">
        <v>70</v>
      </c>
      <c r="I12" s="49" t="s">
        <v>40</v>
      </c>
      <c r="J12" s="47" t="s">
        <v>41</v>
      </c>
      <c r="K12" s="50" t="s">
        <v>94</v>
      </c>
      <c r="L12" s="51" t="s">
        <v>95</v>
      </c>
      <c r="M12" s="65"/>
      <c r="N12" s="53"/>
      <c r="O12" s="54">
        <v>515978.81</v>
      </c>
      <c r="P12" s="55"/>
      <c r="Q12" s="56">
        <f>IFERROR((O12-P12)/O12,)</f>
        <v>1</v>
      </c>
      <c r="R12" s="56"/>
      <c r="S12" s="56"/>
      <c r="T12" s="57"/>
      <c r="U12" s="58"/>
      <c r="V12" s="47" t="s">
        <v>45</v>
      </c>
      <c r="W12" s="94"/>
      <c r="X12" s="91"/>
      <c r="Y12" s="93"/>
      <c r="Z12" s="62"/>
      <c r="AA12" s="62"/>
      <c r="AB12" s="63"/>
      <c r="AC12" s="63"/>
      <c r="AD12" s="63"/>
      <c r="AE12" s="63"/>
      <c r="AF12" s="63"/>
      <c r="AG12" s="63"/>
    </row>
    <row r="13" spans="1:33" s="23" customFormat="1" ht="15" customHeight="1">
      <c r="B13" s="47" t="s">
        <v>96</v>
      </c>
      <c r="C13" s="45" t="s">
        <v>34</v>
      </c>
      <c r="D13" s="46" t="s">
        <v>97</v>
      </c>
      <c r="E13" s="44" t="s">
        <v>98</v>
      </c>
      <c r="F13" s="59" t="s">
        <v>99</v>
      </c>
      <c r="G13" s="48" t="s">
        <v>100</v>
      </c>
      <c r="H13" s="47" t="s">
        <v>101</v>
      </c>
      <c r="I13" s="49" t="s">
        <v>44</v>
      </c>
      <c r="J13" s="47" t="s">
        <v>102</v>
      </c>
      <c r="K13" s="50">
        <v>44209</v>
      </c>
      <c r="L13" s="51" t="s">
        <v>52</v>
      </c>
      <c r="M13" s="56" t="s">
        <v>40</v>
      </c>
      <c r="N13" s="56" t="s">
        <v>40</v>
      </c>
      <c r="O13" s="54">
        <v>3687.33</v>
      </c>
      <c r="P13" s="54">
        <v>3396</v>
      </c>
      <c r="Q13" s="56">
        <f t="shared" si="0"/>
        <v>7.9008388183319622E-2</v>
      </c>
      <c r="R13" s="56" t="s">
        <v>40</v>
      </c>
      <c r="S13" s="64">
        <v>44209</v>
      </c>
      <c r="T13" s="57" t="s">
        <v>103</v>
      </c>
      <c r="U13" s="58" t="s">
        <v>104</v>
      </c>
      <c r="V13" s="47" t="s">
        <v>105</v>
      </c>
      <c r="W13" s="92" t="s">
        <v>34</v>
      </c>
      <c r="X13" s="91">
        <v>44214</v>
      </c>
      <c r="Y13" s="93">
        <v>44215</v>
      </c>
      <c r="Z13" s="62"/>
      <c r="AA13" s="62"/>
      <c r="AB13" s="63"/>
      <c r="AC13" s="63"/>
      <c r="AD13" s="63"/>
      <c r="AE13" s="63"/>
      <c r="AF13" s="63"/>
      <c r="AG13" s="63"/>
    </row>
    <row r="14" spans="1:33" s="23" customFormat="1" ht="15" customHeight="1">
      <c r="B14" s="47" t="s">
        <v>106</v>
      </c>
      <c r="C14" s="45" t="s">
        <v>47</v>
      </c>
      <c r="D14" s="46" t="s">
        <v>107</v>
      </c>
      <c r="E14" s="44" t="s">
        <v>98</v>
      </c>
      <c r="F14" s="59" t="s">
        <v>99</v>
      </c>
      <c r="G14" s="48" t="s">
        <v>108</v>
      </c>
      <c r="H14" s="47" t="s">
        <v>109</v>
      </c>
      <c r="I14" s="49" t="s">
        <v>44</v>
      </c>
      <c r="J14" s="47" t="s">
        <v>110</v>
      </c>
      <c r="K14" s="50">
        <v>44302</v>
      </c>
      <c r="L14" s="51" t="s">
        <v>52</v>
      </c>
      <c r="M14" s="56" t="s">
        <v>40</v>
      </c>
      <c r="N14" s="56" t="s">
        <v>40</v>
      </c>
      <c r="O14" s="54">
        <v>23500</v>
      </c>
      <c r="P14" s="54">
        <v>20000</v>
      </c>
      <c r="Q14" s="56">
        <f t="shared" ref="Q14:Q19" si="2">IFERROR((O14-P14)/O14,)</f>
        <v>0.14893617021276595</v>
      </c>
      <c r="R14" s="56" t="s">
        <v>40</v>
      </c>
      <c r="S14" s="64">
        <v>44302</v>
      </c>
      <c r="T14" s="57" t="s">
        <v>111</v>
      </c>
      <c r="U14" s="58" t="s">
        <v>112</v>
      </c>
      <c r="V14" s="47" t="s">
        <v>45</v>
      </c>
      <c r="W14" s="59" t="s">
        <v>113</v>
      </c>
      <c r="X14" s="60">
        <v>44321</v>
      </c>
      <c r="Y14" s="61">
        <v>44322</v>
      </c>
      <c r="Z14" s="62"/>
      <c r="AA14" s="62"/>
      <c r="AB14" s="63"/>
      <c r="AC14" s="63"/>
      <c r="AD14" s="63"/>
      <c r="AE14" s="63"/>
      <c r="AF14" s="63"/>
      <c r="AG14" s="63"/>
    </row>
    <row r="15" spans="1:33" s="23" customFormat="1" ht="15" customHeight="1">
      <c r="B15" s="47" t="s">
        <v>114</v>
      </c>
      <c r="C15" s="45" t="s">
        <v>57</v>
      </c>
      <c r="D15" s="46" t="s">
        <v>115</v>
      </c>
      <c r="E15" s="44" t="s">
        <v>98</v>
      </c>
      <c r="F15" s="59" t="s">
        <v>99</v>
      </c>
      <c r="G15" s="48" t="s">
        <v>116</v>
      </c>
      <c r="H15" s="47" t="s">
        <v>117</v>
      </c>
      <c r="I15" s="49" t="s">
        <v>72</v>
      </c>
      <c r="J15" s="47" t="s">
        <v>102</v>
      </c>
      <c r="K15" s="50">
        <v>44253</v>
      </c>
      <c r="L15" s="51" t="s">
        <v>52</v>
      </c>
      <c r="M15" s="56" t="s">
        <v>40</v>
      </c>
      <c r="N15" s="56" t="s">
        <v>40</v>
      </c>
      <c r="O15" s="54">
        <v>29146.3</v>
      </c>
      <c r="P15" s="54">
        <v>26576</v>
      </c>
      <c r="Q15" s="56">
        <f t="shared" si="2"/>
        <v>8.8186150557703694E-2</v>
      </c>
      <c r="R15" s="56" t="s">
        <v>40</v>
      </c>
      <c r="S15" s="64">
        <v>44253</v>
      </c>
      <c r="T15" s="57" t="s">
        <v>118</v>
      </c>
      <c r="U15" s="58" t="s">
        <v>119</v>
      </c>
      <c r="V15" s="47" t="s">
        <v>105</v>
      </c>
      <c r="W15" s="59" t="s">
        <v>57</v>
      </c>
      <c r="X15" s="60">
        <v>44258</v>
      </c>
      <c r="Y15" s="61">
        <v>44259</v>
      </c>
      <c r="Z15" s="62"/>
      <c r="AA15" s="62"/>
      <c r="AB15" s="63"/>
      <c r="AC15" s="63"/>
      <c r="AD15" s="63"/>
      <c r="AE15" s="63"/>
      <c r="AF15" s="63"/>
      <c r="AG15" s="63"/>
    </row>
    <row r="16" spans="1:33" s="23" customFormat="1" ht="15" customHeight="1">
      <c r="B16" s="47" t="s">
        <v>120</v>
      </c>
      <c r="C16" s="45" t="s">
        <v>62</v>
      </c>
      <c r="D16" s="46" t="s">
        <v>115</v>
      </c>
      <c r="E16" s="44" t="s">
        <v>98</v>
      </c>
      <c r="F16" s="59" t="s">
        <v>121</v>
      </c>
      <c r="G16" s="48" t="s">
        <v>122</v>
      </c>
      <c r="H16" s="47" t="s">
        <v>70</v>
      </c>
      <c r="I16" s="49" t="s">
        <v>44</v>
      </c>
      <c r="J16" s="47" t="s">
        <v>123</v>
      </c>
      <c r="K16" s="50">
        <v>44257</v>
      </c>
      <c r="L16" s="51" t="s">
        <v>52</v>
      </c>
      <c r="M16" s="56" t="s">
        <v>40</v>
      </c>
      <c r="N16" s="56" t="s">
        <v>40</v>
      </c>
      <c r="O16" s="54">
        <v>18104.61</v>
      </c>
      <c r="P16" s="54">
        <v>7553.84</v>
      </c>
      <c r="Q16" s="56">
        <f t="shared" si="2"/>
        <v>0.58276704110168631</v>
      </c>
      <c r="R16" s="56" t="s">
        <v>40</v>
      </c>
      <c r="S16" s="64">
        <v>44257</v>
      </c>
      <c r="T16" s="57" t="s">
        <v>124</v>
      </c>
      <c r="U16" s="58" t="s">
        <v>125</v>
      </c>
      <c r="V16" s="47" t="s">
        <v>45</v>
      </c>
      <c r="W16" s="59" t="s">
        <v>126</v>
      </c>
      <c r="X16" s="60">
        <v>44287</v>
      </c>
      <c r="Y16" s="61">
        <v>44292</v>
      </c>
      <c r="Z16" s="62"/>
      <c r="AA16" s="62"/>
      <c r="AB16" s="63"/>
      <c r="AC16" s="63"/>
      <c r="AD16" s="63"/>
      <c r="AE16" s="63"/>
      <c r="AF16" s="63"/>
      <c r="AG16" s="63"/>
    </row>
    <row r="17" spans="2:33" s="23" customFormat="1" ht="15" customHeight="1">
      <c r="B17" s="47" t="s">
        <v>127</v>
      </c>
      <c r="C17" s="45" t="s">
        <v>67</v>
      </c>
      <c r="D17" s="46" t="s">
        <v>128</v>
      </c>
      <c r="E17" s="44" t="s">
        <v>98</v>
      </c>
      <c r="F17" s="59" t="s">
        <v>99</v>
      </c>
      <c r="G17" s="48" t="s">
        <v>129</v>
      </c>
      <c r="H17" s="47" t="s">
        <v>130</v>
      </c>
      <c r="I17" s="49" t="s">
        <v>72</v>
      </c>
      <c r="J17" s="47" t="s">
        <v>123</v>
      </c>
      <c r="K17" s="50">
        <v>44263</v>
      </c>
      <c r="L17" s="51" t="s">
        <v>52</v>
      </c>
      <c r="M17" s="56" t="s">
        <v>40</v>
      </c>
      <c r="N17" s="56" t="s">
        <v>40</v>
      </c>
      <c r="O17" s="54">
        <v>1483.97</v>
      </c>
      <c r="P17" s="54">
        <v>859.99</v>
      </c>
      <c r="Q17" s="56">
        <f t="shared" si="2"/>
        <v>0.42048019838675982</v>
      </c>
      <c r="R17" s="56" t="s">
        <v>40</v>
      </c>
      <c r="S17" s="64">
        <v>44263</v>
      </c>
      <c r="T17" s="57" t="s">
        <v>131</v>
      </c>
      <c r="U17" s="58" t="s">
        <v>132</v>
      </c>
      <c r="V17" s="47" t="s">
        <v>105</v>
      </c>
      <c r="W17" s="59" t="s">
        <v>62</v>
      </c>
      <c r="X17" s="60">
        <v>44279</v>
      </c>
      <c r="Y17" s="61">
        <v>44280</v>
      </c>
      <c r="Z17" s="62"/>
      <c r="AA17" s="62"/>
      <c r="AB17" s="63"/>
      <c r="AC17" s="63"/>
      <c r="AD17" s="63"/>
      <c r="AE17" s="63"/>
      <c r="AF17" s="63"/>
      <c r="AG17" s="63"/>
    </row>
    <row r="18" spans="2:33" s="23" customFormat="1" ht="15" customHeight="1">
      <c r="B18" s="47" t="s">
        <v>133</v>
      </c>
      <c r="C18" s="45" t="s">
        <v>77</v>
      </c>
      <c r="D18" s="46" t="s">
        <v>134</v>
      </c>
      <c r="E18" s="44" t="s">
        <v>98</v>
      </c>
      <c r="F18" s="59" t="s">
        <v>121</v>
      </c>
      <c r="G18" s="48" t="s">
        <v>135</v>
      </c>
      <c r="H18" s="47" t="s">
        <v>70</v>
      </c>
      <c r="I18" s="49" t="s">
        <v>44</v>
      </c>
      <c r="J18" s="47" t="s">
        <v>123</v>
      </c>
      <c r="K18" s="50">
        <v>44314</v>
      </c>
      <c r="L18" s="51" t="s">
        <v>52</v>
      </c>
      <c r="M18" s="56" t="s">
        <v>40</v>
      </c>
      <c r="N18" s="56" t="s">
        <v>40</v>
      </c>
      <c r="O18" s="54">
        <v>102163.51</v>
      </c>
      <c r="P18" s="54">
        <v>90679.95</v>
      </c>
      <c r="Q18" s="56">
        <f t="shared" si="2"/>
        <v>0.11240373397507582</v>
      </c>
      <c r="R18" s="56" t="s">
        <v>40</v>
      </c>
      <c r="S18" s="64">
        <v>44252</v>
      </c>
      <c r="T18" s="57" t="s">
        <v>136</v>
      </c>
      <c r="U18" s="58">
        <v>31071176000168</v>
      </c>
      <c r="V18" s="47" t="s">
        <v>45</v>
      </c>
      <c r="W18" s="47" t="s">
        <v>137</v>
      </c>
      <c r="X18" s="60">
        <v>44330</v>
      </c>
      <c r="Y18" s="61">
        <v>44333</v>
      </c>
      <c r="Z18" s="62"/>
      <c r="AA18" s="62"/>
      <c r="AB18" s="63"/>
      <c r="AC18" s="63"/>
      <c r="AD18" s="63"/>
      <c r="AE18" s="63"/>
      <c r="AF18" s="63"/>
      <c r="AG18" s="63"/>
    </row>
    <row r="19" spans="2:33" s="23" customFormat="1" ht="15" customHeight="1">
      <c r="B19" s="47" t="s">
        <v>138</v>
      </c>
      <c r="C19" s="45" t="s">
        <v>83</v>
      </c>
      <c r="D19" s="46" t="s">
        <v>139</v>
      </c>
      <c r="E19" s="44" t="s">
        <v>98</v>
      </c>
      <c r="F19" s="59" t="s">
        <v>99</v>
      </c>
      <c r="G19" s="48" t="s">
        <v>140</v>
      </c>
      <c r="H19" s="47" t="s">
        <v>141</v>
      </c>
      <c r="I19" s="49" t="s">
        <v>72</v>
      </c>
      <c r="J19" s="47" t="s">
        <v>123</v>
      </c>
      <c r="K19" s="50">
        <v>44271</v>
      </c>
      <c r="L19" s="51" t="s">
        <v>52</v>
      </c>
      <c r="M19" s="56" t="s">
        <v>40</v>
      </c>
      <c r="N19" s="56" t="s">
        <v>40</v>
      </c>
      <c r="O19" s="54">
        <v>13812.64</v>
      </c>
      <c r="P19" s="54">
        <v>13297.98</v>
      </c>
      <c r="Q19" s="56">
        <f t="shared" si="2"/>
        <v>3.7260074830010766E-2</v>
      </c>
      <c r="R19" s="56" t="s">
        <v>40</v>
      </c>
      <c r="S19" s="64">
        <v>44300</v>
      </c>
      <c r="T19" s="57" t="s">
        <v>142</v>
      </c>
      <c r="U19" s="58" t="s">
        <v>143</v>
      </c>
      <c r="V19" s="47" t="s">
        <v>105</v>
      </c>
      <c r="W19" s="59" t="s">
        <v>83</v>
      </c>
      <c r="X19" s="60">
        <v>44301</v>
      </c>
      <c r="Y19" s="61">
        <v>44302</v>
      </c>
      <c r="Z19" s="62"/>
      <c r="AA19" s="62"/>
      <c r="AB19" s="63"/>
      <c r="AC19" s="63"/>
      <c r="AD19" s="63"/>
      <c r="AE19" s="63"/>
      <c r="AF19" s="63"/>
      <c r="AG19" s="63"/>
    </row>
    <row r="20" spans="2:33" s="23" customFormat="1" ht="15" customHeight="1">
      <c r="B20" s="47" t="s">
        <v>144</v>
      </c>
      <c r="C20" s="45" t="s">
        <v>91</v>
      </c>
      <c r="D20" s="46" t="s">
        <v>145</v>
      </c>
      <c r="E20" s="44" t="s">
        <v>98</v>
      </c>
      <c r="F20" s="59" t="s">
        <v>99</v>
      </c>
      <c r="G20" s="48" t="s">
        <v>146</v>
      </c>
      <c r="H20" s="47" t="s">
        <v>147</v>
      </c>
      <c r="I20" s="49" t="s">
        <v>44</v>
      </c>
      <c r="J20" s="47" t="s">
        <v>148</v>
      </c>
      <c r="K20" s="50">
        <v>44293</v>
      </c>
      <c r="L20" s="51" t="s">
        <v>52</v>
      </c>
      <c r="M20" s="56" t="s">
        <v>40</v>
      </c>
      <c r="N20" s="56" t="s">
        <v>40</v>
      </c>
      <c r="O20" s="54">
        <v>44795.44</v>
      </c>
      <c r="P20" s="54">
        <v>30009.21</v>
      </c>
      <c r="Q20" s="56">
        <f t="shared" ref="Q20:Q25" si="3">IFERROR((O20-P20)/O20,)</f>
        <v>0.33008337455776754</v>
      </c>
      <c r="R20" s="56" t="s">
        <v>40</v>
      </c>
      <c r="S20" s="64">
        <v>44293</v>
      </c>
      <c r="T20" s="57" t="s">
        <v>149</v>
      </c>
      <c r="U20" s="58" t="s">
        <v>150</v>
      </c>
      <c r="V20" s="47" t="s">
        <v>105</v>
      </c>
      <c r="W20" s="59" t="s">
        <v>151</v>
      </c>
      <c r="X20" s="60">
        <v>44298</v>
      </c>
      <c r="Y20" s="61">
        <v>44299</v>
      </c>
      <c r="Z20" s="62"/>
      <c r="AA20" s="62"/>
      <c r="AB20" s="63"/>
      <c r="AC20" s="63"/>
      <c r="AD20" s="63"/>
      <c r="AE20" s="63"/>
      <c r="AF20" s="63"/>
      <c r="AG20" s="63"/>
    </row>
    <row r="21" spans="2:33" s="23" customFormat="1" ht="15" customHeight="1">
      <c r="B21" s="47" t="s">
        <v>152</v>
      </c>
      <c r="C21" s="45" t="s">
        <v>126</v>
      </c>
      <c r="D21" s="46" t="s">
        <v>153</v>
      </c>
      <c r="E21" s="44" t="s">
        <v>98</v>
      </c>
      <c r="F21" s="59" t="s">
        <v>121</v>
      </c>
      <c r="G21" s="48" t="s">
        <v>154</v>
      </c>
      <c r="H21" s="47" t="s">
        <v>155</v>
      </c>
      <c r="I21" s="49" t="s">
        <v>40</v>
      </c>
      <c r="J21" s="47" t="s">
        <v>123</v>
      </c>
      <c r="K21" s="50">
        <v>44306</v>
      </c>
      <c r="L21" s="51" t="s">
        <v>52</v>
      </c>
      <c r="M21" s="56" t="s">
        <v>40</v>
      </c>
      <c r="N21" s="56" t="s">
        <v>40</v>
      </c>
      <c r="O21" s="54">
        <v>93047.41</v>
      </c>
      <c r="P21" s="54">
        <v>83586.64</v>
      </c>
      <c r="Q21" s="56">
        <f t="shared" si="3"/>
        <v>0.1016768763364827</v>
      </c>
      <c r="R21" s="56" t="s">
        <v>40</v>
      </c>
      <c r="S21" s="64">
        <v>44306</v>
      </c>
      <c r="T21" s="57" t="s">
        <v>156</v>
      </c>
      <c r="U21" s="58" t="s">
        <v>157</v>
      </c>
      <c r="V21" s="47" t="s">
        <v>45</v>
      </c>
      <c r="W21" s="47" t="s">
        <v>158</v>
      </c>
      <c r="X21" s="60">
        <v>44327</v>
      </c>
      <c r="Y21" s="61">
        <v>44328</v>
      </c>
      <c r="Z21" s="62"/>
      <c r="AA21" s="62"/>
      <c r="AB21" s="63"/>
      <c r="AC21" s="63"/>
      <c r="AD21" s="63"/>
      <c r="AE21" s="63"/>
      <c r="AF21" s="63"/>
      <c r="AG21" s="63"/>
    </row>
    <row r="22" spans="2:33" s="23" customFormat="1" ht="15" customHeight="1">
      <c r="B22" s="47" t="s">
        <v>159</v>
      </c>
      <c r="C22" s="45" t="s">
        <v>160</v>
      </c>
      <c r="D22" s="46" t="s">
        <v>161</v>
      </c>
      <c r="E22" s="44" t="s">
        <v>98</v>
      </c>
      <c r="F22" s="59" t="s">
        <v>99</v>
      </c>
      <c r="G22" s="48" t="s">
        <v>162</v>
      </c>
      <c r="H22" s="47" t="s">
        <v>163</v>
      </c>
      <c r="I22" s="49" t="s">
        <v>72</v>
      </c>
      <c r="J22" s="47" t="s">
        <v>148</v>
      </c>
      <c r="K22" s="50">
        <v>44279</v>
      </c>
      <c r="L22" s="51" t="s">
        <v>52</v>
      </c>
      <c r="M22" s="56" t="s">
        <v>40</v>
      </c>
      <c r="N22" s="56" t="s">
        <v>40</v>
      </c>
      <c r="O22" s="54">
        <v>4600</v>
      </c>
      <c r="P22" s="54">
        <v>3461.4</v>
      </c>
      <c r="Q22" s="56">
        <f t="shared" si="3"/>
        <v>0.24752173913043476</v>
      </c>
      <c r="R22" s="56" t="s">
        <v>40</v>
      </c>
      <c r="S22" s="64">
        <v>44320</v>
      </c>
      <c r="T22" s="57" t="s">
        <v>164</v>
      </c>
      <c r="U22" s="58" t="s">
        <v>150</v>
      </c>
      <c r="V22" s="47" t="s">
        <v>105</v>
      </c>
      <c r="W22" s="66" t="s">
        <v>165</v>
      </c>
      <c r="X22" s="67">
        <v>44323</v>
      </c>
      <c r="Y22" s="68">
        <v>44326</v>
      </c>
      <c r="Z22" s="62"/>
      <c r="AA22" s="62"/>
      <c r="AB22" s="63"/>
      <c r="AC22" s="63"/>
      <c r="AD22" s="63"/>
      <c r="AE22" s="63"/>
      <c r="AF22" s="63"/>
      <c r="AG22" s="63"/>
    </row>
    <row r="23" spans="2:33" s="23" customFormat="1" ht="15" customHeight="1">
      <c r="B23" s="47" t="s">
        <v>166</v>
      </c>
      <c r="C23" s="45" t="s">
        <v>167</v>
      </c>
      <c r="D23" s="46" t="s">
        <v>168</v>
      </c>
      <c r="E23" s="44" t="s">
        <v>98</v>
      </c>
      <c r="F23" s="59" t="s">
        <v>99</v>
      </c>
      <c r="G23" s="48" t="s">
        <v>169</v>
      </c>
      <c r="H23" s="47" t="s">
        <v>170</v>
      </c>
      <c r="I23" s="49" t="s">
        <v>72</v>
      </c>
      <c r="J23" s="47" t="s">
        <v>148</v>
      </c>
      <c r="K23" s="50">
        <v>44321</v>
      </c>
      <c r="L23" s="51" t="s">
        <v>52</v>
      </c>
      <c r="M23" s="56" t="s">
        <v>40</v>
      </c>
      <c r="N23" s="56" t="s">
        <v>40</v>
      </c>
      <c r="O23" s="54">
        <v>21592.52</v>
      </c>
      <c r="P23" s="54">
        <v>18981.560000000001</v>
      </c>
      <c r="Q23" s="56">
        <f t="shared" si="3"/>
        <v>0.12091965180534736</v>
      </c>
      <c r="R23" s="56" t="s">
        <v>40</v>
      </c>
      <c r="S23" s="64">
        <v>44327</v>
      </c>
      <c r="T23" s="57" t="s">
        <v>171</v>
      </c>
      <c r="U23" s="69" t="s">
        <v>172</v>
      </c>
      <c r="V23" s="47" t="s">
        <v>105</v>
      </c>
      <c r="W23" s="70" t="s">
        <v>173</v>
      </c>
      <c r="X23" s="60">
        <v>44328</v>
      </c>
      <c r="Y23" s="61">
        <v>44329</v>
      </c>
      <c r="Z23" s="62"/>
      <c r="AA23" s="62"/>
      <c r="AB23" s="63"/>
      <c r="AC23" s="63"/>
      <c r="AD23" s="63"/>
      <c r="AE23" s="63"/>
      <c r="AF23" s="63"/>
      <c r="AG23" s="63"/>
    </row>
    <row r="24" spans="2:33" s="23" customFormat="1" ht="15" customHeight="1">
      <c r="B24" s="47" t="s">
        <v>174</v>
      </c>
      <c r="C24" s="45" t="s">
        <v>175</v>
      </c>
      <c r="D24" s="46" t="s">
        <v>176</v>
      </c>
      <c r="E24" s="44" t="s">
        <v>98</v>
      </c>
      <c r="F24" s="59" t="s">
        <v>177</v>
      </c>
      <c r="G24" s="48" t="s">
        <v>178</v>
      </c>
      <c r="H24" s="47" t="s">
        <v>39</v>
      </c>
      <c r="I24" s="49" t="s">
        <v>40</v>
      </c>
      <c r="J24" s="47" t="s">
        <v>41</v>
      </c>
      <c r="K24" s="50"/>
      <c r="L24" s="51" t="s">
        <v>179</v>
      </c>
      <c r="M24" s="56" t="s">
        <v>40</v>
      </c>
      <c r="N24" s="56" t="s">
        <v>40</v>
      </c>
      <c r="O24" s="54">
        <v>37400000</v>
      </c>
      <c r="P24" s="55">
        <v>37400000</v>
      </c>
      <c r="Q24" s="56">
        <f t="shared" si="3"/>
        <v>0</v>
      </c>
      <c r="R24" s="56" t="s">
        <v>40</v>
      </c>
      <c r="S24" s="56"/>
      <c r="T24" s="57" t="s">
        <v>180</v>
      </c>
      <c r="U24" s="58" t="s">
        <v>181</v>
      </c>
      <c r="V24" s="47" t="s">
        <v>45</v>
      </c>
      <c r="W24" s="47"/>
      <c r="X24" s="60"/>
      <c r="Y24" s="61"/>
      <c r="Z24" s="62"/>
      <c r="AA24" s="62"/>
      <c r="AB24" s="63"/>
      <c r="AC24" s="63"/>
      <c r="AD24" s="63"/>
      <c r="AE24" s="63"/>
      <c r="AF24" s="63"/>
      <c r="AG24" s="63"/>
    </row>
    <row r="25" spans="2:33" s="23" customFormat="1" ht="15" customHeight="1">
      <c r="B25" s="47" t="s">
        <v>182</v>
      </c>
      <c r="C25" s="45" t="s">
        <v>183</v>
      </c>
      <c r="D25" s="46" t="s">
        <v>184</v>
      </c>
      <c r="E25" s="44" t="s">
        <v>98</v>
      </c>
      <c r="F25" s="59" t="s">
        <v>99</v>
      </c>
      <c r="G25" s="48" t="s">
        <v>185</v>
      </c>
      <c r="H25" s="47" t="s">
        <v>170</v>
      </c>
      <c r="I25" s="49" t="s">
        <v>44</v>
      </c>
      <c r="J25" s="47" t="s">
        <v>148</v>
      </c>
      <c r="K25" s="50">
        <v>44328</v>
      </c>
      <c r="L25" s="51" t="s">
        <v>52</v>
      </c>
      <c r="M25" s="56" t="s">
        <v>40</v>
      </c>
      <c r="N25" s="56" t="s">
        <v>40</v>
      </c>
      <c r="O25" s="54">
        <v>3155.76</v>
      </c>
      <c r="P25" s="54">
        <v>2851.2</v>
      </c>
      <c r="Q25" s="56">
        <f t="shared" si="3"/>
        <v>9.6509240246406697E-2</v>
      </c>
      <c r="R25" s="56" t="s">
        <v>40</v>
      </c>
      <c r="S25" s="64">
        <v>44328</v>
      </c>
      <c r="T25" s="57" t="s">
        <v>186</v>
      </c>
      <c r="U25" s="58" t="s">
        <v>187</v>
      </c>
      <c r="V25" s="47" t="s">
        <v>105</v>
      </c>
      <c r="W25" s="47" t="s">
        <v>188</v>
      </c>
      <c r="X25" s="60">
        <v>44328</v>
      </c>
      <c r="Y25" s="61">
        <v>44330</v>
      </c>
      <c r="Z25" s="62"/>
      <c r="AA25" s="62"/>
      <c r="AB25" s="63"/>
      <c r="AC25" s="63"/>
      <c r="AD25" s="63"/>
      <c r="AE25" s="63"/>
      <c r="AF25" s="63"/>
      <c r="AG25" s="63"/>
    </row>
    <row r="26" spans="2:33" s="23" customFormat="1" ht="15" customHeight="1">
      <c r="B26" s="47" t="s">
        <v>189</v>
      </c>
      <c r="C26" s="45" t="s">
        <v>190</v>
      </c>
      <c r="D26" s="46" t="s">
        <v>191</v>
      </c>
      <c r="E26" s="44" t="s">
        <v>98</v>
      </c>
      <c r="F26" s="59" t="s">
        <v>99</v>
      </c>
      <c r="G26" s="48" t="s">
        <v>192</v>
      </c>
      <c r="H26" s="47" t="s">
        <v>193</v>
      </c>
      <c r="I26" s="49" t="s">
        <v>72</v>
      </c>
      <c r="J26" s="47" t="s">
        <v>123</v>
      </c>
      <c r="K26" s="50">
        <v>44344</v>
      </c>
      <c r="L26" s="51" t="s">
        <v>52</v>
      </c>
      <c r="M26" s="56" t="s">
        <v>40</v>
      </c>
      <c r="N26" s="56" t="s">
        <v>40</v>
      </c>
      <c r="O26" s="54">
        <v>9058.02</v>
      </c>
      <c r="P26" s="54">
        <v>5897.88</v>
      </c>
      <c r="Q26" s="56">
        <f t="shared" ref="Q26:Q45" si="4">IFERROR((O26-P26)/O26,)</f>
        <v>0.34887756927010538</v>
      </c>
      <c r="R26" s="56" t="s">
        <v>40</v>
      </c>
      <c r="S26" s="64">
        <v>44369</v>
      </c>
      <c r="T26" s="57" t="s">
        <v>194</v>
      </c>
      <c r="U26" s="69" t="s">
        <v>195</v>
      </c>
      <c r="V26" s="47" t="s">
        <v>105</v>
      </c>
      <c r="W26" s="47" t="s">
        <v>196</v>
      </c>
      <c r="X26" s="60">
        <v>44370</v>
      </c>
      <c r="Y26" s="61">
        <v>44371</v>
      </c>
      <c r="Z26" s="62"/>
      <c r="AA26" s="62"/>
      <c r="AB26" s="63"/>
      <c r="AC26" s="63"/>
      <c r="AD26" s="63"/>
      <c r="AE26" s="63"/>
      <c r="AF26" s="63"/>
      <c r="AG26" s="63"/>
    </row>
    <row r="27" spans="2:33" s="23" customFormat="1" ht="15" customHeight="1">
      <c r="B27" s="47" t="s">
        <v>197</v>
      </c>
      <c r="C27" s="45" t="s">
        <v>198</v>
      </c>
      <c r="D27" s="46" t="s">
        <v>199</v>
      </c>
      <c r="E27" s="44" t="s">
        <v>98</v>
      </c>
      <c r="F27" s="59" t="s">
        <v>99</v>
      </c>
      <c r="G27" s="48" t="s">
        <v>200</v>
      </c>
      <c r="H27" s="47" t="s">
        <v>201</v>
      </c>
      <c r="I27" s="49" t="s">
        <v>44</v>
      </c>
      <c r="J27" s="47" t="s">
        <v>148</v>
      </c>
      <c r="K27" s="50">
        <v>44384</v>
      </c>
      <c r="L27" s="51" t="s">
        <v>52</v>
      </c>
      <c r="M27" s="56" t="s">
        <v>40</v>
      </c>
      <c r="N27" s="56" t="s">
        <v>40</v>
      </c>
      <c r="O27" s="54">
        <v>36691.78</v>
      </c>
      <c r="P27" s="54">
        <v>26628.1</v>
      </c>
      <c r="Q27" s="56">
        <f t="shared" si="4"/>
        <v>0.27427614577433967</v>
      </c>
      <c r="R27" s="56" t="s">
        <v>40</v>
      </c>
      <c r="S27" s="64">
        <v>44384</v>
      </c>
      <c r="T27" s="57" t="s">
        <v>202</v>
      </c>
      <c r="U27" s="58" t="s">
        <v>203</v>
      </c>
      <c r="V27" s="47" t="s">
        <v>105</v>
      </c>
      <c r="W27" s="47" t="s">
        <v>204</v>
      </c>
      <c r="X27" s="60">
        <v>44384</v>
      </c>
      <c r="Y27" s="61">
        <v>44385</v>
      </c>
      <c r="Z27" s="62"/>
      <c r="AA27" s="62"/>
      <c r="AB27" s="63"/>
      <c r="AC27" s="63"/>
      <c r="AD27" s="63"/>
      <c r="AE27" s="63"/>
      <c r="AF27" s="63"/>
      <c r="AG27" s="63"/>
    </row>
    <row r="28" spans="2:33" s="23" customFormat="1" ht="15" customHeight="1">
      <c r="B28" s="47" t="s">
        <v>205</v>
      </c>
      <c r="C28" s="45" t="s">
        <v>206</v>
      </c>
      <c r="D28" s="46" t="s">
        <v>207</v>
      </c>
      <c r="E28" s="44" t="s">
        <v>98</v>
      </c>
      <c r="F28" s="59" t="s">
        <v>99</v>
      </c>
      <c r="G28" s="48" t="s">
        <v>208</v>
      </c>
      <c r="H28" s="47" t="s">
        <v>209</v>
      </c>
      <c r="I28" s="49" t="s">
        <v>40</v>
      </c>
      <c r="J28" s="47" t="s">
        <v>102</v>
      </c>
      <c r="K28" s="50">
        <v>44393</v>
      </c>
      <c r="L28" s="51" t="s">
        <v>52</v>
      </c>
      <c r="M28" s="56" t="s">
        <v>40</v>
      </c>
      <c r="N28" s="56" t="s">
        <v>40</v>
      </c>
      <c r="O28" s="54">
        <v>957</v>
      </c>
      <c r="P28" s="54">
        <v>706.8</v>
      </c>
      <c r="Q28" s="56">
        <f t="shared" si="4"/>
        <v>0.26144200626959252</v>
      </c>
      <c r="R28" s="56" t="s">
        <v>40</v>
      </c>
      <c r="S28" s="64">
        <v>44393</v>
      </c>
      <c r="T28" s="57" t="s">
        <v>103</v>
      </c>
      <c r="U28" s="58" t="s">
        <v>104</v>
      </c>
      <c r="V28" s="47" t="s">
        <v>105</v>
      </c>
      <c r="W28" s="47" t="s">
        <v>210</v>
      </c>
      <c r="X28" s="60">
        <v>44393</v>
      </c>
      <c r="Y28" s="61">
        <v>44396</v>
      </c>
      <c r="Z28" s="62"/>
      <c r="AA28" s="62"/>
      <c r="AB28" s="63"/>
      <c r="AC28" s="63"/>
      <c r="AD28" s="63"/>
      <c r="AE28" s="63"/>
      <c r="AF28" s="63"/>
      <c r="AG28" s="63"/>
    </row>
    <row r="29" spans="2:33" s="23" customFormat="1" ht="15" customHeight="1">
      <c r="B29" s="47" t="s">
        <v>211</v>
      </c>
      <c r="C29" s="45" t="s">
        <v>113</v>
      </c>
      <c r="D29" s="46" t="s">
        <v>212</v>
      </c>
      <c r="E29" s="44" t="s">
        <v>98</v>
      </c>
      <c r="F29" s="59" t="s">
        <v>99</v>
      </c>
      <c r="G29" s="48" t="s">
        <v>213</v>
      </c>
      <c r="H29" s="47" t="s">
        <v>109</v>
      </c>
      <c r="I29" s="49" t="s">
        <v>44</v>
      </c>
      <c r="J29" s="47" t="s">
        <v>110</v>
      </c>
      <c r="K29" s="50">
        <v>44407</v>
      </c>
      <c r="L29" s="51" t="s">
        <v>52</v>
      </c>
      <c r="M29" s="56" t="s">
        <v>40</v>
      </c>
      <c r="N29" s="56" t="s">
        <v>40</v>
      </c>
      <c r="O29" s="54">
        <v>15250</v>
      </c>
      <c r="P29" s="54">
        <v>13000</v>
      </c>
      <c r="Q29" s="56">
        <f t="shared" ref="Q29:Q34" si="5">IFERROR((O29-P29)/O29,)</f>
        <v>0.14754098360655737</v>
      </c>
      <c r="R29" s="56" t="s">
        <v>40</v>
      </c>
      <c r="S29" s="64">
        <v>44407</v>
      </c>
      <c r="T29" s="57" t="s">
        <v>111</v>
      </c>
      <c r="U29" s="58" t="s">
        <v>112</v>
      </c>
      <c r="V29" s="47" t="s">
        <v>45</v>
      </c>
      <c r="W29" s="47" t="s">
        <v>214</v>
      </c>
      <c r="X29" s="60">
        <v>44435</v>
      </c>
      <c r="Y29" s="61">
        <v>44438</v>
      </c>
      <c r="Z29" s="62"/>
      <c r="AA29" s="62"/>
      <c r="AB29" s="63"/>
      <c r="AC29" s="63"/>
      <c r="AD29" s="63"/>
      <c r="AE29" s="63"/>
      <c r="AF29" s="63"/>
      <c r="AG29" s="63"/>
    </row>
    <row r="30" spans="2:33" s="23" customFormat="1" ht="15" customHeight="1">
      <c r="B30" s="47" t="s">
        <v>215</v>
      </c>
      <c r="C30" s="45" t="s">
        <v>158</v>
      </c>
      <c r="D30" s="46" t="s">
        <v>216</v>
      </c>
      <c r="E30" s="44" t="s">
        <v>98</v>
      </c>
      <c r="F30" s="59" t="s">
        <v>99</v>
      </c>
      <c r="G30" s="48" t="s">
        <v>217</v>
      </c>
      <c r="H30" s="47" t="s">
        <v>218</v>
      </c>
      <c r="I30" s="49" t="s">
        <v>72</v>
      </c>
      <c r="J30" s="47" t="s">
        <v>148</v>
      </c>
      <c r="K30" s="50">
        <v>44439</v>
      </c>
      <c r="L30" s="51" t="s">
        <v>52</v>
      </c>
      <c r="M30" s="56" t="s">
        <v>40</v>
      </c>
      <c r="N30" s="56" t="s">
        <v>40</v>
      </c>
      <c r="O30" s="54">
        <v>10050</v>
      </c>
      <c r="P30" s="54">
        <v>9250</v>
      </c>
      <c r="Q30" s="56">
        <f t="shared" si="5"/>
        <v>7.9601990049751242E-2</v>
      </c>
      <c r="R30" s="56" t="s">
        <v>40</v>
      </c>
      <c r="S30" s="64">
        <v>44439</v>
      </c>
      <c r="T30" s="57" t="s">
        <v>219</v>
      </c>
      <c r="U30" s="58">
        <v>14457810000186</v>
      </c>
      <c r="V30" s="47" t="s">
        <v>105</v>
      </c>
      <c r="W30" s="47" t="s">
        <v>220</v>
      </c>
      <c r="X30" s="60">
        <v>44454</v>
      </c>
      <c r="Y30" s="61">
        <v>44455</v>
      </c>
      <c r="Z30" s="62"/>
      <c r="AA30" s="62"/>
      <c r="AB30" s="63"/>
      <c r="AC30" s="63"/>
      <c r="AD30" s="63"/>
      <c r="AE30" s="63"/>
      <c r="AF30" s="63"/>
      <c r="AG30" s="63"/>
    </row>
    <row r="31" spans="2:33" s="23" customFormat="1" ht="15" customHeight="1">
      <c r="B31" s="47" t="s">
        <v>221</v>
      </c>
      <c r="C31" s="45" t="s">
        <v>137</v>
      </c>
      <c r="D31" s="46" t="s">
        <v>222</v>
      </c>
      <c r="E31" s="44" t="s">
        <v>98</v>
      </c>
      <c r="F31" s="59" t="s">
        <v>99</v>
      </c>
      <c r="G31" s="48" t="s">
        <v>223</v>
      </c>
      <c r="H31" s="47" t="s">
        <v>224</v>
      </c>
      <c r="I31" s="49" t="s">
        <v>40</v>
      </c>
      <c r="J31" s="47" t="s">
        <v>110</v>
      </c>
      <c r="K31" s="50">
        <v>44293</v>
      </c>
      <c r="L31" s="51" t="s">
        <v>52</v>
      </c>
      <c r="M31" s="56" t="s">
        <v>40</v>
      </c>
      <c r="N31" s="56" t="s">
        <v>40</v>
      </c>
      <c r="O31" s="54">
        <v>57680</v>
      </c>
      <c r="P31" s="54">
        <v>48200</v>
      </c>
      <c r="Q31" s="56">
        <f t="shared" si="5"/>
        <v>0.16435506241331485</v>
      </c>
      <c r="R31" s="56" t="s">
        <v>40</v>
      </c>
      <c r="S31" s="64">
        <v>44280</v>
      </c>
      <c r="T31" s="57" t="s">
        <v>225</v>
      </c>
      <c r="U31" s="58" t="s">
        <v>226</v>
      </c>
      <c r="V31" s="47" t="s">
        <v>45</v>
      </c>
      <c r="W31" s="47" t="s">
        <v>227</v>
      </c>
      <c r="X31" s="60">
        <v>44469</v>
      </c>
      <c r="Y31" s="61">
        <v>44470</v>
      </c>
      <c r="Z31" s="62"/>
      <c r="AA31" s="62"/>
      <c r="AB31" s="63"/>
      <c r="AC31" s="63"/>
      <c r="AD31" s="63"/>
      <c r="AE31" s="63"/>
      <c r="AF31" s="63"/>
      <c r="AG31" s="63"/>
    </row>
    <row r="32" spans="2:33" s="23" customFormat="1" ht="15" customHeight="1">
      <c r="B32" s="47" t="s">
        <v>228</v>
      </c>
      <c r="C32" s="45" t="s">
        <v>188</v>
      </c>
      <c r="D32" s="46" t="s">
        <v>229</v>
      </c>
      <c r="E32" s="44" t="s">
        <v>98</v>
      </c>
      <c r="F32" s="59" t="s">
        <v>99</v>
      </c>
      <c r="G32" s="48" t="s">
        <v>230</v>
      </c>
      <c r="H32" s="47" t="s">
        <v>147</v>
      </c>
      <c r="I32" s="49" t="s">
        <v>72</v>
      </c>
      <c r="J32" s="47" t="s">
        <v>148</v>
      </c>
      <c r="K32" s="50">
        <v>44434</v>
      </c>
      <c r="L32" s="51" t="s">
        <v>52</v>
      </c>
      <c r="M32" s="56" t="s">
        <v>40</v>
      </c>
      <c r="N32" s="56" t="s">
        <v>40</v>
      </c>
      <c r="O32" s="54">
        <v>9993.6</v>
      </c>
      <c r="P32" s="54">
        <v>7393.2</v>
      </c>
      <c r="Q32" s="56">
        <f t="shared" si="5"/>
        <v>0.26020653218059564</v>
      </c>
      <c r="R32" s="56" t="s">
        <v>40</v>
      </c>
      <c r="S32" s="64">
        <v>44442</v>
      </c>
      <c r="T32" s="57" t="s">
        <v>231</v>
      </c>
      <c r="U32" s="58" t="s">
        <v>232</v>
      </c>
      <c r="V32" s="47" t="s">
        <v>105</v>
      </c>
      <c r="W32" s="47" t="s">
        <v>233</v>
      </c>
      <c r="X32" s="60">
        <v>44454</v>
      </c>
      <c r="Y32" s="61">
        <v>44455</v>
      </c>
      <c r="Z32" s="62"/>
      <c r="AA32" s="62"/>
      <c r="AB32" s="63"/>
      <c r="AC32" s="63"/>
      <c r="AD32" s="63"/>
      <c r="AE32" s="63"/>
      <c r="AF32" s="63"/>
      <c r="AG32" s="63"/>
    </row>
    <row r="33" spans="2:33" s="23" customFormat="1" ht="15" customHeight="1">
      <c r="B33" s="47" t="s">
        <v>234</v>
      </c>
      <c r="C33" s="45" t="s">
        <v>235</v>
      </c>
      <c r="D33" s="46" t="s">
        <v>229</v>
      </c>
      <c r="E33" s="44" t="s">
        <v>98</v>
      </c>
      <c r="F33" s="59" t="s">
        <v>121</v>
      </c>
      <c r="G33" s="48" t="s">
        <v>236</v>
      </c>
      <c r="H33" s="47" t="s">
        <v>70</v>
      </c>
      <c r="I33" s="49" t="s">
        <v>40</v>
      </c>
      <c r="J33" s="47" t="s">
        <v>123</v>
      </c>
      <c r="K33" s="50">
        <v>44439</v>
      </c>
      <c r="L33" s="51" t="s">
        <v>52</v>
      </c>
      <c r="M33" s="56" t="s">
        <v>40</v>
      </c>
      <c r="N33" s="56" t="s">
        <v>40</v>
      </c>
      <c r="O33" s="54">
        <v>206815</v>
      </c>
      <c r="P33" s="54">
        <v>92820</v>
      </c>
      <c r="Q33" s="56">
        <f t="shared" si="5"/>
        <v>0.55119309527838889</v>
      </c>
      <c r="R33" s="56" t="s">
        <v>40</v>
      </c>
      <c r="S33" s="64">
        <v>44439</v>
      </c>
      <c r="T33" s="57" t="s">
        <v>237</v>
      </c>
      <c r="U33" s="58" t="s">
        <v>238</v>
      </c>
      <c r="V33" s="47" t="s">
        <v>45</v>
      </c>
      <c r="W33" s="47" t="s">
        <v>239</v>
      </c>
      <c r="X33" s="60">
        <v>44460</v>
      </c>
      <c r="Y33" s="61">
        <v>44462</v>
      </c>
      <c r="Z33" s="62"/>
      <c r="AA33" s="62"/>
      <c r="AB33" s="63"/>
      <c r="AC33" s="63"/>
      <c r="AD33" s="63"/>
      <c r="AE33" s="63"/>
      <c r="AF33" s="63"/>
      <c r="AG33" s="63"/>
    </row>
    <row r="34" spans="2:33" s="23" customFormat="1" ht="15" customHeight="1">
      <c r="B34" s="47" t="s">
        <v>240</v>
      </c>
      <c r="C34" s="45" t="s">
        <v>241</v>
      </c>
      <c r="D34" s="46" t="s">
        <v>242</v>
      </c>
      <c r="E34" s="44" t="s">
        <v>98</v>
      </c>
      <c r="F34" s="59" t="s">
        <v>99</v>
      </c>
      <c r="G34" s="48" t="s">
        <v>243</v>
      </c>
      <c r="H34" s="47" t="s">
        <v>170</v>
      </c>
      <c r="I34" s="49" t="s">
        <v>40</v>
      </c>
      <c r="J34" s="47" t="s">
        <v>102</v>
      </c>
      <c r="K34" s="50">
        <v>44452</v>
      </c>
      <c r="L34" s="51" t="s">
        <v>52</v>
      </c>
      <c r="M34" s="56" t="s">
        <v>40</v>
      </c>
      <c r="N34" s="56" t="s">
        <v>40</v>
      </c>
      <c r="O34" s="54">
        <v>1127.2</v>
      </c>
      <c r="P34" s="54">
        <v>669.6</v>
      </c>
      <c r="Q34" s="56">
        <f t="shared" si="5"/>
        <v>0.40596167494677077</v>
      </c>
      <c r="R34" s="56" t="s">
        <v>40</v>
      </c>
      <c r="S34" s="64">
        <v>44452</v>
      </c>
      <c r="T34" s="57" t="s">
        <v>244</v>
      </c>
      <c r="U34" s="58" t="s">
        <v>245</v>
      </c>
      <c r="V34" s="47" t="s">
        <v>105</v>
      </c>
      <c r="W34" s="47" t="s">
        <v>246</v>
      </c>
      <c r="X34" s="60">
        <v>44469</v>
      </c>
      <c r="Y34" s="61">
        <v>44470</v>
      </c>
      <c r="Z34" s="62"/>
      <c r="AA34" s="62"/>
      <c r="AB34" s="63"/>
      <c r="AC34" s="63"/>
      <c r="AD34" s="63"/>
      <c r="AE34" s="63"/>
      <c r="AF34" s="63"/>
      <c r="AG34" s="63"/>
    </row>
    <row r="35" spans="2:33" s="23" customFormat="1" ht="15" customHeight="1">
      <c r="B35" s="47" t="s">
        <v>247</v>
      </c>
      <c r="C35" s="45" t="s">
        <v>248</v>
      </c>
      <c r="D35" s="46" t="s">
        <v>249</v>
      </c>
      <c r="E35" s="44" t="s">
        <v>98</v>
      </c>
      <c r="F35" s="59" t="s">
        <v>121</v>
      </c>
      <c r="G35" s="48" t="s">
        <v>250</v>
      </c>
      <c r="H35" s="47" t="s">
        <v>70</v>
      </c>
      <c r="I35" s="49" t="s">
        <v>44</v>
      </c>
      <c r="J35" s="47" t="s">
        <v>123</v>
      </c>
      <c r="K35" s="50"/>
      <c r="L35" s="51" t="s">
        <v>251</v>
      </c>
      <c r="M35" s="56" t="s">
        <v>40</v>
      </c>
      <c r="N35" s="56" t="s">
        <v>40</v>
      </c>
      <c r="O35" s="54">
        <v>61771.07</v>
      </c>
      <c r="P35" s="54">
        <v>37180.080000000002</v>
      </c>
      <c r="Q35" s="56">
        <f t="shared" ref="Q35:Q40" si="6">IFERROR((O35-P35)/O35,)</f>
        <v>0.39809881875123743</v>
      </c>
      <c r="R35" s="56" t="s">
        <v>40</v>
      </c>
      <c r="S35" s="56"/>
      <c r="T35" s="57" t="s">
        <v>124</v>
      </c>
      <c r="U35" s="58" t="s">
        <v>125</v>
      </c>
      <c r="V35" s="47" t="s">
        <v>45</v>
      </c>
      <c r="W35" s="47"/>
      <c r="X35" s="60"/>
      <c r="Y35" s="61"/>
      <c r="Z35" s="62"/>
      <c r="AA35" s="62"/>
      <c r="AB35" s="63"/>
      <c r="AC35" s="63"/>
      <c r="AD35" s="63"/>
      <c r="AE35" s="63"/>
      <c r="AF35" s="63"/>
      <c r="AG35" s="63"/>
    </row>
    <row r="36" spans="2:33" s="23" customFormat="1" ht="15" customHeight="1">
      <c r="B36" s="47" t="s">
        <v>252</v>
      </c>
      <c r="C36" s="45" t="s">
        <v>204</v>
      </c>
      <c r="D36" s="46" t="s">
        <v>253</v>
      </c>
      <c r="E36" s="44" t="s">
        <v>98</v>
      </c>
      <c r="F36" s="59" t="s">
        <v>99</v>
      </c>
      <c r="G36" s="48" t="s">
        <v>254</v>
      </c>
      <c r="H36" s="47" t="s">
        <v>147</v>
      </c>
      <c r="I36" s="49" t="s">
        <v>72</v>
      </c>
      <c r="J36" s="47" t="s">
        <v>148</v>
      </c>
      <c r="K36" s="50">
        <v>44489</v>
      </c>
      <c r="L36" s="51" t="s">
        <v>52</v>
      </c>
      <c r="M36" s="56" t="s">
        <v>40</v>
      </c>
      <c r="N36" s="56" t="s">
        <v>40</v>
      </c>
      <c r="O36" s="54">
        <v>26021</v>
      </c>
      <c r="P36" s="54">
        <v>19392.64</v>
      </c>
      <c r="Q36" s="56">
        <f t="shared" si="6"/>
        <v>0.25473117866338729</v>
      </c>
      <c r="R36" s="56" t="s">
        <v>40</v>
      </c>
      <c r="S36" s="64">
        <v>44505</v>
      </c>
      <c r="T36" s="57" t="s">
        <v>255</v>
      </c>
      <c r="U36" s="58" t="s">
        <v>256</v>
      </c>
      <c r="V36" s="47" t="s">
        <v>105</v>
      </c>
      <c r="W36" s="47" t="s">
        <v>257</v>
      </c>
      <c r="X36" s="60">
        <v>44505</v>
      </c>
      <c r="Y36" s="61">
        <v>44508</v>
      </c>
      <c r="Z36" s="62"/>
      <c r="AA36" s="62"/>
      <c r="AB36" s="63"/>
      <c r="AC36" s="63"/>
      <c r="AD36" s="63"/>
      <c r="AE36" s="63"/>
      <c r="AF36" s="63"/>
      <c r="AG36" s="63"/>
    </row>
    <row r="37" spans="2:33" s="23" customFormat="1" ht="15" customHeight="1">
      <c r="B37" s="47" t="s">
        <v>258</v>
      </c>
      <c r="C37" s="45" t="s">
        <v>210</v>
      </c>
      <c r="D37" s="46" t="s">
        <v>259</v>
      </c>
      <c r="E37" s="44" t="s">
        <v>98</v>
      </c>
      <c r="F37" s="59" t="s">
        <v>260</v>
      </c>
      <c r="G37" s="48" t="s">
        <v>261</v>
      </c>
      <c r="H37" s="47" t="s">
        <v>218</v>
      </c>
      <c r="I37" s="49" t="s">
        <v>40</v>
      </c>
      <c r="J37" s="47" t="s">
        <v>41</v>
      </c>
      <c r="K37" s="50" t="s">
        <v>262</v>
      </c>
      <c r="L37" s="51" t="s">
        <v>52</v>
      </c>
      <c r="M37" s="56" t="s">
        <v>40</v>
      </c>
      <c r="N37" s="56" t="s">
        <v>40</v>
      </c>
      <c r="O37" s="54">
        <v>157500</v>
      </c>
      <c r="P37" s="54">
        <v>126000</v>
      </c>
      <c r="Q37" s="56">
        <f t="shared" si="6"/>
        <v>0.2</v>
      </c>
      <c r="R37" s="56" t="s">
        <v>40</v>
      </c>
      <c r="S37" s="64">
        <v>44533</v>
      </c>
      <c r="T37" s="57" t="s">
        <v>263</v>
      </c>
      <c r="U37" s="58" t="s">
        <v>264</v>
      </c>
      <c r="V37" s="47" t="s">
        <v>45</v>
      </c>
      <c r="W37" s="47" t="s">
        <v>233</v>
      </c>
      <c r="X37" s="60">
        <v>44547</v>
      </c>
      <c r="Y37" s="61">
        <v>44551</v>
      </c>
      <c r="Z37" s="62"/>
      <c r="AA37" s="62"/>
      <c r="AB37" s="63"/>
      <c r="AC37" s="63"/>
      <c r="AD37" s="63"/>
      <c r="AE37" s="63"/>
      <c r="AF37" s="63"/>
      <c r="AG37" s="63"/>
    </row>
    <row r="38" spans="2:33" s="23" customFormat="1" ht="15" customHeight="1">
      <c r="B38" s="47" t="s">
        <v>265</v>
      </c>
      <c r="C38" s="45" t="s">
        <v>214</v>
      </c>
      <c r="D38" s="46" t="s">
        <v>259</v>
      </c>
      <c r="E38" s="44" t="s">
        <v>98</v>
      </c>
      <c r="F38" s="59" t="s">
        <v>99</v>
      </c>
      <c r="G38" s="48" t="s">
        <v>266</v>
      </c>
      <c r="H38" s="47" t="s">
        <v>267</v>
      </c>
      <c r="I38" s="49" t="s">
        <v>40</v>
      </c>
      <c r="J38" s="47" t="s">
        <v>148</v>
      </c>
      <c r="K38" s="50">
        <v>44504</v>
      </c>
      <c r="L38" s="51" t="s">
        <v>52</v>
      </c>
      <c r="M38" s="56" t="s">
        <v>40</v>
      </c>
      <c r="N38" s="56" t="s">
        <v>40</v>
      </c>
      <c r="O38" s="54">
        <v>8362.4599999999991</v>
      </c>
      <c r="P38" s="54">
        <v>4690</v>
      </c>
      <c r="Q38" s="56">
        <f t="shared" si="6"/>
        <v>0.43916024710432094</v>
      </c>
      <c r="R38" s="56" t="s">
        <v>40</v>
      </c>
      <c r="S38" s="64">
        <v>44504</v>
      </c>
      <c r="T38" s="57" t="s">
        <v>268</v>
      </c>
      <c r="U38" s="58" t="s">
        <v>269</v>
      </c>
      <c r="V38" s="47" t="s">
        <v>45</v>
      </c>
      <c r="W38" s="47" t="s">
        <v>270</v>
      </c>
      <c r="X38" s="60">
        <v>44540</v>
      </c>
      <c r="Y38" s="61">
        <v>44543</v>
      </c>
      <c r="Z38" s="62"/>
      <c r="AA38" s="62"/>
      <c r="AB38" s="63"/>
      <c r="AC38" s="63"/>
      <c r="AD38" s="63"/>
      <c r="AE38" s="63"/>
      <c r="AF38" s="63"/>
      <c r="AG38" s="63"/>
    </row>
    <row r="39" spans="2:33" s="23" customFormat="1" ht="15" customHeight="1">
      <c r="B39" s="47" t="s">
        <v>271</v>
      </c>
      <c r="C39" s="45" t="s">
        <v>272</v>
      </c>
      <c r="D39" s="46" t="s">
        <v>273</v>
      </c>
      <c r="E39" s="44" t="s">
        <v>98</v>
      </c>
      <c r="F39" s="59" t="s">
        <v>121</v>
      </c>
      <c r="G39" s="48" t="s">
        <v>274</v>
      </c>
      <c r="H39" s="47" t="s">
        <v>275</v>
      </c>
      <c r="I39" s="49" t="s">
        <v>40</v>
      </c>
      <c r="J39" s="47" t="s">
        <v>148</v>
      </c>
      <c r="K39" s="50">
        <v>44532</v>
      </c>
      <c r="L39" s="51" t="s">
        <v>52</v>
      </c>
      <c r="M39" s="56" t="s">
        <v>40</v>
      </c>
      <c r="N39" s="56" t="s">
        <v>40</v>
      </c>
      <c r="O39" s="54">
        <v>34517.56</v>
      </c>
      <c r="P39" s="54">
        <v>19987.2</v>
      </c>
      <c r="Q39" s="56">
        <f t="shared" si="6"/>
        <v>0.42095559477552869</v>
      </c>
      <c r="R39" s="56" t="s">
        <v>40</v>
      </c>
      <c r="S39" s="64">
        <v>44532</v>
      </c>
      <c r="T39" s="57" t="s">
        <v>276</v>
      </c>
      <c r="U39" s="58" t="s">
        <v>277</v>
      </c>
      <c r="V39" s="47" t="s">
        <v>45</v>
      </c>
      <c r="W39" s="47" t="s">
        <v>278</v>
      </c>
      <c r="X39" s="60">
        <v>44557</v>
      </c>
      <c r="Y39" s="61">
        <v>44558</v>
      </c>
      <c r="Z39" s="62"/>
      <c r="AA39" s="62"/>
      <c r="AB39" s="63"/>
      <c r="AC39" s="63"/>
      <c r="AD39" s="63"/>
      <c r="AE39" s="63"/>
      <c r="AF39" s="63"/>
      <c r="AG39" s="63"/>
    </row>
    <row r="40" spans="2:33" s="23" customFormat="1" ht="15" customHeight="1">
      <c r="B40" s="47" t="s">
        <v>279</v>
      </c>
      <c r="C40" s="45" t="s">
        <v>239</v>
      </c>
      <c r="D40" s="46" t="s">
        <v>280</v>
      </c>
      <c r="E40" s="44" t="s">
        <v>98</v>
      </c>
      <c r="F40" s="59" t="s">
        <v>99</v>
      </c>
      <c r="G40" s="48" t="s">
        <v>281</v>
      </c>
      <c r="H40" s="47" t="s">
        <v>117</v>
      </c>
      <c r="I40" s="49" t="s">
        <v>40</v>
      </c>
      <c r="J40" s="47" t="s">
        <v>102</v>
      </c>
      <c r="K40" s="50">
        <v>44547</v>
      </c>
      <c r="L40" s="51" t="s">
        <v>52</v>
      </c>
      <c r="M40" s="56" t="s">
        <v>40</v>
      </c>
      <c r="N40" s="56" t="s">
        <v>40</v>
      </c>
      <c r="O40" s="54">
        <v>10661.2</v>
      </c>
      <c r="P40" s="54">
        <v>10197.120000000001</v>
      </c>
      <c r="Q40" s="56">
        <f t="shared" si="6"/>
        <v>4.3529809027126394E-2</v>
      </c>
      <c r="R40" s="56" t="s">
        <v>40</v>
      </c>
      <c r="S40" s="64">
        <v>44547</v>
      </c>
      <c r="T40" s="57" t="s">
        <v>282</v>
      </c>
      <c r="U40" s="58" t="s">
        <v>283</v>
      </c>
      <c r="V40" s="47" t="s">
        <v>105</v>
      </c>
      <c r="W40" s="47" t="s">
        <v>284</v>
      </c>
      <c r="X40" s="60">
        <v>44550</v>
      </c>
      <c r="Y40" s="61">
        <v>44551</v>
      </c>
      <c r="Z40" s="62"/>
      <c r="AA40" s="62"/>
      <c r="AB40" s="63"/>
      <c r="AC40" s="63"/>
      <c r="AD40" s="63"/>
      <c r="AE40" s="63"/>
      <c r="AF40" s="63"/>
      <c r="AG40" s="63"/>
    </row>
    <row r="41" spans="2:33" s="23" customFormat="1" ht="15" customHeight="1">
      <c r="B41" s="47" t="s">
        <v>285</v>
      </c>
      <c r="C41" s="45" t="s">
        <v>227</v>
      </c>
      <c r="D41" s="46" t="s">
        <v>280</v>
      </c>
      <c r="E41" s="44" t="s">
        <v>98</v>
      </c>
      <c r="F41" s="59" t="s">
        <v>121</v>
      </c>
      <c r="G41" s="48" t="s">
        <v>286</v>
      </c>
      <c r="H41" s="47" t="s">
        <v>70</v>
      </c>
      <c r="I41" s="49" t="s">
        <v>40</v>
      </c>
      <c r="J41" s="47" t="s">
        <v>123</v>
      </c>
      <c r="K41" s="50">
        <v>44553</v>
      </c>
      <c r="L41" s="51" t="s">
        <v>52</v>
      </c>
      <c r="M41" s="56" t="s">
        <v>40</v>
      </c>
      <c r="N41" s="56" t="s">
        <v>40</v>
      </c>
      <c r="O41" s="54">
        <v>24307.69</v>
      </c>
      <c r="P41" s="54">
        <v>18371.82</v>
      </c>
      <c r="Q41" s="56">
        <f>IFERROR((O41-P41)/O41,)</f>
        <v>0.24419720672758288</v>
      </c>
      <c r="R41" s="56" t="s">
        <v>40</v>
      </c>
      <c r="S41" s="64">
        <v>44553</v>
      </c>
      <c r="T41" s="57" t="s">
        <v>287</v>
      </c>
      <c r="U41" s="58" t="s">
        <v>238</v>
      </c>
      <c r="V41" s="47" t="s">
        <v>45</v>
      </c>
      <c r="W41" s="47" t="s">
        <v>257</v>
      </c>
      <c r="X41" s="60">
        <v>44560</v>
      </c>
      <c r="Y41" s="61">
        <v>44564</v>
      </c>
      <c r="Z41" s="62"/>
      <c r="AA41" s="62"/>
      <c r="AB41" s="63"/>
      <c r="AC41" s="63"/>
      <c r="AD41" s="63"/>
      <c r="AE41" s="63"/>
      <c r="AF41" s="63"/>
      <c r="AG41" s="63"/>
    </row>
    <row r="42" spans="2:33" s="23" customFormat="1" ht="15" customHeight="1">
      <c r="B42" s="47" t="s">
        <v>288</v>
      </c>
      <c r="C42" s="45" t="s">
        <v>289</v>
      </c>
      <c r="D42" s="46" t="s">
        <v>290</v>
      </c>
      <c r="E42" s="44" t="s">
        <v>98</v>
      </c>
      <c r="F42" s="59" t="s">
        <v>121</v>
      </c>
      <c r="G42" s="48" t="s">
        <v>291</v>
      </c>
      <c r="H42" s="47" t="s">
        <v>70</v>
      </c>
      <c r="I42" s="49" t="s">
        <v>40</v>
      </c>
      <c r="J42" s="47" t="s">
        <v>123</v>
      </c>
      <c r="K42" s="50">
        <v>44550</v>
      </c>
      <c r="L42" s="51" t="s">
        <v>52</v>
      </c>
      <c r="M42" s="56" t="s">
        <v>40</v>
      </c>
      <c r="N42" s="56" t="s">
        <v>40</v>
      </c>
      <c r="O42" s="54">
        <v>72868.09</v>
      </c>
      <c r="P42" s="54">
        <v>67212.649999999994</v>
      </c>
      <c r="Q42" s="56">
        <f>IFERROR((O42-P42)/O42,)</f>
        <v>7.7612024687349471E-2</v>
      </c>
      <c r="R42" s="56" t="s">
        <v>40</v>
      </c>
      <c r="S42" s="64">
        <v>44550</v>
      </c>
      <c r="T42" s="57" t="s">
        <v>136</v>
      </c>
      <c r="U42" s="58" t="s">
        <v>292</v>
      </c>
      <c r="V42" s="47" t="s">
        <v>45</v>
      </c>
      <c r="W42" s="47" t="s">
        <v>293</v>
      </c>
      <c r="X42" s="60">
        <v>44552</v>
      </c>
      <c r="Y42" s="61">
        <v>44553</v>
      </c>
      <c r="Z42" s="62"/>
      <c r="AA42" s="62"/>
      <c r="AB42" s="63"/>
      <c r="AC42" s="63"/>
      <c r="AD42" s="63"/>
      <c r="AE42" s="63"/>
      <c r="AF42" s="63"/>
      <c r="AG42" s="63"/>
    </row>
    <row r="43" spans="2:33" s="23" customFormat="1" ht="15" customHeight="1">
      <c r="B43" s="47" t="s">
        <v>294</v>
      </c>
      <c r="C43" s="45" t="s">
        <v>34</v>
      </c>
      <c r="D43" s="46" t="s">
        <v>295</v>
      </c>
      <c r="E43" s="44" t="s">
        <v>296</v>
      </c>
      <c r="F43" s="59" t="s">
        <v>297</v>
      </c>
      <c r="G43" s="48" t="s">
        <v>298</v>
      </c>
      <c r="H43" s="47" t="s">
        <v>299</v>
      </c>
      <c r="I43" s="49" t="s">
        <v>40</v>
      </c>
      <c r="J43" s="47" t="s">
        <v>41</v>
      </c>
      <c r="K43" s="50" t="s">
        <v>300</v>
      </c>
      <c r="L43" s="51" t="s">
        <v>52</v>
      </c>
      <c r="M43" s="56" t="s">
        <v>40</v>
      </c>
      <c r="N43" s="56" t="s">
        <v>40</v>
      </c>
      <c r="O43" s="54">
        <v>120000</v>
      </c>
      <c r="P43" s="54">
        <v>120000</v>
      </c>
      <c r="Q43" s="56">
        <f t="shared" si="4"/>
        <v>0</v>
      </c>
      <c r="R43" s="56" t="s">
        <v>40</v>
      </c>
      <c r="S43" s="64">
        <v>44392</v>
      </c>
      <c r="T43" s="57" t="s">
        <v>301</v>
      </c>
      <c r="U43" s="58" t="s">
        <v>302</v>
      </c>
      <c r="V43" s="47" t="s">
        <v>45</v>
      </c>
      <c r="W43" s="47" t="s">
        <v>210</v>
      </c>
      <c r="X43" s="60">
        <v>44435</v>
      </c>
      <c r="Y43" s="61">
        <v>44438</v>
      </c>
      <c r="Z43" s="62"/>
      <c r="AA43" s="62"/>
      <c r="AB43" s="63"/>
      <c r="AC43" s="63"/>
      <c r="AD43" s="63"/>
      <c r="AE43" s="63"/>
      <c r="AF43" s="63"/>
      <c r="AG43" s="63"/>
    </row>
    <row r="44" spans="2:33" s="23" customFormat="1" ht="15" customHeight="1">
      <c r="B44" s="47" t="s">
        <v>303</v>
      </c>
      <c r="C44" s="45" t="s">
        <v>47</v>
      </c>
      <c r="D44" s="46" t="s">
        <v>207</v>
      </c>
      <c r="E44" s="44" t="s">
        <v>296</v>
      </c>
      <c r="F44" s="59" t="s">
        <v>297</v>
      </c>
      <c r="G44" s="48" t="s">
        <v>304</v>
      </c>
      <c r="H44" s="47" t="s">
        <v>299</v>
      </c>
      <c r="I44" s="49" t="s">
        <v>40</v>
      </c>
      <c r="J44" s="47" t="s">
        <v>41</v>
      </c>
      <c r="K44" s="50" t="s">
        <v>305</v>
      </c>
      <c r="L44" s="51" t="s">
        <v>52</v>
      </c>
      <c r="M44" s="56" t="s">
        <v>40</v>
      </c>
      <c r="N44" s="56" t="s">
        <v>40</v>
      </c>
      <c r="O44" s="71">
        <v>8000</v>
      </c>
      <c r="P44" s="71">
        <v>8000</v>
      </c>
      <c r="Q44" s="56">
        <f t="shared" si="4"/>
        <v>0</v>
      </c>
      <c r="R44" s="56" t="s">
        <v>40</v>
      </c>
      <c r="S44" s="64">
        <v>44441</v>
      </c>
      <c r="T44" s="57" t="s">
        <v>306</v>
      </c>
      <c r="U44" s="58" t="s">
        <v>307</v>
      </c>
      <c r="V44" s="47" t="s">
        <v>45</v>
      </c>
      <c r="W44" s="47" t="s">
        <v>308</v>
      </c>
      <c r="X44" s="60">
        <v>44476</v>
      </c>
      <c r="Y44" s="61">
        <v>44483</v>
      </c>
      <c r="Z44" s="62"/>
      <c r="AA44" s="62"/>
      <c r="AB44" s="63"/>
      <c r="AC44" s="63"/>
      <c r="AD44" s="63"/>
      <c r="AE44" s="63"/>
      <c r="AF44" s="63"/>
      <c r="AG44" s="63"/>
    </row>
    <row r="45" spans="2:33" s="23" customFormat="1" ht="15" customHeight="1">
      <c r="B45" s="47" t="s">
        <v>309</v>
      </c>
      <c r="C45" s="45" t="s">
        <v>57</v>
      </c>
      <c r="D45" s="46" t="s">
        <v>310</v>
      </c>
      <c r="E45" s="44" t="s">
        <v>296</v>
      </c>
      <c r="F45" s="59" t="s">
        <v>311</v>
      </c>
      <c r="G45" s="48" t="s">
        <v>312</v>
      </c>
      <c r="H45" s="47" t="s">
        <v>101</v>
      </c>
      <c r="I45" s="49" t="s">
        <v>40</v>
      </c>
      <c r="J45" s="47" t="s">
        <v>41</v>
      </c>
      <c r="K45" s="50" t="s">
        <v>313</v>
      </c>
      <c r="L45" s="51" t="s">
        <v>52</v>
      </c>
      <c r="M45" s="56" t="s">
        <v>40</v>
      </c>
      <c r="N45" s="56" t="s">
        <v>40</v>
      </c>
      <c r="O45" s="54">
        <v>183276</v>
      </c>
      <c r="P45" s="54">
        <v>183276</v>
      </c>
      <c r="Q45" s="56">
        <f t="shared" si="4"/>
        <v>0</v>
      </c>
      <c r="R45" s="56" t="s">
        <v>40</v>
      </c>
      <c r="S45" s="64">
        <v>44469</v>
      </c>
      <c r="T45" s="57" t="s">
        <v>314</v>
      </c>
      <c r="U45" s="58" t="s">
        <v>315</v>
      </c>
      <c r="V45" s="47" t="s">
        <v>45</v>
      </c>
      <c r="W45" s="47" t="s">
        <v>316</v>
      </c>
      <c r="X45" s="60">
        <v>44508</v>
      </c>
      <c r="Y45" s="61">
        <v>44510</v>
      </c>
      <c r="Z45" s="62"/>
      <c r="AA45" s="62"/>
      <c r="AB45" s="63"/>
      <c r="AC45" s="63"/>
      <c r="AD45" s="63"/>
      <c r="AE45" s="63"/>
      <c r="AF45" s="63"/>
      <c r="AG45" s="63"/>
    </row>
    <row r="46" spans="2:33" s="23" customFormat="1" ht="15" customHeight="1">
      <c r="B46" s="47" t="s">
        <v>317</v>
      </c>
      <c r="C46" s="45" t="s">
        <v>62</v>
      </c>
      <c r="D46" s="46" t="s">
        <v>318</v>
      </c>
      <c r="E46" s="44" t="s">
        <v>296</v>
      </c>
      <c r="F46" s="59" t="s">
        <v>319</v>
      </c>
      <c r="G46" s="48" t="s">
        <v>320</v>
      </c>
      <c r="H46" s="47" t="s">
        <v>299</v>
      </c>
      <c r="I46" s="49" t="s">
        <v>40</v>
      </c>
      <c r="J46" s="47" t="s">
        <v>41</v>
      </c>
      <c r="K46" s="50" t="s">
        <v>51</v>
      </c>
      <c r="L46" s="51" t="s">
        <v>52</v>
      </c>
      <c r="M46" s="56" t="s">
        <v>40</v>
      </c>
      <c r="N46" s="56" t="s">
        <v>40</v>
      </c>
      <c r="O46" s="54">
        <v>30000</v>
      </c>
      <c r="P46" s="54">
        <v>30000</v>
      </c>
      <c r="Q46" s="56">
        <f t="shared" ref="Q46:Q51" si="7">IFERROR((O46-P46)/O46,)</f>
        <v>0</v>
      </c>
      <c r="R46" s="56" t="s">
        <v>40</v>
      </c>
      <c r="S46" s="64">
        <v>44385</v>
      </c>
      <c r="T46" s="57" t="s">
        <v>321</v>
      </c>
      <c r="U46" s="58" t="s">
        <v>322</v>
      </c>
      <c r="V46" s="47" t="s">
        <v>105</v>
      </c>
      <c r="W46" s="47" t="s">
        <v>214</v>
      </c>
      <c r="X46" s="60">
        <v>44406</v>
      </c>
      <c r="Y46" s="61">
        <v>44410</v>
      </c>
      <c r="Z46" s="62"/>
      <c r="AA46" s="62"/>
      <c r="AB46" s="63"/>
      <c r="AC46" s="63"/>
      <c r="AD46" s="63"/>
      <c r="AE46" s="63"/>
      <c r="AF46" s="63"/>
      <c r="AG46" s="63"/>
    </row>
    <row r="47" spans="2:33" s="23" customFormat="1" ht="15" customHeight="1">
      <c r="B47" s="47" t="s">
        <v>323</v>
      </c>
      <c r="C47" s="45" t="s">
        <v>67</v>
      </c>
      <c r="D47" s="46" t="s">
        <v>324</v>
      </c>
      <c r="E47" s="44" t="s">
        <v>296</v>
      </c>
      <c r="F47" s="59" t="s">
        <v>297</v>
      </c>
      <c r="G47" s="48" t="s">
        <v>325</v>
      </c>
      <c r="H47" s="47" t="s">
        <v>299</v>
      </c>
      <c r="I47" s="49" t="s">
        <v>40</v>
      </c>
      <c r="J47" s="47" t="s">
        <v>41</v>
      </c>
      <c r="K47" s="50" t="s">
        <v>326</v>
      </c>
      <c r="L47" s="51" t="s">
        <v>52</v>
      </c>
      <c r="M47" s="56" t="s">
        <v>40</v>
      </c>
      <c r="N47" s="56" t="s">
        <v>40</v>
      </c>
      <c r="O47" s="54">
        <v>59375</v>
      </c>
      <c r="P47" s="54">
        <v>59375</v>
      </c>
      <c r="Q47" s="56">
        <f t="shared" si="7"/>
        <v>0</v>
      </c>
      <c r="R47" s="56" t="s">
        <v>40</v>
      </c>
      <c r="S47" s="64">
        <v>44414</v>
      </c>
      <c r="T47" s="57" t="s">
        <v>327</v>
      </c>
      <c r="U47" s="58" t="s">
        <v>328</v>
      </c>
      <c r="V47" s="47" t="s">
        <v>45</v>
      </c>
      <c r="W47" s="47" t="s">
        <v>204</v>
      </c>
      <c r="X47" s="60">
        <v>44438</v>
      </c>
      <c r="Y47" s="61">
        <v>44439</v>
      </c>
      <c r="Z47" s="62"/>
      <c r="AA47" s="62"/>
      <c r="AB47" s="63"/>
      <c r="AC47" s="63"/>
      <c r="AD47" s="63"/>
      <c r="AE47" s="63"/>
      <c r="AF47" s="63"/>
      <c r="AG47" s="63"/>
    </row>
    <row r="48" spans="2:33" s="23" customFormat="1" ht="15" customHeight="1">
      <c r="B48" s="47" t="s">
        <v>329</v>
      </c>
      <c r="C48" s="45" t="s">
        <v>77</v>
      </c>
      <c r="D48" s="46" t="s">
        <v>330</v>
      </c>
      <c r="E48" s="44" t="s">
        <v>296</v>
      </c>
      <c r="F48" s="59" t="s">
        <v>297</v>
      </c>
      <c r="G48" s="48" t="s">
        <v>331</v>
      </c>
      <c r="H48" s="47" t="s">
        <v>299</v>
      </c>
      <c r="I48" s="49" t="s">
        <v>40</v>
      </c>
      <c r="J48" s="47" t="s">
        <v>110</v>
      </c>
      <c r="K48" s="50">
        <v>44466</v>
      </c>
      <c r="L48" s="51" t="s">
        <v>52</v>
      </c>
      <c r="M48" s="56" t="s">
        <v>40</v>
      </c>
      <c r="N48" s="56" t="s">
        <v>40</v>
      </c>
      <c r="O48" s="54">
        <v>49500</v>
      </c>
      <c r="P48" s="54">
        <v>49500</v>
      </c>
      <c r="Q48" s="56">
        <f t="shared" si="7"/>
        <v>0</v>
      </c>
      <c r="R48" s="56" t="s">
        <v>40</v>
      </c>
      <c r="S48" s="64">
        <v>44466</v>
      </c>
      <c r="T48" s="57" t="s">
        <v>332</v>
      </c>
      <c r="U48" s="58" t="s">
        <v>333</v>
      </c>
      <c r="V48" s="47" t="s">
        <v>105</v>
      </c>
      <c r="W48" s="47" t="s">
        <v>334</v>
      </c>
      <c r="X48" s="60">
        <v>44469</v>
      </c>
      <c r="Y48" s="61">
        <v>44470</v>
      </c>
      <c r="Z48" s="62"/>
      <c r="AA48" s="62"/>
      <c r="AB48" s="63"/>
      <c r="AC48" s="63"/>
      <c r="AD48" s="63"/>
      <c r="AE48" s="63"/>
      <c r="AF48" s="63"/>
      <c r="AG48" s="63"/>
    </row>
    <row r="49" spans="2:33" s="23" customFormat="1" ht="15" customHeight="1">
      <c r="B49" s="47" t="s">
        <v>335</v>
      </c>
      <c r="C49" s="45" t="s">
        <v>83</v>
      </c>
      <c r="D49" s="46" t="s">
        <v>336</v>
      </c>
      <c r="E49" s="44" t="s">
        <v>296</v>
      </c>
      <c r="F49" s="59" t="s">
        <v>297</v>
      </c>
      <c r="G49" s="48" t="s">
        <v>337</v>
      </c>
      <c r="H49" s="47" t="s">
        <v>299</v>
      </c>
      <c r="I49" s="49" t="s">
        <v>40</v>
      </c>
      <c r="J49" s="47" t="s">
        <v>110</v>
      </c>
      <c r="K49" s="50">
        <v>44460</v>
      </c>
      <c r="L49" s="51" t="s">
        <v>179</v>
      </c>
      <c r="M49" s="56" t="s">
        <v>40</v>
      </c>
      <c r="N49" s="56" t="s">
        <v>40</v>
      </c>
      <c r="O49" s="54">
        <v>8500</v>
      </c>
      <c r="P49" s="54">
        <v>8500</v>
      </c>
      <c r="Q49" s="56">
        <f t="shared" si="7"/>
        <v>0</v>
      </c>
      <c r="R49" s="56" t="s">
        <v>40</v>
      </c>
      <c r="S49" s="64">
        <v>44460</v>
      </c>
      <c r="T49" s="57" t="s">
        <v>338</v>
      </c>
      <c r="U49" s="58" t="s">
        <v>339</v>
      </c>
      <c r="V49" s="47" t="s">
        <v>105</v>
      </c>
      <c r="W49" s="47" t="s">
        <v>340</v>
      </c>
      <c r="X49" s="60"/>
      <c r="Y49" s="61"/>
      <c r="Z49" s="62"/>
      <c r="AA49" s="62"/>
      <c r="AB49" s="63"/>
      <c r="AC49" s="63"/>
      <c r="AD49" s="63"/>
      <c r="AE49" s="63"/>
      <c r="AF49" s="63"/>
      <c r="AG49" s="63"/>
    </row>
    <row r="50" spans="2:33" s="23" customFormat="1" ht="15" customHeight="1">
      <c r="B50" s="47" t="s">
        <v>341</v>
      </c>
      <c r="C50" s="45" t="s">
        <v>91</v>
      </c>
      <c r="D50" s="46" t="s">
        <v>342</v>
      </c>
      <c r="E50" s="44" t="s">
        <v>296</v>
      </c>
      <c r="F50" s="59" t="s">
        <v>343</v>
      </c>
      <c r="G50" s="48" t="s">
        <v>344</v>
      </c>
      <c r="H50" s="47" t="s">
        <v>170</v>
      </c>
      <c r="I50" s="49" t="s">
        <v>40</v>
      </c>
      <c r="J50" s="47" t="s">
        <v>41</v>
      </c>
      <c r="K50" s="50" t="s">
        <v>94</v>
      </c>
      <c r="L50" s="51" t="s">
        <v>52</v>
      </c>
      <c r="M50" s="56" t="s">
        <v>40</v>
      </c>
      <c r="N50" s="56" t="s">
        <v>40</v>
      </c>
      <c r="O50" s="54">
        <v>716500</v>
      </c>
      <c r="P50" s="54">
        <v>716500</v>
      </c>
      <c r="Q50" s="56">
        <f t="shared" si="7"/>
        <v>0</v>
      </c>
      <c r="R50" s="56" t="s">
        <v>40</v>
      </c>
      <c r="S50" s="64">
        <v>44477</v>
      </c>
      <c r="T50" s="57" t="s">
        <v>345</v>
      </c>
      <c r="U50" s="58" t="s">
        <v>346</v>
      </c>
      <c r="V50" s="47" t="s">
        <v>45</v>
      </c>
      <c r="W50" s="47" t="s">
        <v>347</v>
      </c>
      <c r="X50" s="60">
        <v>44534</v>
      </c>
      <c r="Y50" s="61">
        <v>44537</v>
      </c>
      <c r="Z50" s="62"/>
      <c r="AA50" s="62"/>
      <c r="AB50" s="63"/>
      <c r="AC50" s="63"/>
      <c r="AD50" s="63"/>
      <c r="AE50" s="63"/>
      <c r="AF50" s="63"/>
      <c r="AG50" s="63"/>
    </row>
    <row r="51" spans="2:33" s="23" customFormat="1" ht="15" customHeight="1">
      <c r="B51" s="47" t="s">
        <v>348</v>
      </c>
      <c r="C51" s="45" t="s">
        <v>126</v>
      </c>
      <c r="D51" s="46" t="s">
        <v>349</v>
      </c>
      <c r="E51" s="44" t="s">
        <v>296</v>
      </c>
      <c r="F51" s="59" t="s">
        <v>297</v>
      </c>
      <c r="G51" s="48" t="s">
        <v>350</v>
      </c>
      <c r="H51" s="47" t="s">
        <v>351</v>
      </c>
      <c r="I51" s="49" t="s">
        <v>40</v>
      </c>
      <c r="J51" s="47" t="s">
        <v>41</v>
      </c>
      <c r="K51" s="50" t="s">
        <v>352</v>
      </c>
      <c r="L51" s="51" t="s">
        <v>52</v>
      </c>
      <c r="M51" s="56" t="s">
        <v>40</v>
      </c>
      <c r="N51" s="56" t="s">
        <v>40</v>
      </c>
      <c r="O51" s="54">
        <v>86000</v>
      </c>
      <c r="P51" s="54">
        <v>86000</v>
      </c>
      <c r="Q51" s="56">
        <f t="shared" si="7"/>
        <v>0</v>
      </c>
      <c r="R51" s="56" t="s">
        <v>40</v>
      </c>
      <c r="S51" s="64">
        <v>44490</v>
      </c>
      <c r="T51" s="57" t="s">
        <v>353</v>
      </c>
      <c r="U51" s="58" t="s">
        <v>354</v>
      </c>
      <c r="V51" s="47" t="s">
        <v>45</v>
      </c>
      <c r="W51" s="47" t="s">
        <v>220</v>
      </c>
      <c r="X51" s="60">
        <v>44537</v>
      </c>
      <c r="Y51" s="61">
        <v>44539</v>
      </c>
      <c r="Z51" s="62"/>
      <c r="AA51" s="62"/>
      <c r="AB51" s="63"/>
      <c r="AC51" s="63"/>
      <c r="AD51" s="63"/>
      <c r="AE51" s="63"/>
      <c r="AF51" s="63"/>
      <c r="AG51" s="63"/>
    </row>
    <row r="52" spans="2:33" s="23" customFormat="1" ht="15" customHeight="1">
      <c r="B52" s="47" t="s">
        <v>355</v>
      </c>
      <c r="C52" s="59" t="s">
        <v>34</v>
      </c>
      <c r="D52" s="46" t="s">
        <v>356</v>
      </c>
      <c r="E52" s="47" t="s">
        <v>357</v>
      </c>
      <c r="F52" s="59" t="s">
        <v>358</v>
      </c>
      <c r="G52" s="48" t="s">
        <v>359</v>
      </c>
      <c r="H52" s="47" t="s">
        <v>360</v>
      </c>
      <c r="I52" s="49" t="s">
        <v>40</v>
      </c>
      <c r="J52" s="47" t="s">
        <v>41</v>
      </c>
      <c r="K52" s="61" t="s">
        <v>361</v>
      </c>
      <c r="L52" s="51" t="s">
        <v>362</v>
      </c>
      <c r="M52" s="72">
        <v>44225</v>
      </c>
      <c r="N52" s="53" t="s">
        <v>44</v>
      </c>
      <c r="O52" s="54">
        <v>102666.67</v>
      </c>
      <c r="P52" s="54"/>
      <c r="Q52" s="56">
        <f t="shared" si="0"/>
        <v>1</v>
      </c>
      <c r="R52" s="56" t="s">
        <v>72</v>
      </c>
      <c r="S52" s="56"/>
      <c r="T52" s="48"/>
      <c r="U52" s="58"/>
      <c r="V52" s="47" t="s">
        <v>45</v>
      </c>
      <c r="W52" s="59"/>
      <c r="X52" s="60"/>
      <c r="Y52" s="61"/>
      <c r="Z52" s="62"/>
      <c r="AA52" s="62"/>
      <c r="AB52" s="63"/>
      <c r="AC52" s="63"/>
      <c r="AD52" s="63"/>
      <c r="AE52" s="63"/>
      <c r="AF52" s="63"/>
      <c r="AG52" s="63"/>
    </row>
    <row r="53" spans="2:33" s="23" customFormat="1" ht="15" customHeight="1">
      <c r="B53" s="47" t="s">
        <v>363</v>
      </c>
      <c r="C53" s="45" t="s">
        <v>47</v>
      </c>
      <c r="D53" s="46" t="s">
        <v>364</v>
      </c>
      <c r="E53" s="44" t="s">
        <v>357</v>
      </c>
      <c r="F53" s="59" t="s">
        <v>358</v>
      </c>
      <c r="G53" s="48" t="s">
        <v>365</v>
      </c>
      <c r="H53" s="47" t="s">
        <v>147</v>
      </c>
      <c r="I53" s="49" t="s">
        <v>40</v>
      </c>
      <c r="J53" s="47" t="s">
        <v>41</v>
      </c>
      <c r="K53" s="50" t="s">
        <v>366</v>
      </c>
      <c r="L53" s="51" t="s">
        <v>52</v>
      </c>
      <c r="M53" s="64">
        <v>44266</v>
      </c>
      <c r="N53" s="53" t="s">
        <v>44</v>
      </c>
      <c r="O53" s="54">
        <v>449105.55</v>
      </c>
      <c r="P53" s="54">
        <v>225090.6</v>
      </c>
      <c r="Q53" s="56">
        <f t="shared" si="0"/>
        <v>0.4988024530090977</v>
      </c>
      <c r="R53" s="56" t="s">
        <v>44</v>
      </c>
      <c r="S53" s="64">
        <v>44287</v>
      </c>
      <c r="T53" s="57" t="s">
        <v>367</v>
      </c>
      <c r="U53" s="58" t="s">
        <v>368</v>
      </c>
      <c r="V53" s="47" t="s">
        <v>45</v>
      </c>
      <c r="W53" s="59" t="s">
        <v>183</v>
      </c>
      <c r="X53" s="60">
        <v>44300</v>
      </c>
      <c r="Y53" s="61">
        <v>44301</v>
      </c>
      <c r="Z53" s="62"/>
      <c r="AA53" s="62"/>
      <c r="AB53" s="63"/>
      <c r="AC53" s="63"/>
      <c r="AD53" s="63"/>
      <c r="AE53" s="63"/>
      <c r="AF53" s="63"/>
      <c r="AG53" s="63"/>
    </row>
    <row r="54" spans="2:33" s="23" customFormat="1" ht="15" customHeight="1">
      <c r="B54" s="47" t="s">
        <v>369</v>
      </c>
      <c r="C54" s="45" t="s">
        <v>57</v>
      </c>
      <c r="D54" s="46" t="s">
        <v>370</v>
      </c>
      <c r="E54" s="44" t="s">
        <v>357</v>
      </c>
      <c r="F54" s="59" t="s">
        <v>358</v>
      </c>
      <c r="G54" s="48" t="s">
        <v>371</v>
      </c>
      <c r="H54" s="47" t="s">
        <v>372</v>
      </c>
      <c r="I54" s="49" t="s">
        <v>40</v>
      </c>
      <c r="J54" s="47" t="s">
        <v>41</v>
      </c>
      <c r="K54" s="50" t="s">
        <v>366</v>
      </c>
      <c r="L54" s="51" t="s">
        <v>52</v>
      </c>
      <c r="M54" s="64">
        <v>44274</v>
      </c>
      <c r="N54" s="56" t="s">
        <v>44</v>
      </c>
      <c r="O54" s="54">
        <v>88750</v>
      </c>
      <c r="P54" s="54">
        <v>54000</v>
      </c>
      <c r="Q54" s="56">
        <f t="shared" si="0"/>
        <v>0.39154929577464787</v>
      </c>
      <c r="R54" s="56" t="s">
        <v>72</v>
      </c>
      <c r="S54" s="64">
        <v>44348</v>
      </c>
      <c r="T54" s="57" t="s">
        <v>373</v>
      </c>
      <c r="U54" s="58" t="s">
        <v>374</v>
      </c>
      <c r="V54" s="47" t="s">
        <v>45</v>
      </c>
      <c r="W54" s="59" t="s">
        <v>235</v>
      </c>
      <c r="X54" s="60">
        <v>44357</v>
      </c>
      <c r="Y54" s="61">
        <v>44358</v>
      </c>
      <c r="Z54" s="62"/>
      <c r="AA54" s="62"/>
      <c r="AB54" s="63"/>
      <c r="AC54" s="63"/>
      <c r="AD54" s="63"/>
      <c r="AE54" s="63"/>
      <c r="AF54" s="63"/>
      <c r="AG54" s="63"/>
    </row>
    <row r="55" spans="2:33" s="23" customFormat="1" ht="15" customHeight="1">
      <c r="B55" s="47" t="s">
        <v>375</v>
      </c>
      <c r="C55" s="45" t="s">
        <v>62</v>
      </c>
      <c r="D55" s="46" t="s">
        <v>376</v>
      </c>
      <c r="E55" s="44" t="s">
        <v>357</v>
      </c>
      <c r="F55" s="59" t="s">
        <v>358</v>
      </c>
      <c r="G55" s="48" t="s">
        <v>377</v>
      </c>
      <c r="H55" s="47" t="s">
        <v>147</v>
      </c>
      <c r="I55" s="49" t="s">
        <v>40</v>
      </c>
      <c r="J55" s="47" t="s">
        <v>41</v>
      </c>
      <c r="K55" s="50" t="s">
        <v>378</v>
      </c>
      <c r="L55" s="51" t="s">
        <v>52</v>
      </c>
      <c r="M55" s="64">
        <v>44279</v>
      </c>
      <c r="N55" s="56" t="s">
        <v>44</v>
      </c>
      <c r="O55" s="54">
        <v>868330.99</v>
      </c>
      <c r="P55" s="54">
        <v>433440</v>
      </c>
      <c r="Q55" s="56">
        <f t="shared" si="0"/>
        <v>0.50083550513382002</v>
      </c>
      <c r="R55" s="56" t="s">
        <v>44</v>
      </c>
      <c r="S55" s="64">
        <v>44295</v>
      </c>
      <c r="T55" s="57" t="s">
        <v>379</v>
      </c>
      <c r="U55" s="58" t="s">
        <v>380</v>
      </c>
      <c r="V55" s="47" t="s">
        <v>45</v>
      </c>
      <c r="W55" s="59" t="s">
        <v>190</v>
      </c>
      <c r="X55" s="60">
        <v>44313</v>
      </c>
      <c r="Y55" s="61">
        <v>44314</v>
      </c>
      <c r="Z55" s="62"/>
      <c r="AA55" s="62"/>
      <c r="AB55" s="63"/>
      <c r="AC55" s="63"/>
      <c r="AD55" s="63"/>
      <c r="AE55" s="63"/>
      <c r="AF55" s="63"/>
      <c r="AG55" s="63"/>
    </row>
    <row r="56" spans="2:33" s="23" customFormat="1" ht="15" customHeight="1">
      <c r="B56" s="47" t="s">
        <v>381</v>
      </c>
      <c r="C56" s="45" t="s">
        <v>67</v>
      </c>
      <c r="D56" s="46" t="s">
        <v>382</v>
      </c>
      <c r="E56" s="44" t="s">
        <v>357</v>
      </c>
      <c r="F56" s="59" t="s">
        <v>358</v>
      </c>
      <c r="G56" s="48" t="s">
        <v>383</v>
      </c>
      <c r="H56" s="47" t="s">
        <v>147</v>
      </c>
      <c r="I56" s="49" t="s">
        <v>40</v>
      </c>
      <c r="J56" s="47" t="s">
        <v>41</v>
      </c>
      <c r="K56" s="50" t="s">
        <v>366</v>
      </c>
      <c r="L56" s="51" t="s">
        <v>52</v>
      </c>
      <c r="M56" s="64">
        <v>44266</v>
      </c>
      <c r="N56" s="53" t="s">
        <v>44</v>
      </c>
      <c r="O56" s="54">
        <v>1170207.3600000001</v>
      </c>
      <c r="P56" s="54">
        <v>881195.34</v>
      </c>
      <c r="Q56" s="56">
        <f t="shared" si="0"/>
        <v>0.24697504893491706</v>
      </c>
      <c r="R56" s="56" t="s">
        <v>44</v>
      </c>
      <c r="S56" s="64">
        <v>44287</v>
      </c>
      <c r="T56" s="57" t="s">
        <v>384</v>
      </c>
      <c r="U56" s="58" t="s">
        <v>385</v>
      </c>
      <c r="V56" s="47" t="s">
        <v>45</v>
      </c>
      <c r="W56" s="59" t="s">
        <v>167</v>
      </c>
      <c r="X56" s="60">
        <v>44298</v>
      </c>
      <c r="Y56" s="61">
        <v>44299</v>
      </c>
      <c r="Z56" s="62"/>
      <c r="AA56" s="62"/>
      <c r="AB56" s="63"/>
      <c r="AC56" s="63"/>
      <c r="AD56" s="63"/>
      <c r="AE56" s="63"/>
      <c r="AF56" s="63"/>
      <c r="AG56" s="63"/>
    </row>
    <row r="57" spans="2:33" s="23" customFormat="1" ht="15" customHeight="1">
      <c r="B57" s="47" t="s">
        <v>386</v>
      </c>
      <c r="C57" s="45" t="s">
        <v>77</v>
      </c>
      <c r="D57" s="46" t="s">
        <v>387</v>
      </c>
      <c r="E57" s="44" t="s">
        <v>357</v>
      </c>
      <c r="F57" s="59" t="s">
        <v>358</v>
      </c>
      <c r="G57" s="48" t="s">
        <v>359</v>
      </c>
      <c r="H57" s="47" t="s">
        <v>351</v>
      </c>
      <c r="I57" s="49" t="s">
        <v>40</v>
      </c>
      <c r="J57" s="47" t="s">
        <v>41</v>
      </c>
      <c r="K57" s="50" t="s">
        <v>388</v>
      </c>
      <c r="L57" s="51" t="s">
        <v>52</v>
      </c>
      <c r="M57" s="64">
        <v>44308</v>
      </c>
      <c r="N57" s="53" t="s">
        <v>44</v>
      </c>
      <c r="O57" s="54">
        <v>102666.67</v>
      </c>
      <c r="P57" s="54">
        <v>45000</v>
      </c>
      <c r="Q57" s="56">
        <f t="shared" si="0"/>
        <v>0.56168832591921014</v>
      </c>
      <c r="R57" s="56" t="s">
        <v>72</v>
      </c>
      <c r="S57" s="64">
        <v>44340</v>
      </c>
      <c r="T57" s="57" t="s">
        <v>389</v>
      </c>
      <c r="U57" s="58" t="s">
        <v>390</v>
      </c>
      <c r="V57" s="47" t="s">
        <v>45</v>
      </c>
      <c r="W57" s="59" t="s">
        <v>188</v>
      </c>
      <c r="X57" s="60">
        <v>44349</v>
      </c>
      <c r="Y57" s="61">
        <v>44355</v>
      </c>
      <c r="Z57" s="62"/>
      <c r="AA57" s="62"/>
      <c r="AB57" s="63"/>
      <c r="AC57" s="63"/>
      <c r="AD57" s="63"/>
      <c r="AE57" s="63"/>
      <c r="AF57" s="63"/>
      <c r="AG57" s="63"/>
    </row>
    <row r="58" spans="2:33" s="23" customFormat="1" ht="15" customHeight="1">
      <c r="B58" s="47" t="s">
        <v>391</v>
      </c>
      <c r="C58" s="45" t="s">
        <v>83</v>
      </c>
      <c r="D58" s="46" t="s">
        <v>387</v>
      </c>
      <c r="E58" s="44" t="s">
        <v>357</v>
      </c>
      <c r="F58" s="59" t="s">
        <v>358</v>
      </c>
      <c r="G58" s="48" t="s">
        <v>392</v>
      </c>
      <c r="H58" s="47" t="s">
        <v>155</v>
      </c>
      <c r="I58" s="49" t="s">
        <v>40</v>
      </c>
      <c r="J58" s="47" t="s">
        <v>41</v>
      </c>
      <c r="K58" s="50" t="s">
        <v>393</v>
      </c>
      <c r="L58" s="51" t="s">
        <v>394</v>
      </c>
      <c r="M58" s="64">
        <v>44336</v>
      </c>
      <c r="N58" s="53" t="s">
        <v>44</v>
      </c>
      <c r="O58" s="73" t="s">
        <v>395</v>
      </c>
      <c r="P58" s="54"/>
      <c r="Q58" s="56">
        <f t="shared" si="0"/>
        <v>0</v>
      </c>
      <c r="R58" s="56"/>
      <c r="S58" s="64"/>
      <c r="T58" s="57"/>
      <c r="U58" s="58"/>
      <c r="V58" s="47" t="s">
        <v>105</v>
      </c>
      <c r="W58" s="59"/>
      <c r="X58" s="60"/>
      <c r="Y58" s="61"/>
      <c r="Z58" s="62"/>
      <c r="AA58" s="62"/>
      <c r="AB58" s="63"/>
      <c r="AC58" s="63"/>
      <c r="AD58" s="63"/>
      <c r="AE58" s="63"/>
      <c r="AF58" s="63"/>
      <c r="AG58" s="63"/>
    </row>
    <row r="59" spans="2:33" s="23" customFormat="1" ht="15" customHeight="1">
      <c r="B59" s="47" t="s">
        <v>396</v>
      </c>
      <c r="C59" s="45" t="s">
        <v>91</v>
      </c>
      <c r="D59" s="46" t="s">
        <v>397</v>
      </c>
      <c r="E59" s="44" t="s">
        <v>357</v>
      </c>
      <c r="F59" s="59" t="s">
        <v>358</v>
      </c>
      <c r="G59" s="48" t="s">
        <v>398</v>
      </c>
      <c r="H59" s="47" t="s">
        <v>399</v>
      </c>
      <c r="I59" s="49" t="s">
        <v>40</v>
      </c>
      <c r="J59" s="47" t="s">
        <v>41</v>
      </c>
      <c r="K59" s="50" t="s">
        <v>400</v>
      </c>
      <c r="L59" s="51" t="s">
        <v>52</v>
      </c>
      <c r="M59" s="64">
        <v>44824</v>
      </c>
      <c r="N59" s="56" t="s">
        <v>44</v>
      </c>
      <c r="O59" s="54">
        <v>3283648</v>
      </c>
      <c r="P59" s="54">
        <v>2904000</v>
      </c>
      <c r="Q59" s="56">
        <f t="shared" si="0"/>
        <v>0.11561775196366968</v>
      </c>
      <c r="R59" s="56" t="s">
        <v>44</v>
      </c>
      <c r="S59" s="64">
        <v>44837</v>
      </c>
      <c r="T59" s="57" t="s">
        <v>401</v>
      </c>
      <c r="U59" s="58" t="s">
        <v>402</v>
      </c>
      <c r="V59" s="47" t="s">
        <v>45</v>
      </c>
      <c r="W59" s="59" t="s">
        <v>403</v>
      </c>
      <c r="X59" s="60">
        <v>44845</v>
      </c>
      <c r="Y59" s="61">
        <v>44847</v>
      </c>
      <c r="Z59" s="62"/>
      <c r="AA59" s="62"/>
      <c r="AB59" s="63"/>
      <c r="AC59" s="63"/>
      <c r="AD59" s="63"/>
      <c r="AE59" s="63"/>
      <c r="AF59" s="63"/>
      <c r="AG59" s="63"/>
    </row>
    <row r="60" spans="2:33" s="23" customFormat="1" ht="15" customHeight="1">
      <c r="B60" s="47" t="s">
        <v>404</v>
      </c>
      <c r="C60" s="45" t="s">
        <v>126</v>
      </c>
      <c r="D60" s="46" t="s">
        <v>405</v>
      </c>
      <c r="E60" s="44" t="s">
        <v>357</v>
      </c>
      <c r="F60" s="59" t="s">
        <v>358</v>
      </c>
      <c r="G60" s="48" t="s">
        <v>406</v>
      </c>
      <c r="H60" s="47" t="s">
        <v>201</v>
      </c>
      <c r="I60" s="49" t="s">
        <v>40</v>
      </c>
      <c r="J60" s="47" t="s">
        <v>41</v>
      </c>
      <c r="K60" s="50" t="s">
        <v>407</v>
      </c>
      <c r="L60" s="51" t="s">
        <v>52</v>
      </c>
      <c r="M60" s="64">
        <v>44379</v>
      </c>
      <c r="N60" s="56" t="s">
        <v>44</v>
      </c>
      <c r="O60" s="54">
        <v>59400</v>
      </c>
      <c r="P60" s="54">
        <v>39500</v>
      </c>
      <c r="Q60" s="56">
        <f t="shared" si="0"/>
        <v>0.33501683501683499</v>
      </c>
      <c r="R60" s="56" t="s">
        <v>44</v>
      </c>
      <c r="S60" s="64">
        <v>44396</v>
      </c>
      <c r="T60" s="57" t="s">
        <v>408</v>
      </c>
      <c r="U60" s="58" t="s">
        <v>409</v>
      </c>
      <c r="V60" s="47" t="s">
        <v>45</v>
      </c>
      <c r="W60" s="59" t="s">
        <v>241</v>
      </c>
      <c r="X60" s="60">
        <v>44405</v>
      </c>
      <c r="Y60" s="61">
        <v>44407</v>
      </c>
      <c r="Z60" s="62"/>
      <c r="AA60" s="62"/>
      <c r="AB60" s="63"/>
      <c r="AC60" s="63"/>
      <c r="AD60" s="63"/>
      <c r="AE60" s="63"/>
      <c r="AF60" s="63"/>
      <c r="AG60" s="63"/>
    </row>
    <row r="61" spans="2:33" s="23" customFormat="1" ht="15" customHeight="1">
      <c r="B61" s="47" t="s">
        <v>391</v>
      </c>
      <c r="C61" s="45" t="s">
        <v>160</v>
      </c>
      <c r="D61" s="46" t="s">
        <v>410</v>
      </c>
      <c r="E61" s="44" t="s">
        <v>357</v>
      </c>
      <c r="F61" s="59" t="s">
        <v>358</v>
      </c>
      <c r="G61" s="48" t="s">
        <v>392</v>
      </c>
      <c r="H61" s="47" t="s">
        <v>155</v>
      </c>
      <c r="I61" s="49" t="s">
        <v>40</v>
      </c>
      <c r="J61" s="47" t="s">
        <v>41</v>
      </c>
      <c r="K61" s="50" t="s">
        <v>393</v>
      </c>
      <c r="L61" s="51" t="s">
        <v>52</v>
      </c>
      <c r="M61" s="64">
        <v>44368</v>
      </c>
      <c r="N61" s="56" t="s">
        <v>44</v>
      </c>
      <c r="O61" s="54">
        <v>661690.49</v>
      </c>
      <c r="P61" s="54">
        <v>457592.5</v>
      </c>
      <c r="Q61" s="56">
        <f t="shared" si="0"/>
        <v>0.30844933255728069</v>
      </c>
      <c r="R61" s="56" t="s">
        <v>72</v>
      </c>
      <c r="S61" s="64">
        <v>44404</v>
      </c>
      <c r="T61" s="57" t="s">
        <v>164</v>
      </c>
      <c r="U61" s="58" t="s">
        <v>150</v>
      </c>
      <c r="V61" s="47" t="s">
        <v>105</v>
      </c>
      <c r="W61" s="59" t="s">
        <v>411</v>
      </c>
      <c r="X61" s="60">
        <v>44410</v>
      </c>
      <c r="Y61" s="61">
        <v>44411</v>
      </c>
      <c r="Z61" s="62"/>
      <c r="AA61" s="62"/>
      <c r="AB61" s="63"/>
      <c r="AC61" s="63"/>
      <c r="AD61" s="63"/>
      <c r="AE61" s="63"/>
      <c r="AF61" s="63"/>
      <c r="AG61" s="63"/>
    </row>
    <row r="62" spans="2:33" s="23" customFormat="1" ht="15" customHeight="1">
      <c r="B62" s="47" t="s">
        <v>412</v>
      </c>
      <c r="C62" s="45" t="s">
        <v>167</v>
      </c>
      <c r="D62" s="46" t="s">
        <v>413</v>
      </c>
      <c r="E62" s="44" t="s">
        <v>357</v>
      </c>
      <c r="F62" s="59" t="s">
        <v>358</v>
      </c>
      <c r="G62" s="48" t="s">
        <v>414</v>
      </c>
      <c r="H62" s="47" t="s">
        <v>70</v>
      </c>
      <c r="I62" s="49" t="s">
        <v>40</v>
      </c>
      <c r="J62" s="47" t="s">
        <v>41</v>
      </c>
      <c r="K62" s="50" t="s">
        <v>305</v>
      </c>
      <c r="L62" s="51" t="s">
        <v>52</v>
      </c>
      <c r="M62" s="64">
        <v>44469</v>
      </c>
      <c r="N62" s="56" t="s">
        <v>44</v>
      </c>
      <c r="O62" s="54">
        <v>4554131.24</v>
      </c>
      <c r="P62" s="54">
        <v>2084000</v>
      </c>
      <c r="Q62" s="56">
        <f t="shared" si="0"/>
        <v>0.54239351257694546</v>
      </c>
      <c r="R62" s="56" t="s">
        <v>44</v>
      </c>
      <c r="S62" s="64">
        <v>44483</v>
      </c>
      <c r="T62" s="57" t="s">
        <v>415</v>
      </c>
      <c r="U62" s="58" t="s">
        <v>416</v>
      </c>
      <c r="V62" s="47" t="s">
        <v>45</v>
      </c>
      <c r="W62" s="59" t="s">
        <v>417</v>
      </c>
      <c r="X62" s="60">
        <v>44488</v>
      </c>
      <c r="Y62" s="61">
        <v>44489</v>
      </c>
      <c r="Z62" s="62"/>
      <c r="AA62" s="62"/>
      <c r="AB62" s="63"/>
      <c r="AC62" s="63"/>
      <c r="AD62" s="63"/>
      <c r="AE62" s="63"/>
      <c r="AF62" s="63"/>
      <c r="AG62" s="63"/>
    </row>
    <row r="63" spans="2:33" s="23" customFormat="1" ht="15" customHeight="1">
      <c r="B63" s="47" t="s">
        <v>418</v>
      </c>
      <c r="C63" s="45" t="s">
        <v>175</v>
      </c>
      <c r="D63" s="46" t="s">
        <v>419</v>
      </c>
      <c r="E63" s="44" t="s">
        <v>357</v>
      </c>
      <c r="F63" s="59" t="s">
        <v>358</v>
      </c>
      <c r="G63" s="48" t="s">
        <v>420</v>
      </c>
      <c r="H63" s="47" t="s">
        <v>170</v>
      </c>
      <c r="I63" s="49" t="s">
        <v>40</v>
      </c>
      <c r="J63" s="47" t="s">
        <v>41</v>
      </c>
      <c r="K63" s="50" t="s">
        <v>421</v>
      </c>
      <c r="L63" s="51" t="s">
        <v>52</v>
      </c>
      <c r="M63" s="64">
        <v>44468</v>
      </c>
      <c r="N63" s="56" t="s">
        <v>44</v>
      </c>
      <c r="O63" s="54">
        <v>2143680</v>
      </c>
      <c r="P63" s="54">
        <v>973920</v>
      </c>
      <c r="Q63" s="56">
        <f t="shared" ref="Q63" si="8">IFERROR((O63-P63)/O63,)</f>
        <v>0.5456784594715629</v>
      </c>
      <c r="R63" s="56" t="s">
        <v>72</v>
      </c>
      <c r="S63" s="64">
        <v>44516</v>
      </c>
      <c r="T63" s="57" t="s">
        <v>422</v>
      </c>
      <c r="U63" s="58" t="s">
        <v>423</v>
      </c>
      <c r="V63" s="47" t="s">
        <v>45</v>
      </c>
      <c r="W63" s="59" t="s">
        <v>424</v>
      </c>
      <c r="X63" s="60">
        <v>44543</v>
      </c>
      <c r="Y63" s="61">
        <v>44544</v>
      </c>
      <c r="Z63" s="62"/>
      <c r="AA63" s="62"/>
      <c r="AB63" s="63"/>
      <c r="AC63" s="63"/>
      <c r="AD63" s="63"/>
      <c r="AE63" s="63"/>
      <c r="AF63" s="63"/>
      <c r="AG63" s="63"/>
    </row>
    <row r="64" spans="2:33" s="23" customFormat="1" ht="15" customHeight="1">
      <c r="B64" s="47" t="s">
        <v>425</v>
      </c>
      <c r="C64" s="45" t="s">
        <v>183</v>
      </c>
      <c r="D64" s="46" t="s">
        <v>199</v>
      </c>
      <c r="E64" s="44" t="s">
        <v>357</v>
      </c>
      <c r="F64" s="59" t="s">
        <v>358</v>
      </c>
      <c r="G64" s="48" t="s">
        <v>426</v>
      </c>
      <c r="H64" s="47" t="s">
        <v>170</v>
      </c>
      <c r="I64" s="49" t="s">
        <v>40</v>
      </c>
      <c r="J64" s="47" t="s">
        <v>41</v>
      </c>
      <c r="K64" s="50" t="s">
        <v>427</v>
      </c>
      <c r="L64" s="51" t="s">
        <v>394</v>
      </c>
      <c r="M64" s="64">
        <v>44406</v>
      </c>
      <c r="N64" s="56" t="s">
        <v>72</v>
      </c>
      <c r="O64" s="73" t="s">
        <v>395</v>
      </c>
      <c r="P64" s="54"/>
      <c r="Q64" s="56">
        <f t="shared" si="0"/>
        <v>0</v>
      </c>
      <c r="R64" s="56"/>
      <c r="S64" s="64"/>
      <c r="T64" s="57"/>
      <c r="U64" s="58"/>
      <c r="V64" s="47" t="s">
        <v>45</v>
      </c>
      <c r="W64" s="59"/>
      <c r="X64" s="60"/>
      <c r="Y64" s="61"/>
      <c r="Z64" s="62"/>
      <c r="AA64" s="62"/>
      <c r="AB64" s="63"/>
      <c r="AC64" s="63"/>
      <c r="AD64" s="63"/>
      <c r="AE64" s="63"/>
      <c r="AF64" s="63"/>
      <c r="AG64" s="63"/>
    </row>
    <row r="65" spans="2:33" s="23" customFormat="1" ht="15" customHeight="1">
      <c r="B65" s="47" t="s">
        <v>90</v>
      </c>
      <c r="C65" s="45" t="s">
        <v>190</v>
      </c>
      <c r="D65" s="46" t="s">
        <v>428</v>
      </c>
      <c r="E65" s="44" t="s">
        <v>357</v>
      </c>
      <c r="F65" s="59" t="s">
        <v>358</v>
      </c>
      <c r="G65" s="48" t="s">
        <v>93</v>
      </c>
      <c r="H65" s="47" t="s">
        <v>70</v>
      </c>
      <c r="I65" s="49" t="s">
        <v>40</v>
      </c>
      <c r="J65" s="47" t="s">
        <v>41</v>
      </c>
      <c r="K65" s="50" t="s">
        <v>94</v>
      </c>
      <c r="L65" s="74" t="s">
        <v>429</v>
      </c>
      <c r="M65" s="64">
        <v>44487</v>
      </c>
      <c r="N65" s="56" t="s">
        <v>72</v>
      </c>
      <c r="O65" s="54">
        <v>515978.81</v>
      </c>
      <c r="P65" s="54"/>
      <c r="Q65" s="56">
        <f t="shared" si="0"/>
        <v>1</v>
      </c>
      <c r="R65" s="56"/>
      <c r="S65" s="64"/>
      <c r="T65" s="57"/>
      <c r="U65" s="58"/>
      <c r="V65" s="47" t="s">
        <v>45</v>
      </c>
      <c r="W65" s="59"/>
      <c r="X65" s="60"/>
      <c r="Y65" s="61"/>
      <c r="Z65" s="62"/>
      <c r="AA65" s="62"/>
      <c r="AB65" s="63"/>
      <c r="AC65" s="63"/>
      <c r="AD65" s="63"/>
      <c r="AE65" s="63"/>
      <c r="AF65" s="63"/>
      <c r="AG65" s="63"/>
    </row>
    <row r="66" spans="2:33" s="23" customFormat="1" ht="15" customHeight="1">
      <c r="B66" s="47" t="s">
        <v>430</v>
      </c>
      <c r="C66" s="45" t="s">
        <v>198</v>
      </c>
      <c r="D66" s="46" t="s">
        <v>431</v>
      </c>
      <c r="E66" s="44" t="s">
        <v>357</v>
      </c>
      <c r="F66" s="59" t="s">
        <v>358</v>
      </c>
      <c r="G66" s="48" t="s">
        <v>432</v>
      </c>
      <c r="H66" s="47" t="s">
        <v>170</v>
      </c>
      <c r="I66" s="49" t="s">
        <v>40</v>
      </c>
      <c r="J66" s="47" t="s">
        <v>41</v>
      </c>
      <c r="K66" s="50" t="s">
        <v>326</v>
      </c>
      <c r="L66" s="51" t="s">
        <v>52</v>
      </c>
      <c r="M66" s="64">
        <v>44421</v>
      </c>
      <c r="N66" s="56" t="s">
        <v>72</v>
      </c>
      <c r="O66" s="54">
        <v>664249.28</v>
      </c>
      <c r="P66" s="54">
        <v>495500</v>
      </c>
      <c r="Q66" s="56">
        <f t="shared" si="0"/>
        <v>0.25404510788479895</v>
      </c>
      <c r="R66" s="56" t="s">
        <v>72</v>
      </c>
      <c r="S66" s="64">
        <v>44470</v>
      </c>
      <c r="T66" s="57" t="s">
        <v>433</v>
      </c>
      <c r="U66" s="58" t="s">
        <v>434</v>
      </c>
      <c r="V66" s="47" t="s">
        <v>45</v>
      </c>
      <c r="W66" s="59" t="s">
        <v>435</v>
      </c>
      <c r="X66" s="60">
        <v>44476</v>
      </c>
      <c r="Y66" s="61">
        <v>44477</v>
      </c>
      <c r="Z66" s="62"/>
      <c r="AA66" s="62"/>
      <c r="AB66" s="63"/>
      <c r="AC66" s="63"/>
      <c r="AD66" s="63"/>
      <c r="AE66" s="63"/>
      <c r="AF66" s="63"/>
      <c r="AG66" s="63"/>
    </row>
    <row r="67" spans="2:33" s="23" customFormat="1" ht="23.25" customHeight="1">
      <c r="B67" s="47" t="s">
        <v>436</v>
      </c>
      <c r="C67" s="45" t="s">
        <v>206</v>
      </c>
      <c r="D67" s="46" t="s">
        <v>437</v>
      </c>
      <c r="E67" s="44" t="s">
        <v>357</v>
      </c>
      <c r="F67" s="59" t="s">
        <v>358</v>
      </c>
      <c r="G67" s="48" t="s">
        <v>438</v>
      </c>
      <c r="H67" s="47" t="s">
        <v>39</v>
      </c>
      <c r="I67" s="49" t="s">
        <v>40</v>
      </c>
      <c r="J67" s="47" t="s">
        <v>41</v>
      </c>
      <c r="K67" s="50" t="s">
        <v>439</v>
      </c>
      <c r="L67" s="51" t="s">
        <v>52</v>
      </c>
      <c r="M67" s="64">
        <v>44504</v>
      </c>
      <c r="N67" s="56" t="s">
        <v>44</v>
      </c>
      <c r="O67" s="54">
        <v>4799302.2</v>
      </c>
      <c r="P67" s="54">
        <v>1803000</v>
      </c>
      <c r="Q67" s="56">
        <f t="shared" si="0"/>
        <v>0.62432038557605318</v>
      </c>
      <c r="R67" s="56" t="s">
        <v>72</v>
      </c>
      <c r="S67" s="64">
        <v>44546</v>
      </c>
      <c r="T67" s="57" t="s">
        <v>440</v>
      </c>
      <c r="U67" s="75" t="s">
        <v>441</v>
      </c>
      <c r="V67" s="47" t="s">
        <v>45</v>
      </c>
      <c r="W67" s="59" t="s">
        <v>442</v>
      </c>
      <c r="X67" s="60">
        <v>44550</v>
      </c>
      <c r="Y67" s="61">
        <v>44551</v>
      </c>
      <c r="Z67" s="62"/>
      <c r="AA67" s="62"/>
      <c r="AB67" s="63"/>
      <c r="AC67" s="63"/>
      <c r="AD67" s="63"/>
      <c r="AE67" s="63"/>
      <c r="AF67" s="63"/>
      <c r="AG67" s="63"/>
    </row>
    <row r="68" spans="2:33" s="23" customFormat="1" ht="15" customHeight="1">
      <c r="B68" s="47" t="s">
        <v>443</v>
      </c>
      <c r="C68" s="45" t="s">
        <v>113</v>
      </c>
      <c r="D68" s="46" t="s">
        <v>444</v>
      </c>
      <c r="E68" s="44" t="s">
        <v>357</v>
      </c>
      <c r="F68" s="59" t="s">
        <v>358</v>
      </c>
      <c r="G68" s="48" t="s">
        <v>445</v>
      </c>
      <c r="H68" s="47" t="s">
        <v>446</v>
      </c>
      <c r="I68" s="49" t="s">
        <v>40</v>
      </c>
      <c r="J68" s="47" t="s">
        <v>41</v>
      </c>
      <c r="K68" s="50" t="s">
        <v>447</v>
      </c>
      <c r="L68" s="51" t="s">
        <v>52</v>
      </c>
      <c r="M68" s="64">
        <v>44482</v>
      </c>
      <c r="N68" s="56" t="s">
        <v>44</v>
      </c>
      <c r="O68" s="54">
        <v>959958.33</v>
      </c>
      <c r="P68" s="54">
        <v>959850</v>
      </c>
      <c r="Q68" s="56">
        <f t="shared" si="0"/>
        <v>1.1284864833659821E-4</v>
      </c>
      <c r="R68" s="56" t="s">
        <v>44</v>
      </c>
      <c r="S68" s="64">
        <v>44505</v>
      </c>
      <c r="T68" s="57" t="s">
        <v>448</v>
      </c>
      <c r="U68" s="58" t="s">
        <v>449</v>
      </c>
      <c r="V68" s="47" t="s">
        <v>45</v>
      </c>
      <c r="W68" s="59" t="s">
        <v>450</v>
      </c>
      <c r="X68" s="60">
        <v>44512</v>
      </c>
      <c r="Y68" s="61">
        <v>44516</v>
      </c>
      <c r="Z68" s="62"/>
      <c r="AA68" s="62"/>
      <c r="AB68" s="63"/>
      <c r="AC68" s="63"/>
      <c r="AD68" s="63"/>
      <c r="AE68" s="63"/>
      <c r="AF68" s="63"/>
      <c r="AG68" s="63"/>
    </row>
    <row r="69" spans="2:33" s="23" customFormat="1" ht="15" customHeight="1">
      <c r="B69" s="47" t="s">
        <v>451</v>
      </c>
      <c r="C69" s="45" t="s">
        <v>158</v>
      </c>
      <c r="D69" s="46" t="s">
        <v>452</v>
      </c>
      <c r="E69" s="44" t="s">
        <v>357</v>
      </c>
      <c r="F69" s="59" t="s">
        <v>358</v>
      </c>
      <c r="G69" s="48" t="s">
        <v>453</v>
      </c>
      <c r="H69" s="47" t="s">
        <v>155</v>
      </c>
      <c r="I69" s="49" t="s">
        <v>40</v>
      </c>
      <c r="J69" s="47" t="s">
        <v>41</v>
      </c>
      <c r="K69" s="50" t="s">
        <v>313</v>
      </c>
      <c r="L69" s="51" t="s">
        <v>52</v>
      </c>
      <c r="M69" s="64">
        <v>44559</v>
      </c>
      <c r="N69" s="56" t="s">
        <v>44</v>
      </c>
      <c r="O69" s="54">
        <v>2235006.1</v>
      </c>
      <c r="P69" s="54">
        <v>1751999.61</v>
      </c>
      <c r="Q69" s="56">
        <f t="shared" si="0"/>
        <v>0.21610969652387077</v>
      </c>
      <c r="R69" s="56" t="s">
        <v>44</v>
      </c>
      <c r="S69" s="64">
        <v>44585</v>
      </c>
      <c r="T69" s="57" t="s">
        <v>454</v>
      </c>
      <c r="U69" s="58" t="s">
        <v>455</v>
      </c>
      <c r="V69" s="47" t="s">
        <v>45</v>
      </c>
      <c r="W69" s="59" t="s">
        <v>456</v>
      </c>
      <c r="X69" s="60">
        <v>44610</v>
      </c>
      <c r="Y69" s="61">
        <v>44613</v>
      </c>
      <c r="Z69" s="62"/>
      <c r="AA69" s="62"/>
      <c r="AB69" s="63"/>
      <c r="AC69" s="63"/>
      <c r="AD69" s="63"/>
      <c r="AE69" s="63"/>
      <c r="AF69" s="63"/>
      <c r="AG69" s="63"/>
    </row>
    <row r="70" spans="2:33" s="23" customFormat="1" ht="15" customHeight="1">
      <c r="B70" s="47" t="s">
        <v>457</v>
      </c>
      <c r="C70" s="45" t="s">
        <v>137</v>
      </c>
      <c r="D70" s="46" t="s">
        <v>458</v>
      </c>
      <c r="E70" s="44" t="s">
        <v>357</v>
      </c>
      <c r="F70" s="59" t="s">
        <v>358</v>
      </c>
      <c r="G70" s="48" t="s">
        <v>459</v>
      </c>
      <c r="H70" s="47" t="s">
        <v>170</v>
      </c>
      <c r="I70" s="49" t="s">
        <v>40</v>
      </c>
      <c r="J70" s="47" t="s">
        <v>41</v>
      </c>
      <c r="K70" s="50" t="s">
        <v>305</v>
      </c>
      <c r="L70" s="51" t="s">
        <v>52</v>
      </c>
      <c r="M70" s="64">
        <v>44461</v>
      </c>
      <c r="N70" s="56" t="s">
        <v>44</v>
      </c>
      <c r="O70" s="54">
        <v>1822166.65</v>
      </c>
      <c r="P70" s="54">
        <v>874999.55</v>
      </c>
      <c r="Q70" s="56">
        <f t="shared" si="0"/>
        <v>0.5198026755675722</v>
      </c>
      <c r="R70" s="56" t="s">
        <v>72</v>
      </c>
      <c r="S70" s="64">
        <v>44516</v>
      </c>
      <c r="T70" s="57" t="s">
        <v>460</v>
      </c>
      <c r="U70" s="58" t="s">
        <v>461</v>
      </c>
      <c r="V70" s="47" t="s">
        <v>45</v>
      </c>
      <c r="W70" s="59" t="s">
        <v>462</v>
      </c>
      <c r="X70" s="60">
        <v>44526</v>
      </c>
      <c r="Y70" s="61">
        <v>44529</v>
      </c>
      <c r="Z70" s="62"/>
      <c r="AA70" s="62"/>
      <c r="AB70" s="63"/>
      <c r="AC70" s="63"/>
      <c r="AD70" s="63"/>
      <c r="AE70" s="63"/>
      <c r="AF70" s="63"/>
      <c r="AG70" s="63"/>
    </row>
    <row r="71" spans="2:33" s="23" customFormat="1" ht="34.5" customHeight="1">
      <c r="B71" s="47" t="s">
        <v>463</v>
      </c>
      <c r="C71" s="45" t="s">
        <v>188</v>
      </c>
      <c r="D71" s="46" t="s">
        <v>464</v>
      </c>
      <c r="E71" s="44" t="s">
        <v>357</v>
      </c>
      <c r="F71" s="59" t="s">
        <v>358</v>
      </c>
      <c r="G71" s="48" t="s">
        <v>465</v>
      </c>
      <c r="H71" s="47" t="s">
        <v>155</v>
      </c>
      <c r="I71" s="49" t="s">
        <v>40</v>
      </c>
      <c r="J71" s="47" t="s">
        <v>41</v>
      </c>
      <c r="K71" s="50" t="s">
        <v>313</v>
      </c>
      <c r="L71" s="51" t="s">
        <v>52</v>
      </c>
      <c r="M71" s="64">
        <v>44475</v>
      </c>
      <c r="N71" s="56" t="s">
        <v>44</v>
      </c>
      <c r="O71" s="54">
        <v>53318.26</v>
      </c>
      <c r="P71" s="54">
        <v>9454.57</v>
      </c>
      <c r="Q71" s="56">
        <f t="shared" si="0"/>
        <v>0.82267669650134867</v>
      </c>
      <c r="R71" s="56" t="s">
        <v>44</v>
      </c>
      <c r="S71" s="64">
        <v>44494</v>
      </c>
      <c r="T71" s="76" t="s">
        <v>466</v>
      </c>
      <c r="U71" s="75" t="s">
        <v>467</v>
      </c>
      <c r="V71" s="47" t="s">
        <v>105</v>
      </c>
      <c r="W71" s="90" t="s">
        <v>468</v>
      </c>
      <c r="X71" s="91" t="s">
        <v>469</v>
      </c>
      <c r="Y71" s="91" t="s">
        <v>470</v>
      </c>
      <c r="Z71" s="62"/>
      <c r="AA71" s="62"/>
      <c r="AB71" s="63"/>
      <c r="AC71" s="63"/>
      <c r="AD71" s="63"/>
      <c r="AE71" s="63"/>
      <c r="AF71" s="63"/>
      <c r="AG71" s="63"/>
    </row>
    <row r="72" spans="2:33" s="23" customFormat="1" ht="15" customHeight="1">
      <c r="B72" s="47" t="s">
        <v>471</v>
      </c>
      <c r="C72" s="45" t="s">
        <v>235</v>
      </c>
      <c r="D72" s="46" t="s">
        <v>464</v>
      </c>
      <c r="E72" s="44" t="s">
        <v>357</v>
      </c>
      <c r="F72" s="59" t="s">
        <v>358</v>
      </c>
      <c r="G72" s="48" t="s">
        <v>472</v>
      </c>
      <c r="H72" s="47" t="s">
        <v>473</v>
      </c>
      <c r="I72" s="49" t="s">
        <v>40</v>
      </c>
      <c r="J72" s="47" t="s">
        <v>41</v>
      </c>
      <c r="K72" s="50" t="s">
        <v>313</v>
      </c>
      <c r="L72" s="51" t="s">
        <v>52</v>
      </c>
      <c r="M72" s="64">
        <v>44470</v>
      </c>
      <c r="N72" s="56" t="s">
        <v>44</v>
      </c>
      <c r="O72" s="54">
        <v>142300</v>
      </c>
      <c r="P72" s="54">
        <v>35890</v>
      </c>
      <c r="Q72" s="56">
        <f t="shared" si="0"/>
        <v>0.74778636683063948</v>
      </c>
      <c r="R72" s="56" t="s">
        <v>72</v>
      </c>
      <c r="S72" s="64">
        <v>44505</v>
      </c>
      <c r="T72" s="57" t="s">
        <v>474</v>
      </c>
      <c r="U72" s="58" t="s">
        <v>475</v>
      </c>
      <c r="V72" s="47" t="s">
        <v>45</v>
      </c>
      <c r="W72" s="92" t="s">
        <v>476</v>
      </c>
      <c r="X72" s="91">
        <v>44508</v>
      </c>
      <c r="Y72" s="93">
        <v>44509</v>
      </c>
      <c r="Z72" s="62"/>
      <c r="AA72" s="62"/>
      <c r="AB72" s="63"/>
      <c r="AC72" s="63"/>
      <c r="AD72" s="63"/>
      <c r="AE72" s="63"/>
      <c r="AF72" s="63"/>
      <c r="AG72" s="63"/>
    </row>
    <row r="73" spans="2:33" s="23" customFormat="1" ht="15" customHeight="1">
      <c r="B73" s="47" t="s">
        <v>477</v>
      </c>
      <c r="C73" s="45" t="s">
        <v>241</v>
      </c>
      <c r="D73" s="46" t="s">
        <v>478</v>
      </c>
      <c r="E73" s="44" t="s">
        <v>357</v>
      </c>
      <c r="F73" s="59" t="s">
        <v>358</v>
      </c>
      <c r="G73" s="77" t="s">
        <v>479</v>
      </c>
      <c r="H73" s="47" t="s">
        <v>399</v>
      </c>
      <c r="I73" s="49" t="s">
        <v>40</v>
      </c>
      <c r="J73" s="47" t="s">
        <v>41</v>
      </c>
      <c r="K73" s="61" t="s">
        <v>480</v>
      </c>
      <c r="L73" s="51" t="s">
        <v>362</v>
      </c>
      <c r="M73" s="64">
        <v>44512</v>
      </c>
      <c r="N73" s="56" t="s">
        <v>44</v>
      </c>
      <c r="O73" s="54">
        <v>787222.36</v>
      </c>
      <c r="P73" s="54"/>
      <c r="Q73" s="56"/>
      <c r="R73" s="56"/>
      <c r="S73" s="64"/>
      <c r="T73" s="57"/>
      <c r="U73" s="58"/>
      <c r="V73" s="47" t="s">
        <v>45</v>
      </c>
      <c r="W73" s="59"/>
      <c r="X73" s="60"/>
      <c r="Y73" s="61"/>
      <c r="Z73" s="62"/>
      <c r="AA73" s="62"/>
      <c r="AB73" s="63"/>
      <c r="AC73" s="63"/>
      <c r="AD73" s="63"/>
      <c r="AE73" s="63"/>
      <c r="AF73" s="63"/>
      <c r="AG73" s="63"/>
    </row>
    <row r="74" spans="2:33" s="23" customFormat="1" ht="15" customHeight="1">
      <c r="B74" s="47" t="s">
        <v>481</v>
      </c>
      <c r="C74" s="45" t="s">
        <v>248</v>
      </c>
      <c r="D74" s="46" t="s">
        <v>482</v>
      </c>
      <c r="E74" s="44" t="s">
        <v>357</v>
      </c>
      <c r="F74" s="59" t="s">
        <v>358</v>
      </c>
      <c r="G74" s="77" t="s">
        <v>483</v>
      </c>
      <c r="H74" s="47" t="s">
        <v>201</v>
      </c>
      <c r="I74" s="49" t="s">
        <v>40</v>
      </c>
      <c r="J74" s="47" t="s">
        <v>41</v>
      </c>
      <c r="K74" s="50" t="s">
        <v>262</v>
      </c>
      <c r="L74" s="51" t="s">
        <v>52</v>
      </c>
      <c r="M74" s="64">
        <v>44545</v>
      </c>
      <c r="N74" s="56" t="s">
        <v>44</v>
      </c>
      <c r="O74" s="54">
        <v>126053.33</v>
      </c>
      <c r="P74" s="54">
        <v>126000</v>
      </c>
      <c r="Q74" s="56">
        <f t="shared" ref="Q74:Q76" si="9">IFERROR((O74-P74)/O74,)</f>
        <v>4.2307490012363612E-4</v>
      </c>
      <c r="R74" s="56" t="s">
        <v>44</v>
      </c>
      <c r="S74" s="64">
        <v>44567</v>
      </c>
      <c r="T74" s="57" t="s">
        <v>484</v>
      </c>
      <c r="U74" s="58" t="s">
        <v>485</v>
      </c>
      <c r="V74" s="47" t="s">
        <v>45</v>
      </c>
      <c r="W74" s="59" t="s">
        <v>486</v>
      </c>
      <c r="X74" s="60">
        <v>44572</v>
      </c>
      <c r="Y74" s="61">
        <v>44574</v>
      </c>
      <c r="Z74" s="62"/>
      <c r="AA74" s="62"/>
      <c r="AB74" s="63"/>
      <c r="AC74" s="63"/>
      <c r="AD74" s="63"/>
      <c r="AE74" s="63"/>
      <c r="AF74" s="63"/>
      <c r="AG74" s="63"/>
    </row>
    <row r="75" spans="2:33" s="23" customFormat="1" ht="15" customHeight="1">
      <c r="B75" s="47" t="s">
        <v>487</v>
      </c>
      <c r="C75" s="45" t="s">
        <v>204</v>
      </c>
      <c r="D75" s="46" t="s">
        <v>488</v>
      </c>
      <c r="E75" s="44" t="s">
        <v>357</v>
      </c>
      <c r="F75" s="59" t="s">
        <v>358</v>
      </c>
      <c r="G75" s="77" t="s">
        <v>489</v>
      </c>
      <c r="H75" s="47" t="s">
        <v>351</v>
      </c>
      <c r="I75" s="49" t="s">
        <v>40</v>
      </c>
      <c r="J75" s="47" t="s">
        <v>41</v>
      </c>
      <c r="K75" s="50" t="s">
        <v>490</v>
      </c>
      <c r="L75" s="51" t="s">
        <v>52</v>
      </c>
      <c r="M75" s="64">
        <v>44539</v>
      </c>
      <c r="N75" s="56" t="s">
        <v>44</v>
      </c>
      <c r="O75" s="54">
        <v>31999.68</v>
      </c>
      <c r="P75" s="54">
        <v>18000</v>
      </c>
      <c r="Q75" s="56">
        <f t="shared" si="9"/>
        <v>0.43749437494374943</v>
      </c>
      <c r="R75" s="56" t="s">
        <v>44</v>
      </c>
      <c r="S75" s="64">
        <v>44571</v>
      </c>
      <c r="T75" s="57" t="s">
        <v>491</v>
      </c>
      <c r="U75" s="58" t="s">
        <v>492</v>
      </c>
      <c r="V75" s="47" t="s">
        <v>45</v>
      </c>
      <c r="W75" s="59" t="s">
        <v>493</v>
      </c>
      <c r="X75" s="60">
        <v>44574</v>
      </c>
      <c r="Y75" s="61">
        <v>44575</v>
      </c>
      <c r="Z75" s="62"/>
      <c r="AA75" s="62"/>
      <c r="AB75" s="63"/>
      <c r="AC75" s="63"/>
      <c r="AD75" s="63"/>
      <c r="AE75" s="63"/>
      <c r="AF75" s="63"/>
      <c r="AG75" s="63"/>
    </row>
    <row r="76" spans="2:33" s="23" customFormat="1" ht="15" customHeight="1">
      <c r="B76" s="47" t="s">
        <v>494</v>
      </c>
      <c r="C76" s="45" t="s">
        <v>210</v>
      </c>
      <c r="D76" s="46" t="s">
        <v>495</v>
      </c>
      <c r="E76" s="44" t="s">
        <v>357</v>
      </c>
      <c r="F76" s="59" t="s">
        <v>358</v>
      </c>
      <c r="G76" s="77" t="s">
        <v>496</v>
      </c>
      <c r="H76" s="47" t="s">
        <v>147</v>
      </c>
      <c r="I76" s="49" t="s">
        <v>40</v>
      </c>
      <c r="J76" s="47" t="s">
        <v>41</v>
      </c>
      <c r="K76" s="50" t="s">
        <v>490</v>
      </c>
      <c r="L76" s="51" t="s">
        <v>52</v>
      </c>
      <c r="M76" s="64">
        <v>44544</v>
      </c>
      <c r="N76" s="56" t="s">
        <v>44</v>
      </c>
      <c r="O76" s="54">
        <v>824681.4</v>
      </c>
      <c r="P76" s="54">
        <v>824650</v>
      </c>
      <c r="Q76" s="56">
        <f t="shared" si="9"/>
        <v>3.807531005309842E-5</v>
      </c>
      <c r="R76" s="56" t="s">
        <v>44</v>
      </c>
      <c r="S76" s="64">
        <v>44559</v>
      </c>
      <c r="T76" s="57" t="s">
        <v>497</v>
      </c>
      <c r="U76" s="58" t="s">
        <v>498</v>
      </c>
      <c r="V76" s="47" t="s">
        <v>45</v>
      </c>
      <c r="W76" s="59" t="s">
        <v>499</v>
      </c>
      <c r="X76" s="60">
        <v>44565</v>
      </c>
      <c r="Y76" s="61">
        <v>44566</v>
      </c>
      <c r="Z76" s="62"/>
      <c r="AA76" s="62"/>
      <c r="AB76" s="63"/>
      <c r="AC76" s="63"/>
      <c r="AD76" s="63"/>
      <c r="AE76" s="63"/>
      <c r="AF76" s="63"/>
      <c r="AG76" s="63"/>
    </row>
    <row r="77" spans="2:33" s="23" customFormat="1" ht="15" customHeight="1">
      <c r="B77" s="47" t="s">
        <v>477</v>
      </c>
      <c r="C77" s="45" t="s">
        <v>214</v>
      </c>
      <c r="D77" s="46" t="s">
        <v>500</v>
      </c>
      <c r="E77" s="44" t="s">
        <v>357</v>
      </c>
      <c r="F77" s="59" t="s">
        <v>358</v>
      </c>
      <c r="G77" s="77" t="s">
        <v>479</v>
      </c>
      <c r="H77" s="47" t="s">
        <v>399</v>
      </c>
      <c r="I77" s="49" t="s">
        <v>40</v>
      </c>
      <c r="J77" s="47" t="s">
        <v>41</v>
      </c>
      <c r="K77" s="50" t="s">
        <v>262</v>
      </c>
      <c r="L77" s="51" t="s">
        <v>52</v>
      </c>
      <c r="M77" s="64">
        <v>44167</v>
      </c>
      <c r="N77" s="56" t="s">
        <v>44</v>
      </c>
      <c r="O77" s="54">
        <v>1716081.76</v>
      </c>
      <c r="P77" s="54">
        <v>1389999.84</v>
      </c>
      <c r="Q77" s="56">
        <f t="shared" ref="Q77:Q78" si="10">IFERROR((O77-P77)/O77,)</f>
        <v>0.19001537549120032</v>
      </c>
      <c r="R77" s="56" t="s">
        <v>44</v>
      </c>
      <c r="S77" s="64">
        <v>44550</v>
      </c>
      <c r="T77" s="57" t="s">
        <v>501</v>
      </c>
      <c r="U77" s="58" t="s">
        <v>502</v>
      </c>
      <c r="V77" s="47" t="s">
        <v>45</v>
      </c>
      <c r="W77" s="47" t="s">
        <v>340</v>
      </c>
      <c r="X77" s="60">
        <v>44559</v>
      </c>
      <c r="Y77" s="61">
        <v>44560</v>
      </c>
      <c r="Z77" s="62"/>
      <c r="AA77" s="62"/>
      <c r="AB77" s="63"/>
      <c r="AC77" s="63"/>
      <c r="AD77" s="63"/>
      <c r="AE77" s="63"/>
      <c r="AF77" s="63"/>
      <c r="AG77" s="63"/>
    </row>
    <row r="78" spans="2:33" s="23" customFormat="1" ht="15" customHeight="1">
      <c r="B78" s="47" t="s">
        <v>503</v>
      </c>
      <c r="C78" s="45" t="s">
        <v>272</v>
      </c>
      <c r="D78" s="46" t="s">
        <v>504</v>
      </c>
      <c r="E78" s="44" t="s">
        <v>357</v>
      </c>
      <c r="F78" s="59" t="s">
        <v>358</v>
      </c>
      <c r="G78" s="48" t="s">
        <v>505</v>
      </c>
      <c r="H78" s="47" t="s">
        <v>351</v>
      </c>
      <c r="I78" s="49" t="s">
        <v>40</v>
      </c>
      <c r="J78" s="47" t="s">
        <v>41</v>
      </c>
      <c r="K78" s="50" t="s">
        <v>506</v>
      </c>
      <c r="L78" s="51" t="s">
        <v>362</v>
      </c>
      <c r="M78" s="64">
        <v>44560</v>
      </c>
      <c r="N78" s="56" t="s">
        <v>44</v>
      </c>
      <c r="O78" s="54">
        <v>81833.33</v>
      </c>
      <c r="P78" s="54"/>
      <c r="Q78" s="56">
        <f t="shared" si="10"/>
        <v>1</v>
      </c>
      <c r="R78" s="56" t="s">
        <v>72</v>
      </c>
      <c r="S78" s="64"/>
      <c r="T78" s="57"/>
      <c r="U78" s="58"/>
      <c r="V78" s="47" t="s">
        <v>45</v>
      </c>
      <c r="W78" s="47"/>
      <c r="X78" s="60"/>
      <c r="Y78" s="61"/>
      <c r="Z78" s="62"/>
      <c r="AA78" s="62"/>
      <c r="AB78" s="63"/>
      <c r="AC78" s="63"/>
      <c r="AD78" s="63"/>
      <c r="AE78" s="63"/>
      <c r="AF78" s="63"/>
      <c r="AG78" s="63"/>
    </row>
    <row r="79" spans="2:33" s="23" customFormat="1" ht="29.25" customHeight="1">
      <c r="B79" s="47" t="s">
        <v>507</v>
      </c>
      <c r="C79" s="45" t="s">
        <v>239</v>
      </c>
      <c r="D79" s="46" t="s">
        <v>508</v>
      </c>
      <c r="E79" s="44" t="s">
        <v>357</v>
      </c>
      <c r="F79" s="59" t="s">
        <v>358</v>
      </c>
      <c r="G79" s="48" t="s">
        <v>509</v>
      </c>
      <c r="H79" s="47" t="s">
        <v>163</v>
      </c>
      <c r="I79" s="49" t="s">
        <v>40</v>
      </c>
      <c r="J79" s="47" t="s">
        <v>41</v>
      </c>
      <c r="K79" s="50" t="s">
        <v>510</v>
      </c>
      <c r="L79" s="51" t="s">
        <v>52</v>
      </c>
      <c r="M79" s="64">
        <v>44578</v>
      </c>
      <c r="N79" s="56" t="s">
        <v>44</v>
      </c>
      <c r="O79" s="54">
        <v>491959.55</v>
      </c>
      <c r="P79" s="54">
        <v>217440.64000000001</v>
      </c>
      <c r="Q79" s="56">
        <f>IFERROR((O79-P79)/O79,)</f>
        <v>0.55801114136314656</v>
      </c>
      <c r="R79" s="56" t="s">
        <v>44</v>
      </c>
      <c r="S79" s="64">
        <v>44602</v>
      </c>
      <c r="T79" s="57" t="s">
        <v>164</v>
      </c>
      <c r="U79" s="58" t="s">
        <v>150</v>
      </c>
      <c r="V79" s="47" t="s">
        <v>105</v>
      </c>
      <c r="W79" s="78" t="s">
        <v>511</v>
      </c>
      <c r="X79" s="79" t="s">
        <v>512</v>
      </c>
      <c r="Y79" s="79" t="s">
        <v>513</v>
      </c>
      <c r="Z79" s="62"/>
      <c r="AA79" s="62"/>
      <c r="AB79" s="63"/>
      <c r="AC79" s="63"/>
      <c r="AD79" s="63"/>
      <c r="AE79" s="63"/>
      <c r="AF79" s="63"/>
      <c r="AG79" s="63"/>
    </row>
    <row r="81" spans="5:5">
      <c r="E81" s="31"/>
    </row>
    <row r="82" spans="5:5">
      <c r="E82" s="31"/>
    </row>
    <row r="84" spans="5:5">
      <c r="E84" s="31"/>
    </row>
  </sheetData>
  <dataConsolidate/>
  <mergeCells count="1">
    <mergeCell ref="A1:Y1"/>
  </mergeCells>
  <conditionalFormatting sqref="L1:L1048576">
    <cfRule type="containsText" dxfId="53" priority="55" operator="containsText" text="Acautelado">
      <formula>NOT(ISERROR(SEARCH("Acautelado",L1)))</formula>
    </cfRule>
    <cfRule type="containsText" dxfId="52" priority="56" operator="containsText" text="Suspenso">
      <formula>NOT(ISERROR(SEARCH("Suspenso",L1)))</formula>
    </cfRule>
    <cfRule type="containsText" dxfId="51" priority="57" operator="containsText" text="Fase Interna">
      <formula>NOT(ISERROR(SEARCH("Fase Interna",L1)))</formula>
    </cfRule>
    <cfRule type="containsText" dxfId="50" priority="58" operator="containsText" text="Fase Externa">
      <formula>NOT(ISERROR(SEARCH("Fase Externa",L1)))</formula>
    </cfRule>
    <cfRule type="containsText" dxfId="49" priority="59" operator="containsText" text="Em Andamento">
      <formula>NOT(ISERROR(SEARCH("Em Andamento",L1)))</formula>
    </cfRule>
    <cfRule type="containsText" dxfId="48" priority="60" operator="containsText" text="Fracassada">
      <formula>NOT(ISERROR(SEARCH("Fracassada",L1)))</formula>
    </cfRule>
    <cfRule type="containsText" dxfId="47" priority="61" operator="containsText" text="Deserta">
      <formula>NOT(ISERROR(SEARCH("Deserta",L1)))</formula>
    </cfRule>
    <cfRule type="containsText" dxfId="46" priority="63" operator="containsText" text="Cancelada">
      <formula>NOT(ISERROR(SEARCH("Cancelada",L1)))</formula>
    </cfRule>
    <cfRule type="containsText" dxfId="45" priority="64" operator="containsText" text="Concluído">
      <formula>NOT(ISERROR(SEARCH("Concluído",L1)))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scale="28" fitToHeight="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9"/>
  <sheetViews>
    <sheetView workbookViewId="0">
      <selection activeCell="C16" sqref="C16"/>
    </sheetView>
  </sheetViews>
  <sheetFormatPr defaultRowHeight="15"/>
  <cols>
    <col min="1" max="1" width="14.42578125" customWidth="1"/>
    <col min="3" max="3" width="9.28515625" bestFit="1" customWidth="1"/>
    <col min="5" max="5" width="14.42578125" bestFit="1" customWidth="1"/>
    <col min="7" max="7" width="14.42578125" bestFit="1" customWidth="1"/>
    <col min="11" max="11" width="23.140625" bestFit="1" customWidth="1"/>
  </cols>
  <sheetData>
    <row r="1" spans="1:11">
      <c r="A1" s="80" t="s">
        <v>98</v>
      </c>
      <c r="C1" s="81" t="s">
        <v>514</v>
      </c>
      <c r="E1" s="80" t="s">
        <v>72</v>
      </c>
      <c r="G1" s="80" t="s">
        <v>52</v>
      </c>
      <c r="I1" s="80" t="s">
        <v>515</v>
      </c>
      <c r="K1" s="80" t="s">
        <v>105</v>
      </c>
    </row>
    <row r="2" spans="1:11">
      <c r="A2" s="80" t="s">
        <v>296</v>
      </c>
      <c r="C2" s="82" t="s">
        <v>516</v>
      </c>
      <c r="E2" s="80" t="s">
        <v>44</v>
      </c>
      <c r="G2" s="80" t="s">
        <v>394</v>
      </c>
      <c r="I2" s="80" t="s">
        <v>517</v>
      </c>
      <c r="K2" s="80" t="s">
        <v>45</v>
      </c>
    </row>
    <row r="3" spans="1:11">
      <c r="A3" s="80" t="s">
        <v>357</v>
      </c>
      <c r="C3" s="82" t="s">
        <v>399</v>
      </c>
      <c r="E3" s="80" t="s">
        <v>40</v>
      </c>
      <c r="G3" s="80" t="s">
        <v>362</v>
      </c>
    </row>
    <row r="4" spans="1:11">
      <c r="A4" s="80" t="s">
        <v>518</v>
      </c>
      <c r="C4" s="81" t="s">
        <v>519</v>
      </c>
      <c r="G4" s="80" t="s">
        <v>95</v>
      </c>
    </row>
    <row r="5" spans="1:11">
      <c r="A5" s="80" t="s">
        <v>520</v>
      </c>
      <c r="C5" s="82" t="s">
        <v>170</v>
      </c>
      <c r="G5" s="80" t="s">
        <v>43</v>
      </c>
      <c r="I5" s="80" t="s">
        <v>41</v>
      </c>
    </row>
    <row r="6" spans="1:11">
      <c r="A6" s="80" t="s">
        <v>36</v>
      </c>
      <c r="C6" s="82" t="s">
        <v>521</v>
      </c>
      <c r="G6" s="80" t="s">
        <v>65</v>
      </c>
      <c r="I6" s="80" t="s">
        <v>522</v>
      </c>
    </row>
    <row r="7" spans="1:11">
      <c r="A7" s="80" t="s">
        <v>523</v>
      </c>
      <c r="C7" s="82" t="s">
        <v>524</v>
      </c>
      <c r="G7" s="80" t="s">
        <v>525</v>
      </c>
      <c r="I7" s="80" t="s">
        <v>148</v>
      </c>
    </row>
    <row r="8" spans="1:11">
      <c r="C8" s="81" t="s">
        <v>526</v>
      </c>
      <c r="G8" s="80" t="s">
        <v>179</v>
      </c>
      <c r="I8" s="80" t="s">
        <v>123</v>
      </c>
    </row>
    <row r="9" spans="1:11">
      <c r="C9" s="81"/>
      <c r="G9" s="80" t="s">
        <v>527</v>
      </c>
      <c r="I9" s="80"/>
    </row>
    <row r="10" spans="1:11">
      <c r="C10" s="81"/>
      <c r="G10" s="80" t="s">
        <v>429</v>
      </c>
      <c r="I10" s="80"/>
    </row>
    <row r="11" spans="1:11">
      <c r="C11" s="82" t="s">
        <v>267</v>
      </c>
      <c r="G11" s="80" t="s">
        <v>251</v>
      </c>
      <c r="I11" s="80" t="s">
        <v>102</v>
      </c>
    </row>
    <row r="12" spans="1:11">
      <c r="C12" s="82" t="s">
        <v>201</v>
      </c>
    </row>
    <row r="13" spans="1:11">
      <c r="C13" s="82" t="s">
        <v>528</v>
      </c>
    </row>
    <row r="14" spans="1:11">
      <c r="C14" s="81" t="s">
        <v>529</v>
      </c>
    </row>
    <row r="15" spans="1:11">
      <c r="C15" s="82" t="s">
        <v>530</v>
      </c>
    </row>
    <row r="16" spans="1:11">
      <c r="C16" s="82" t="s">
        <v>531</v>
      </c>
    </row>
    <row r="17" spans="3:3">
      <c r="C17" s="81" t="s">
        <v>532</v>
      </c>
    </row>
    <row r="18" spans="3:3">
      <c r="C18" s="82" t="s">
        <v>533</v>
      </c>
    </row>
    <row r="19" spans="3:3">
      <c r="C19" s="82" t="s">
        <v>101</v>
      </c>
    </row>
    <row r="20" spans="3:3">
      <c r="C20" s="82" t="s">
        <v>446</v>
      </c>
    </row>
    <row r="21" spans="3:3">
      <c r="C21" s="82" t="s">
        <v>147</v>
      </c>
    </row>
    <row r="22" spans="3:3">
      <c r="C22" s="81" t="s">
        <v>534</v>
      </c>
    </row>
    <row r="23" spans="3:3">
      <c r="C23" s="81" t="s">
        <v>218</v>
      </c>
    </row>
    <row r="24" spans="3:3">
      <c r="C24" s="82" t="s">
        <v>535</v>
      </c>
    </row>
    <row r="25" spans="3:3">
      <c r="C25" s="82" t="s">
        <v>536</v>
      </c>
    </row>
    <row r="26" spans="3:3">
      <c r="C26" s="81" t="s">
        <v>537</v>
      </c>
    </row>
    <row r="27" spans="3:3">
      <c r="C27" s="82" t="s">
        <v>538</v>
      </c>
    </row>
    <row r="28" spans="3:3">
      <c r="C28" s="82" t="s">
        <v>539</v>
      </c>
    </row>
    <row r="29" spans="3:3">
      <c r="C29" s="82" t="s">
        <v>540</v>
      </c>
    </row>
    <row r="30" spans="3:3">
      <c r="C30" s="82" t="s">
        <v>541</v>
      </c>
    </row>
    <row r="31" spans="3:3">
      <c r="C31" s="81" t="s">
        <v>542</v>
      </c>
    </row>
    <row r="32" spans="3:3">
      <c r="C32" s="82" t="s">
        <v>543</v>
      </c>
    </row>
    <row r="33" spans="3:3">
      <c r="C33" s="82" t="s">
        <v>544</v>
      </c>
    </row>
    <row r="34" spans="3:3">
      <c r="C34" s="81" t="s">
        <v>545</v>
      </c>
    </row>
    <row r="35" spans="3:3">
      <c r="C35" s="82" t="s">
        <v>545</v>
      </c>
    </row>
    <row r="36" spans="3:3">
      <c r="C36" s="82" t="s">
        <v>546</v>
      </c>
    </row>
    <row r="37" spans="3:3">
      <c r="C37" s="82" t="s">
        <v>547</v>
      </c>
    </row>
    <row r="38" spans="3:3">
      <c r="C38" s="81" t="s">
        <v>548</v>
      </c>
    </row>
    <row r="39" spans="3:3">
      <c r="C39" s="82" t="s">
        <v>549</v>
      </c>
    </row>
    <row r="40" spans="3:3">
      <c r="C40" s="82" t="s">
        <v>550</v>
      </c>
    </row>
    <row r="41" spans="3:3">
      <c r="C41" s="82" t="s">
        <v>551</v>
      </c>
    </row>
    <row r="42" spans="3:3">
      <c r="C42" s="81" t="s">
        <v>193</v>
      </c>
    </row>
    <row r="43" spans="3:3">
      <c r="C43" s="82" t="s">
        <v>552</v>
      </c>
    </row>
    <row r="44" spans="3:3">
      <c r="C44" s="82" t="s">
        <v>553</v>
      </c>
    </row>
    <row r="45" spans="3:3">
      <c r="C45" s="82" t="s">
        <v>554</v>
      </c>
    </row>
    <row r="46" spans="3:3">
      <c r="C46" s="82" t="s">
        <v>555</v>
      </c>
    </row>
    <row r="47" spans="3:3">
      <c r="C47" s="82" t="s">
        <v>556</v>
      </c>
    </row>
    <row r="48" spans="3:3">
      <c r="C48" s="81" t="s">
        <v>557</v>
      </c>
    </row>
    <row r="49" spans="3:3">
      <c r="C49" s="82" t="s">
        <v>558</v>
      </c>
    </row>
    <row r="50" spans="3:3">
      <c r="C50" s="82" t="s">
        <v>559</v>
      </c>
    </row>
    <row r="51" spans="3:3">
      <c r="C51" s="82" t="s">
        <v>560</v>
      </c>
    </row>
    <row r="52" spans="3:3">
      <c r="C52" s="82" t="s">
        <v>561</v>
      </c>
    </row>
    <row r="53" spans="3:3">
      <c r="C53" s="82" t="s">
        <v>562</v>
      </c>
    </row>
    <row r="54" spans="3:3">
      <c r="C54" s="81" t="s">
        <v>563</v>
      </c>
    </row>
    <row r="55" spans="3:3">
      <c r="C55" s="81" t="s">
        <v>564</v>
      </c>
    </row>
    <row r="56" spans="3:3">
      <c r="C56" s="81" t="s">
        <v>565</v>
      </c>
    </row>
    <row r="57" spans="3:3">
      <c r="C57" s="82" t="s">
        <v>566</v>
      </c>
    </row>
    <row r="58" spans="3:3">
      <c r="C58" s="82" t="s">
        <v>102</v>
      </c>
    </row>
    <row r="59" spans="3:3">
      <c r="C59" s="82" t="s">
        <v>360</v>
      </c>
    </row>
    <row r="60" spans="3:3">
      <c r="C60" s="82" t="s">
        <v>155</v>
      </c>
    </row>
    <row r="61" spans="3:3">
      <c r="C61" s="82" t="s">
        <v>70</v>
      </c>
    </row>
    <row r="62" spans="3:3">
      <c r="C62" s="82" t="s">
        <v>372</v>
      </c>
    </row>
    <row r="63" spans="3:3">
      <c r="C63" s="82" t="s">
        <v>567</v>
      </c>
    </row>
    <row r="64" spans="3:3">
      <c r="C64" s="82" t="s">
        <v>568</v>
      </c>
    </row>
    <row r="65" spans="3:3">
      <c r="C65" s="82" t="s">
        <v>473</v>
      </c>
    </row>
    <row r="66" spans="3:3">
      <c r="C66" s="82" t="s">
        <v>569</v>
      </c>
    </row>
    <row r="67" spans="3:3">
      <c r="C67" s="82" t="s">
        <v>570</v>
      </c>
    </row>
    <row r="68" spans="3:3">
      <c r="C68" s="27" t="s">
        <v>571</v>
      </c>
    </row>
    <row r="69" spans="3:3">
      <c r="C69" s="27" t="s">
        <v>572</v>
      </c>
    </row>
  </sheetData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1"/>
  <sheetViews>
    <sheetView workbookViewId="0">
      <selection activeCell="F53" sqref="F53"/>
    </sheetView>
  </sheetViews>
  <sheetFormatPr defaultRowHeight="15"/>
  <cols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</cols>
  <sheetData>
    <row r="1" spans="2:11" ht="15.75" thickBot="1"/>
    <row r="2" spans="2:11" ht="21">
      <c r="B2" s="96" t="s">
        <v>573</v>
      </c>
      <c r="C2" s="97"/>
      <c r="D2" s="97"/>
      <c r="E2" s="97"/>
      <c r="F2" s="97"/>
      <c r="G2" s="97"/>
      <c r="H2" s="97"/>
      <c r="I2" s="97"/>
      <c r="J2" s="97"/>
      <c r="K2" s="98"/>
    </row>
    <row r="3" spans="2:11" ht="31.5">
      <c r="B3" s="83" t="s">
        <v>574</v>
      </c>
      <c r="C3" s="89" t="s">
        <v>575</v>
      </c>
      <c r="D3" s="89" t="s">
        <v>576</v>
      </c>
      <c r="E3" s="89" t="s">
        <v>577</v>
      </c>
      <c r="F3" s="89" t="s">
        <v>578</v>
      </c>
      <c r="G3" s="89" t="s">
        <v>579</v>
      </c>
      <c r="H3" s="89" t="s">
        <v>580</v>
      </c>
      <c r="I3" s="89" t="s">
        <v>581</v>
      </c>
      <c r="J3" s="89" t="s">
        <v>582</v>
      </c>
      <c r="K3" s="84" t="s">
        <v>583</v>
      </c>
    </row>
    <row r="4" spans="2:11" ht="22.5" customHeight="1" thickBot="1">
      <c r="B4" s="85" t="e">
        <f>COUNT('Planilha de Controle'!#REF!)/COUNT('Planilha de Controle'!#REF!)</f>
        <v>#DIV/0!</v>
      </c>
      <c r="C4" s="86" t="e">
        <f>SUM('Planilha de Controle'!#REF!)/SUM('Planilha de Controle'!#REF!)</f>
        <v>#REF!</v>
      </c>
      <c r="D4" s="86">
        <f>(4669230.04-3598181.5)/4669230.04</f>
        <v>0.22938440188738271</v>
      </c>
      <c r="E4" s="87">
        <f>4669230.04-3598181.5</f>
        <v>1071048.54</v>
      </c>
      <c r="F4" s="86" t="e">
        <f>('Planilha de Controle'!#REF!+'Planilha de Controle'!#REF!+'Planilha de Controle'!#REF!+'Planilha de Controle'!#REF!+'Planilha de Controle'!#REF!)/SUM('Planilha de Controle'!#REF!)</f>
        <v>#REF!</v>
      </c>
      <c r="G4" s="86" t="e">
        <f>SUM('Planilha de Controle'!#REF!)/SUM('Planilha de Controle'!#REF!)</f>
        <v>#REF!</v>
      </c>
      <c r="H4" s="86" t="e">
        <f>SUM('Planilha de Controle'!#REF!)/SUM('Planilha de Controle'!#REF!)</f>
        <v>#REF!</v>
      </c>
      <c r="I4" s="86">
        <f>46/76</f>
        <v>0.60526315789473684</v>
      </c>
      <c r="J4" s="86">
        <f>25/76</f>
        <v>0.32894736842105265</v>
      </c>
      <c r="K4" s="88">
        <f>5/76</f>
        <v>6.5789473684210523E-2</v>
      </c>
    </row>
    <row r="9" spans="2:11">
      <c r="J9" s="24"/>
      <c r="K9" s="24"/>
    </row>
    <row r="11" spans="2:11">
      <c r="J11" s="24"/>
    </row>
  </sheetData>
  <mergeCells count="1"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1F256A-00D7-4282-B3CF-C7E77984B129}"/>
</file>

<file path=customXml/itemProps2.xml><?xml version="1.0" encoding="utf-8"?>
<ds:datastoreItem xmlns:ds="http://schemas.openxmlformats.org/officeDocument/2006/customXml" ds:itemID="{EA8AF52D-A382-4170-8DEC-830EF65F5728}"/>
</file>

<file path=customXml/itemProps3.xml><?xml version="1.0" encoding="utf-8"?>
<ds:datastoreItem xmlns:ds="http://schemas.openxmlformats.org/officeDocument/2006/customXml" ds:itemID="{09BB1B22-4D6A-4B63-B39D-678C10DDE4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Barillari, Camillo Segreto (BR - Sao Paulo)</dc:creator>
  <cp:keywords/>
  <dc:description/>
  <cp:lastModifiedBy>Thiago da Cunha e Souza</cp:lastModifiedBy>
  <cp:revision/>
  <dcterms:created xsi:type="dcterms:W3CDTF">2015-03-25T12:47:19Z</dcterms:created>
  <dcterms:modified xsi:type="dcterms:W3CDTF">2023-06-13T19:50:36Z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