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thiago.souza\Downloads\"/>
    </mc:Choice>
  </mc:AlternateContent>
  <bookViews>
    <workbookView xWindow="0" yWindow="0" windowWidth="20490" windowHeight="7650" tabRatio="597"/>
  </bookViews>
  <sheets>
    <sheet name="Planilha de Controle" sheetId="1" r:id="rId1"/>
    <sheet name="Database" sheetId="2" r:id="rId2"/>
    <sheet name="Plan1" sheetId="5" state="hidden" r:id="rId3"/>
    <sheet name="Indicadores" sheetId="4" state="hidden" r:id="rId4"/>
  </sheets>
  <definedNames>
    <definedName name="_xlnm._FilterDatabase" localSheetId="1" hidden="1">Database!$C$1:$C$66</definedName>
    <definedName name="_xlnm.Print_Area" localSheetId="3">Indicadores!$B$2:$K$4</definedName>
    <definedName name="_xlnm.Print_Area" localSheetId="0">'Planilha de Controle'!$A$1:$Y$104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5" i="1" l="1"/>
  <c r="Q12" i="1"/>
  <c r="Q54" i="1"/>
  <c r="Q53" i="1"/>
  <c r="Q21" i="1"/>
  <c r="Q11" i="1"/>
  <c r="Q10" i="1"/>
  <c r="Q52" i="1"/>
  <c r="Q51" i="1"/>
  <c r="Q88" i="1"/>
  <c r="Q9" i="1"/>
  <c r="Q50" i="1"/>
  <c r="Q49" i="1"/>
  <c r="Q79" i="1"/>
  <c r="Q48" i="1"/>
  <c r="Q47" i="1"/>
  <c r="Q46" i="1"/>
  <c r="Q45" i="1"/>
  <c r="Q20" i="1"/>
  <c r="Q44" i="1"/>
  <c r="Q43" i="1"/>
  <c r="Q42" i="1"/>
  <c r="Q8" i="1"/>
  <c r="Q41" i="1"/>
  <c r="Q40" i="1"/>
  <c r="Q39" i="1"/>
  <c r="Q38" i="1"/>
  <c r="Q37" i="1"/>
  <c r="Q36" i="1"/>
  <c r="Q7" i="1" l="1"/>
  <c r="Q6" i="1"/>
  <c r="Q35" i="1" l="1"/>
  <c r="Q34" i="1"/>
  <c r="Q33" i="1"/>
  <c r="Q32" i="1" l="1"/>
  <c r="Q31" i="1"/>
  <c r="Q19" i="1"/>
  <c r="Q18" i="1" l="1"/>
  <c r="Q30" i="1"/>
  <c r="Q29" i="1"/>
  <c r="Q16" i="1"/>
  <c r="Q28" i="1"/>
  <c r="Q26" i="1"/>
  <c r="Q27" i="1"/>
  <c r="Q25" i="1"/>
  <c r="Q56" i="1"/>
  <c r="Q14" i="1"/>
  <c r="Q22" i="1"/>
  <c r="Q23" i="1"/>
  <c r="Q24" i="1"/>
  <c r="Q57" i="1"/>
  <c r="Q58" i="1"/>
  <c r="Q59" i="1"/>
  <c r="Q60" i="1"/>
  <c r="Q61" i="1"/>
  <c r="Q62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80" i="1"/>
  <c r="Q81" i="1"/>
  <c r="Q82" i="1"/>
  <c r="Q83" i="1"/>
  <c r="Q84" i="1"/>
  <c r="Q85" i="1"/>
  <c r="Q86" i="1"/>
  <c r="Q87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C4" i="4"/>
  <c r="J4" i="4"/>
  <c r="K4" i="4"/>
  <c r="I4" i="4"/>
  <c r="H4" i="4"/>
  <c r="G4" i="4"/>
  <c r="F4" i="4"/>
  <c r="E4" i="4"/>
  <c r="D4" i="4"/>
  <c r="B4" i="4"/>
</calcChain>
</file>

<file path=xl/comments1.xml><?xml version="1.0" encoding="utf-8"?>
<comments xmlns="http://schemas.openxmlformats.org/spreadsheetml/2006/main">
  <authors>
    <author>Windows</author>
  </authors>
  <commentList>
    <comment ref="O94" authorId="0" shapeId="0">
      <text>
        <r>
          <rPr>
            <sz val="11"/>
            <color theme="1"/>
            <rFont val="Calibri"/>
            <family val="2"/>
            <scheme val="minor"/>
          </rPr>
          <t>Windows:
Valor Estimado: R$ 13.157.013,33</t>
        </r>
      </text>
    </comment>
  </commentList>
</comments>
</file>

<file path=xl/sharedStrings.xml><?xml version="1.0" encoding="utf-8"?>
<sst xmlns="http://schemas.openxmlformats.org/spreadsheetml/2006/main" count="1647" uniqueCount="652">
  <si>
    <t>Planilha de Controle de Licitações 2022</t>
  </si>
  <si>
    <t xml:space="preserve">N° PROCESSO </t>
  </si>
  <si>
    <t>Nº LICITAÇÃO</t>
  </si>
  <si>
    <t>DATA ABERTURA</t>
  </si>
  <si>
    <t>MODALIDADE</t>
  </si>
  <si>
    <t>FUNDAMENTAÇÃO LEGAL</t>
  </si>
  <si>
    <t>OBJETO</t>
  </si>
  <si>
    <t>SETOR REQUISITANTE</t>
  </si>
  <si>
    <t>COTAÇÃO ELETRÔNICA</t>
  </si>
  <si>
    <t>AUTORIZAÇÃO</t>
  </si>
  <si>
    <t>DATA</t>
  </si>
  <si>
    <t>SITUAÇÃO ATUAL</t>
  </si>
  <si>
    <t>DATA PUBLICAÇÃO EDITAL</t>
  </si>
  <si>
    <t>HOUVE IMPUGNAÇÃO?</t>
  </si>
  <si>
    <t>VALOR ESTIMADO</t>
  </si>
  <si>
    <t>VALOR AQUISIÇÃO</t>
  </si>
  <si>
    <t>% DE REDUÇÃO</t>
  </si>
  <si>
    <t>HOUVE RECURSO?</t>
  </si>
  <si>
    <t>DATA HOMOLOGAÇÃO</t>
  </si>
  <si>
    <t>CONTRATADA</t>
  </si>
  <si>
    <t>CNPJ</t>
  </si>
  <si>
    <t>INSTRUMENTO DE CONTRATAÇÃO</t>
  </si>
  <si>
    <t>Nº</t>
  </si>
  <si>
    <t>DATA ASSINATURA</t>
  </si>
  <si>
    <t>DATA D.O.U.</t>
  </si>
  <si>
    <t>DATA INÍCIO DO CONTRATO</t>
  </si>
  <si>
    <t>DATA TÉRMINO DO CONTRATO</t>
  </si>
  <si>
    <t>FISCAL ADMINISTRATIVO</t>
  </si>
  <si>
    <t>FISCAL TÉCNICO</t>
  </si>
  <si>
    <t>GESTOR</t>
  </si>
  <si>
    <t>EMAIL DO GESTOR</t>
  </si>
  <si>
    <t>TIPO DE CONTRATO</t>
  </si>
  <si>
    <t>CONTRATO ORIGINAL (NÚMERO)</t>
  </si>
  <si>
    <t>50905.006968/2021-67</t>
  </si>
  <si>
    <t>01/2022</t>
  </si>
  <si>
    <t>04/01/2022</t>
  </si>
  <si>
    <t>RCE</t>
  </si>
  <si>
    <t>Lei 13.303/16</t>
  </si>
  <si>
    <t>Prestação dos serviços técnicos de elaboração de Projeto Básico e orçamento estimativo para a execução das obras de instalação das torres metálicas para sustentação dos equipamentos de estações remotas do VTMIS do Porto do Rio de Janeiro</t>
  </si>
  <si>
    <t>CONRIO</t>
  </si>
  <si>
    <t>NÃO SE APLICA</t>
  </si>
  <si>
    <t>DIREXE</t>
  </si>
  <si>
    <t>Deserta</t>
  </si>
  <si>
    <t>Contrato</t>
  </si>
  <si>
    <t>50905.001352/2021-08</t>
  </si>
  <si>
    <t>02/2022</t>
  </si>
  <si>
    <t>17/05/2022</t>
  </si>
  <si>
    <t>Obras de implantação de iluminação viária na Av. Rio de Janeiro, no interior do Porto do Rio de Janeiro</t>
  </si>
  <si>
    <t>GERGOB</t>
  </si>
  <si>
    <t>2589ª - 16/03/2023</t>
  </si>
  <si>
    <t>Concluído</t>
  </si>
  <si>
    <t>NÃO</t>
  </si>
  <si>
    <t>ALMEIDA E ROMANINI - ENGENHARIA LTDA-EPP</t>
  </si>
  <si>
    <t>24.777.258/0001-67</t>
  </si>
  <si>
    <t>20/2023</t>
  </si>
  <si>
    <t>50905.007128/2021-11</t>
  </si>
  <si>
    <t>03/2022</t>
  </si>
  <si>
    <t>31/05/2022</t>
  </si>
  <si>
    <t>Obras de demolição e de retirada de resíduos de imóveis no Porto de Itaguaí</t>
  </si>
  <si>
    <t>2534ª - 15/06/2022</t>
  </si>
  <si>
    <t>Fase Externa</t>
  </si>
  <si>
    <t>50905.002744/2022-67</t>
  </si>
  <si>
    <t>04/2022</t>
  </si>
  <si>
    <t>18/07/2022</t>
  </si>
  <si>
    <t>Prestação dos serviços de engenharia para elaboração dos Projetos Básicos dos Sistemas de Gerenciamento e Informações do Tráfego de Embarcações (VTMIS) do Porto do Rio de Janeiro e de Itaguaí</t>
  </si>
  <si>
    <t>2557ª - 29/09/2022</t>
  </si>
  <si>
    <t>CONSÓRCIO ÁGUAS SEGURAS</t>
  </si>
  <si>
    <t>50.437.408/0001-01</t>
  </si>
  <si>
    <t>13/2023</t>
  </si>
  <si>
    <t>50905.000587/2022-55</t>
  </si>
  <si>
    <t>05/2022</t>
  </si>
  <si>
    <t>15/09/2022</t>
  </si>
  <si>
    <t>Prestação dos serviços de elaboração de Projeto Básico para implantação do canal leve nos acessos aquaviários do ITAPOR</t>
  </si>
  <si>
    <t>2573ª - 22/12/2022</t>
  </si>
  <si>
    <t>50905.001466/2020-69</t>
  </si>
  <si>
    <t>06/2022</t>
  </si>
  <si>
    <t>08/11/2022</t>
  </si>
  <si>
    <t>Alienação de 1 (um) imóvel situado à Avenida Brasil, Km 43, Campo Grande, Rio de Janeiro/RJ</t>
  </si>
  <si>
    <t>GERDEN</t>
  </si>
  <si>
    <t>Fase Interna</t>
  </si>
  <si>
    <t>50905.001092/2022-43</t>
  </si>
  <si>
    <t>07/2022</t>
  </si>
  <si>
    <t>21/11/2022</t>
  </si>
  <si>
    <t>Obras de instalação e adequação do sistema de incêndio para a sede administrativa da CDRJ</t>
  </si>
  <si>
    <t>2576ª - 04/01/2023</t>
  </si>
  <si>
    <t>FIRE SOLUTION SISTEMAS DE INCENDIO LTDA</t>
  </si>
  <si>
    <t>12.648.504/0001-00</t>
  </si>
  <si>
    <t>18/2023</t>
  </si>
  <si>
    <t>50905.002392/2022-40</t>
  </si>
  <si>
    <t>08/2022</t>
  </si>
  <si>
    <t>14/12/2022</t>
  </si>
  <si>
    <t>Cessão de uso onerosa de imóveis localizados em área não operacional, designados como sublotes 1 e 10 do Lote 8, situados à Av. Júlio Maria, n° 374/396 e Travessa Jorge Elias Miguel, nº 11, Centro, Angra dos Reis - RJ</t>
  </si>
  <si>
    <t>50905.004732/2021-96</t>
  </si>
  <si>
    <t>Inexigibilidade</t>
  </si>
  <si>
    <t>art. 30, II,"a", Lei 13.303/16</t>
  </si>
  <si>
    <t>Cancelada</t>
  </si>
  <si>
    <t>50905.008365/2021-08</t>
  </si>
  <si>
    <t>11/02/2022</t>
  </si>
  <si>
    <t>art. 30, II,"e", Lei 13.303/16</t>
  </si>
  <si>
    <t>Contratação de advogado de notório saber jurídico na especialidade processo civil para atuar junto ao processo nº 0105594-59.2004.8.19.0001</t>
  </si>
  <si>
    <t>GERCON</t>
  </si>
  <si>
    <t>2512ª - 10/02/2022</t>
  </si>
  <si>
    <t>PELLON &amp; ASSOCIADOS ADVOCACIA EMPRESARIAL</t>
  </si>
  <si>
    <t>40.275.463/0001-80</t>
  </si>
  <si>
    <t>09/2022</t>
  </si>
  <si>
    <t>50905.000694/2022-83</t>
  </si>
  <si>
    <t>17/02/2022</t>
  </si>
  <si>
    <r>
      <t xml:space="preserve">art. 30, </t>
    </r>
    <r>
      <rPr>
        <i/>
        <sz val="8"/>
        <color theme="1"/>
        <rFont val="Calibri"/>
        <family val="2"/>
        <scheme val="minor"/>
      </rPr>
      <t>caput</t>
    </r>
    <r>
      <rPr>
        <sz val="8"/>
        <color theme="1"/>
        <rFont val="Calibri"/>
        <family val="2"/>
        <scheme val="minor"/>
      </rPr>
      <t>, Lei 13.303/16</t>
    </r>
  </si>
  <si>
    <t>Prestação dos serviços de revisão e atualização do estudo de impacto ambiental - EIA e seu relatório - RIMA para viabilidade ambiental de implantação do novo canal de navegação de Itaguaí - Canal Derivativo</t>
  </si>
  <si>
    <t>GERSAM</t>
  </si>
  <si>
    <t>2523ª - 08/04/2022</t>
  </si>
  <si>
    <t>50905.000520/2022-11</t>
  </si>
  <si>
    <t>03/03/2022</t>
  </si>
  <si>
    <t>Participação da CDRJ na 26ª Intermodal South America 2022</t>
  </si>
  <si>
    <t>SUPDEN</t>
  </si>
  <si>
    <t>2513ª - 18/02/2022</t>
  </si>
  <si>
    <t>INFORMA MARKETS LTDA</t>
  </si>
  <si>
    <t>01.914.765/0001-08</t>
  </si>
  <si>
    <t>14/2022</t>
  </si>
  <si>
    <t>50905.007114/2021-06</t>
  </si>
  <si>
    <t>10/03/2022</t>
  </si>
  <si>
    <t>Participação da CDRJ no evento Brazil, Oil, Gas &amp; Energy 2022</t>
  </si>
  <si>
    <t>50905.001121/2022-77</t>
  </si>
  <si>
    <t>21/03/2022</t>
  </si>
  <si>
    <t>Contratação de advogado de notório saber jurídico na especialidade processo civil para atuar junto ao processo nº 0046784-98.2021.8.19.0001</t>
  </si>
  <si>
    <t>2517ª - 10/03/2022</t>
  </si>
  <si>
    <t>WAMBIER, YAMASAKI, BEVERVANCO &amp; LOBO ADVOCACIA</t>
  </si>
  <si>
    <t>08.433.081/0001-25</t>
  </si>
  <si>
    <t>16/2022</t>
  </si>
  <si>
    <t>50905.000603/2022-18</t>
  </si>
  <si>
    <t>22/03/2022</t>
  </si>
  <si>
    <t>Participação da CDRJ na Brasil Export 2022</t>
  </si>
  <si>
    <t>CENTRO DE ESTUDOS EM LOGÍST., TRANSPORTES E COM. EXT. DO BRASIL EXPORT C.E.B.E LTDA</t>
  </si>
  <si>
    <t>40.435.738/0001-04</t>
  </si>
  <si>
    <t>24/2022</t>
  </si>
  <si>
    <t>50905.003353/2022-60</t>
  </si>
  <si>
    <t>15/08/2022</t>
  </si>
  <si>
    <t>Contratação de advogado de notório saber jurídico na especialidade processo civil para atuar junto ao processo judicial nº 5095751-90.2019.4.02.5101</t>
  </si>
  <si>
    <t>2548ª - 18/08/2022</t>
  </si>
  <si>
    <t>52/2022</t>
  </si>
  <si>
    <t>50905.004052/2022-53</t>
  </si>
  <si>
    <t>22/11/2022</t>
  </si>
  <si>
    <t>Prestação dos serviços de manutenção corretiva e evolutiva ao sistema de tráfego aquaviário (STAq)</t>
  </si>
  <si>
    <t>GERQUA</t>
  </si>
  <si>
    <t>CASH COMÉRCIO E ASSESSORIA EM SOFTWARE E HARDWARE LTDA-EPP</t>
  </si>
  <si>
    <t>28.717.072/0001-73</t>
  </si>
  <si>
    <t>10/2022</t>
  </si>
  <si>
    <t>50905.005195/2021-00</t>
  </si>
  <si>
    <t>10/01/2022</t>
  </si>
  <si>
    <t>Dispensa</t>
  </si>
  <si>
    <t>art. 29, II, Lei 13.303/16</t>
  </si>
  <si>
    <t>Prestação dos serviços de instalação com fornecimento de vidro blindado para a Guarita do Armazém 18 do Porto do Rio de Janeiro</t>
  </si>
  <si>
    <t>DIRGEP</t>
  </si>
  <si>
    <t>VIPLACON INSTALAÇÃO E MANUTENÇÃO DE PRODUTOS DE SEGURANÇA LTDA-EPP</t>
  </si>
  <si>
    <t>13.218.411/0001-08</t>
  </si>
  <si>
    <t>Ordem de Fornecimento</t>
  </si>
  <si>
    <t>50905.000632/2022-71</t>
  </si>
  <si>
    <t>08/02/2022</t>
  </si>
  <si>
    <t>Aquisição de 56 (cinquenta e seis) licenças perpétuas do software Windows Server RDS-CAL 2019</t>
  </si>
  <si>
    <t>GERSOL</t>
  </si>
  <si>
    <t>SIM</t>
  </si>
  <si>
    <t>DIRAFI</t>
  </si>
  <si>
    <t>Fracassada</t>
  </si>
  <si>
    <t>50905.007220/2021-81</t>
  </si>
  <si>
    <t>14/02/2022</t>
  </si>
  <si>
    <t>Aquisição de materiais de apoio à manutenção dos equipamentos de refrigeração</t>
  </si>
  <si>
    <t>GERMAP</t>
  </si>
  <si>
    <t>DIVERSAS EMPRESAS</t>
  </si>
  <si>
    <t>DIVERSOS</t>
  </si>
  <si>
    <t>20 a 25/2022</t>
  </si>
  <si>
    <t>50905.000736/2022-86</t>
  </si>
  <si>
    <t>18/02/2022</t>
  </si>
  <si>
    <t>Aquisição de kit escolar</t>
  </si>
  <si>
    <t>ASSTEC</t>
  </si>
  <si>
    <t>DIRPRE</t>
  </si>
  <si>
    <t>VIPE COMERCIAL EIRELI-EPP</t>
  </si>
  <si>
    <t>17.526.067/0001-67</t>
  </si>
  <si>
    <t>50905.000691/2022-40</t>
  </si>
  <si>
    <t>Aquisição de itens de informática para atendimento às atividades de suporte de TI e de videoconferência</t>
  </si>
  <si>
    <t>11 a 16/2022</t>
  </si>
  <si>
    <t>50905.000652/2022-42</t>
  </si>
  <si>
    <t>21/02/2022</t>
  </si>
  <si>
    <t>Aquisição de 3 (três) computadores para atender as necessidades técnicas do sistema CITRA</t>
  </si>
  <si>
    <t>GF SUPRIMENTOS DE INFORMÁTICA LTDA</t>
  </si>
  <si>
    <t>36.981.651/0001-57</t>
  </si>
  <si>
    <t>50905.006601/2021-43</t>
  </si>
  <si>
    <t>art. 29, I, Lei 13.303/16</t>
  </si>
  <si>
    <t>Prestação dos serviços de levantamento topográfico cadastral de áreas de propriedade da CDRJ</t>
  </si>
  <si>
    <t>TOPSURVEY SERVIÇOS E CONSULTORIA LTDA-ME</t>
  </si>
  <si>
    <t>39.682.621/0001-38</t>
  </si>
  <si>
    <t>12/2022</t>
  </si>
  <si>
    <t>50905.001057/2022-24</t>
  </si>
  <si>
    <t>07/03/2022</t>
  </si>
  <si>
    <t>Aquisição de kit escolar complementar (mochila e estojo)</t>
  </si>
  <si>
    <t>305 COMÉRCIO DE ROUPAS E BAZAR LTDA-ME</t>
  </si>
  <si>
    <t>34.905.822/0001-33</t>
  </si>
  <si>
    <t>50905.000586/2022-19</t>
  </si>
  <si>
    <t>15/03/2022</t>
  </si>
  <si>
    <t>Prestação dos serviços de elaboração de Projeto Básico para implantação do sistema de balizamento virtual nos acessos aquaviários do ITAPOR</t>
  </si>
  <si>
    <t>UMI SAN SERVIÇOS DE APOIO A NAVEGAÇÃO E ENGENHARIA LTDA</t>
  </si>
  <si>
    <t>03.290.647/0001-93</t>
  </si>
  <si>
    <t>15/2022</t>
  </si>
  <si>
    <t>50905.005071/2021-16</t>
  </si>
  <si>
    <t>28/03/2022</t>
  </si>
  <si>
    <t>Prestação dos serviços de realização de diagnóstico para implantação do Sistema de Gestão Ambiental (ISO 14001:2015) e do Sistema de Segurança da Informação (Norma 27001:2013)</t>
  </si>
  <si>
    <t>TEMPLUM - DESENVOLVIMENTO DE PESSOAS E ORGANIZAÇÕES EIRELI</t>
  </si>
  <si>
    <t>00.198.308/0001-93</t>
  </si>
  <si>
    <t>22/2022</t>
  </si>
  <si>
    <t>50905.001417/2022-98</t>
  </si>
  <si>
    <t>11/2022</t>
  </si>
  <si>
    <t>30/03/2022</t>
  </si>
  <si>
    <t>Aquisição de 1 (um) certificado wildcard para utilização em servidores</t>
  </si>
  <si>
    <t>ACTIVEWEB TECHNOLOGIES INFORMÁTICA LTDA-ME</t>
  </si>
  <si>
    <t>04.724.924/0001-91</t>
  </si>
  <si>
    <t>18/2022</t>
  </si>
  <si>
    <t>50905.001300/2022-12</t>
  </si>
  <si>
    <t>art. 29, VI, Lei 13.303/16</t>
  </si>
  <si>
    <t>Prestação de serviços técnicos profissionais de advocacia trabalhista</t>
  </si>
  <si>
    <t>2522ª - 31/03/2022</t>
  </si>
  <si>
    <t>SIQUEIRA CASTRO ADVOGADOS</t>
  </si>
  <si>
    <t>33.108.630/0001-33</t>
  </si>
  <si>
    <t>19/2022</t>
  </si>
  <si>
    <t>13/2022</t>
  </si>
  <si>
    <t>04/05/2022</t>
  </si>
  <si>
    <t>Aquisição de 55 (cinquenta e cinco) licenças perpétuas do software Windows Server RDS-CAL 2019</t>
  </si>
  <si>
    <t xml:space="preserve"> BRASOFTWARE INFORMÁTICA LTDA</t>
  </si>
  <si>
    <t>57.142.978/0001-05</t>
  </si>
  <si>
    <t>36/2022</t>
  </si>
  <si>
    <t>50905.001638/2022-66</t>
  </si>
  <si>
    <t>12/05/2022</t>
  </si>
  <si>
    <t>art. 29, VII, Lei 13.303/16</t>
  </si>
  <si>
    <t>Prestação dos serviços de agente de integração para realização do programa de jovem aprendiz</t>
  </si>
  <si>
    <t>GERCAR</t>
  </si>
  <si>
    <t>2537ª - 29/06/2022</t>
  </si>
  <si>
    <t>CENTRO INTEGRADO DE ESTUDOS E PROGRAMAS DE DESENVOLVIMENTO SUSTENTÁVEL - CIEDS</t>
  </si>
  <si>
    <t>02.680.126/0001-80</t>
  </si>
  <si>
    <t>50905.002365/2022-77</t>
  </si>
  <si>
    <t>03/06/2022</t>
  </si>
  <si>
    <t>Prestação dos serviços de engenharia para implantação, instalação e configuração de sistema de CFTV e controle de acesso na sede provisória da CDRJ</t>
  </si>
  <si>
    <t>VISÃO GLOBAL TECNOLOGIA LTDA-ME</t>
  </si>
  <si>
    <t>16.598.015/0001-33</t>
  </si>
  <si>
    <t>31/2022</t>
  </si>
  <si>
    <t>50905.008731/2021-11</t>
  </si>
  <si>
    <t>21/06/2022</t>
  </si>
  <si>
    <t>Aquisição de materiais de copa e cozinha para atender as necessidades da CDRJ</t>
  </si>
  <si>
    <t>SUPATR</t>
  </si>
  <si>
    <t>42 a 47/2022</t>
  </si>
  <si>
    <t>50905.005713/2021-87</t>
  </si>
  <si>
    <t>17/2022</t>
  </si>
  <si>
    <t>27/06/2022</t>
  </si>
  <si>
    <t>Obras de reparo nas instalações da FIRJAN/SENAI em decorrência do incêndio no imóvel situado na Avenida Rodrigues Alves, nº 827, 829 e 831 - Santo Cristo/RJ</t>
  </si>
  <si>
    <t>CONSTRUTORA LBS LTDA-EPP</t>
  </si>
  <si>
    <t>31.071.176/0001-68</t>
  </si>
  <si>
    <t>35/2022</t>
  </si>
  <si>
    <t>50905.002247/2022-69</t>
  </si>
  <si>
    <t>28/06/2022</t>
  </si>
  <si>
    <t>Prestação de serviços de armazenagem para 3 (três) radares com suas respectivas antenas, compreendendo o recebimento das cargas no Terminal de Contêineres II do Porto do Rio de Janeiro</t>
  </si>
  <si>
    <t>MULTI-RIO OPERAÇÕES PORTUÁRIAS S/A – MRIO</t>
  </si>
  <si>
    <t>02.877.283/0001-80</t>
  </si>
  <si>
    <t>21/2022</t>
  </si>
  <si>
    <t>50905.000311/2022-77</t>
  </si>
  <si>
    <t>01/07/2022</t>
  </si>
  <si>
    <t>Obras de reforma e adaptação das instalações prediais da CDRJ para mudança provisória da sede administrativa da CDRJ (9º andar)</t>
  </si>
  <si>
    <t>37/2022</t>
  </si>
  <si>
    <t>50905.008400/2021-81</t>
  </si>
  <si>
    <t>20/2022</t>
  </si>
  <si>
    <t>Obras de construção de salas para almoxarifado e arquivo de documentos e ampliação do vestiário existente</t>
  </si>
  <si>
    <t>44/2022</t>
  </si>
  <si>
    <t>50905.002952/2022-66</t>
  </si>
  <si>
    <t>19/07/2022</t>
  </si>
  <si>
    <t>Prestação dos serviços de elaboração de laudo técnico, Projeto Básico e orçamento estimativo da adequação estrutural da Torre Metálica da Estação Remota BHMN para sustentação da antena e direcionador (TMU) do radar SBS 800-3</t>
  </si>
  <si>
    <t>DAROIT ENGENHARIA LTDA-EPP</t>
  </si>
  <si>
    <t>07.871.868/0001-06</t>
  </si>
  <si>
    <t>41/2022</t>
  </si>
  <si>
    <t>50905.002756/2022-91</t>
  </si>
  <si>
    <t>02/08/2022</t>
  </si>
  <si>
    <t>Prestação dos serviços de consultoria especializada para a realização dos serviços de pesquisa de clima organizacional da CDRJ</t>
  </si>
  <si>
    <t>CARVALHO E MELLO CONSULTORIA EMPRESARIA LTDA-EPP</t>
  </si>
  <si>
    <t>07.376.236/0001-76</t>
  </si>
  <si>
    <t>49/2022</t>
  </si>
  <si>
    <t>50905.002469/2022-81</t>
  </si>
  <si>
    <t>23/2022</t>
  </si>
  <si>
    <t>08/08/2022</t>
  </si>
  <si>
    <t>Prestação dos serviços de impressão e encadernação do Relatório de Gestão 2021</t>
  </si>
  <si>
    <t>GERPEP</t>
  </si>
  <si>
    <t>COPY HOUSE - SERVIÇOS REPROGRÁFICOS EIRELI-EPP</t>
  </si>
  <si>
    <t>00.482.998/0001-08</t>
  </si>
  <si>
    <t>50/2022</t>
  </si>
  <si>
    <t>11/08/202</t>
  </si>
  <si>
    <t>50905.003418/2022-77</t>
  </si>
  <si>
    <t>16/08/2022</t>
  </si>
  <si>
    <t>Prestação dos serviços de consultoria e assessoria para importação e nacionalização de 1 (um) conjunto de câmeras (óptica e termal) como parte integrante do VTMIS</t>
  </si>
  <si>
    <t>LOGIMEX COMÉRCIO EXTERIOR LTDA-EPP</t>
  </si>
  <si>
    <t>02.155.413/0001-70</t>
  </si>
  <si>
    <t>46/2022</t>
  </si>
  <si>
    <t>50905.005203/2021-18</t>
  </si>
  <si>
    <t>25/2022</t>
  </si>
  <si>
    <t>19/08/2022</t>
  </si>
  <si>
    <t>Prestação de serviço de recorte digital para acompanhamento de processos judiciais</t>
  </si>
  <si>
    <t xml:space="preserve">WEBJUR PROCESSAMENTO DE DADOS LTDA </t>
  </si>
  <si>
    <t>09.400.465/0001-04</t>
  </si>
  <si>
    <t>50905.003422/2022-35</t>
  </si>
  <si>
    <t>26/2022</t>
  </si>
  <si>
    <t>22/08/2022</t>
  </si>
  <si>
    <t>Aquisição de 01 (um) certificado digital SSL</t>
  </si>
  <si>
    <t>SERVIÇO FEDERAL DE PROCESSAMENTO DE DADOS - SERPRO</t>
  </si>
  <si>
    <t>33.683.111/0001-07</t>
  </si>
  <si>
    <t>50905.003812/2022-13</t>
  </si>
  <si>
    <t>27/2022</t>
  </si>
  <si>
    <t>30/08/2022</t>
  </si>
  <si>
    <t>Aquisição de equipamentos de áudio e vídeo para as salas de reunião da CDRJ</t>
  </si>
  <si>
    <t>LAURA ROQUE CARELLO XXX.100.XXX-08</t>
  </si>
  <si>
    <t>44.076.250/0001-80</t>
  </si>
  <si>
    <t>54/2022</t>
  </si>
  <si>
    <t>50905.007101/2021-29</t>
  </si>
  <si>
    <t>28/2022</t>
  </si>
  <si>
    <t>08/09/2022</t>
  </si>
  <si>
    <t>Obras de demolição do castelo d'água junto ao Armazém 18 do Porto do Rio de Janeiro</t>
  </si>
  <si>
    <t>DANIEL KELLY DIAS SERVIÇOS DE ENGENHARIA CIVIL-ME</t>
  </si>
  <si>
    <t>32.023.066/0001-93</t>
  </si>
  <si>
    <t>57/2022</t>
  </si>
  <si>
    <t>50905.003974/2022-43</t>
  </si>
  <si>
    <t>29/2022</t>
  </si>
  <si>
    <t>Aquisição de barreiras (divisórias) de mesa em acrílico para proteção salivar</t>
  </si>
  <si>
    <t>GERAIP</t>
  </si>
  <si>
    <t>ACRILZANO ARTEFATOS DE ACRÍLICO EIRELI</t>
  </si>
  <si>
    <t>00.081.358/0001-96</t>
  </si>
  <si>
    <t>53/2022</t>
  </si>
  <si>
    <t>50905.003520/2022-72</t>
  </si>
  <si>
    <t>30/2022</t>
  </si>
  <si>
    <t>21/09/2022</t>
  </si>
  <si>
    <t>Prestação dos serviços de customização do sistema de acompanhamento marítimo, a ser utilizado no Local Port Service nos Portos do Rio de Janeiro e Itaguaí</t>
  </si>
  <si>
    <t>LUIZ FELIPE DE SOUSA LEO-ME</t>
  </si>
  <si>
    <t>47.222.084/0001-71</t>
  </si>
  <si>
    <t>59/2022</t>
  </si>
  <si>
    <t>50905.004283/2022-67</t>
  </si>
  <si>
    <t>23/09/2022</t>
  </si>
  <si>
    <t>Prestação dos serviços de adequação estrutural da torre metálica da estação remota BHMN com vistas à sustentação da antena do radar SBS 800-3 e das câmeras ópticas</t>
  </si>
  <si>
    <t>SUTECH ENGENHARIA LTDA</t>
  </si>
  <si>
    <t>01.451.864/0001-92</t>
  </si>
  <si>
    <t>58/2022</t>
  </si>
  <si>
    <t>50905.003981/2022-45</t>
  </si>
  <si>
    <t>32/2022</t>
  </si>
  <si>
    <t>30/11/2022</t>
  </si>
  <si>
    <t>Prestação dos serviços de transporte/envio de carga para a Universidade Federal do Rio Grande (FURG), a serem instalados nas boias do projeto SiMCosta</t>
  </si>
  <si>
    <t>BRINGER DO BRASIL - AGENCIAMENTO DE CARGAS NACIONAIS E INTERNACIONAIS LTDA</t>
  </si>
  <si>
    <t>94.001.641/0001-04</t>
  </si>
  <si>
    <t>81/2022</t>
  </si>
  <si>
    <t>50905.005424/2022-69</t>
  </si>
  <si>
    <t>33/2022</t>
  </si>
  <si>
    <t>02/12/2022</t>
  </si>
  <si>
    <t>Aquisição de panetone e espumante para distribuição aos colaboradores da CDRJ em comemoração às festividades natalinas</t>
  </si>
  <si>
    <t>ITENS 1 E 2 - COOPERATIVA VINÍCOLA GARIBALDI / ITEM 3 - EMPRESA BRASILEIRA DE DISTRIBUIÇÃO LTDA</t>
  </si>
  <si>
    <t>90.049.156/0001-50 / 05.402.904/0014-81</t>
  </si>
  <si>
    <t>89 e 90/2022</t>
  </si>
  <si>
    <t>50905.006323/2021-24</t>
  </si>
  <si>
    <t>34/2022</t>
  </si>
  <si>
    <t>28/12/2022</t>
  </si>
  <si>
    <t>Prestação dos serviços de elaboração de Plano de Gerenciamento de Resíduos Sólidos (PGRS) dos Portos do Rio de Janeiro e de Itaguaí</t>
  </si>
  <si>
    <t>DIRNES</t>
  </si>
  <si>
    <t>HRMA CONSULTORIA TÉCNICA DE ENGENHARIA LTDA-ME</t>
  </si>
  <si>
    <t>31.262.578/0001-40</t>
  </si>
  <si>
    <t>01/2023</t>
  </si>
  <si>
    <t>50905.004149/2021-85</t>
  </si>
  <si>
    <t>15/02/2022</t>
  </si>
  <si>
    <t>Pregão</t>
  </si>
  <si>
    <t>Lei 10.520/02</t>
  </si>
  <si>
    <t>Prestação de serviço de auditoria ambiental nos Portos da CDRJ nos anos de 2021 e 2022</t>
  </si>
  <si>
    <t>2506ª - 30/12/2021</t>
  </si>
  <si>
    <t>50905.000543/2021-44</t>
  </si>
  <si>
    <t>Prestação dos serviços de montagem e implantação com fornecimento de boias articuladas submersíveis (BAS) para o Porto do Rio de Janeiro</t>
  </si>
  <si>
    <t>2521ª - 25/03/2022</t>
  </si>
  <si>
    <t>SINÁUTICA PROJETOS E SERVIÇOS DE SINALIZAÇÃO NÁUTICA LTDA-EPP</t>
  </si>
  <si>
    <t>07.438.366/0001-96</t>
  </si>
  <si>
    <t>50905.005397/2021-43</t>
  </si>
  <si>
    <t>Prestação de serviços técnicos de análise das condições de potabilidade da água dos reservatórios dos Portos da CDRJ</t>
  </si>
  <si>
    <t>CENTRO DE BIOLOGIA EXPERIMENTAL OCEANUS LTDA</t>
  </si>
  <si>
    <t xml:space="preserve">28.383.198/0001-59 </t>
  </si>
  <si>
    <t>50905.000733/2022-42</t>
  </si>
  <si>
    <t>23/02/2022</t>
  </si>
  <si>
    <t>Prestação dos serviços de auditoria independente relativos às demonstrações financeiras do exercício</t>
  </si>
  <si>
    <t>GERCOT</t>
  </si>
  <si>
    <t>2519ª - 21/03/2022</t>
  </si>
  <si>
    <t>CONSULT - AUDITORES INDEPENDENTES-EPP</t>
  </si>
  <si>
    <t>77.998.276/0001-35</t>
  </si>
  <si>
    <t>50905.006155/2021-77</t>
  </si>
  <si>
    <t>Prestação dos serviços de condução de veículos por meio de motoristas</t>
  </si>
  <si>
    <t>GERSEG</t>
  </si>
  <si>
    <t>B7 EMPREENDIMENTOS LTDA-EPP</t>
  </si>
  <si>
    <t>17.298.685/0001-05</t>
  </si>
  <si>
    <t xml:space="preserve">50905.000702/2022-91 </t>
  </si>
  <si>
    <t>11/03/2022</t>
  </si>
  <si>
    <t>Registro de preços para aquisição de materiais de sinalização náutica para reposição do paiol do balizamento para os Portos do Rio de Janeiro e de Itaguaí</t>
  </si>
  <si>
    <t>SUMANU</t>
  </si>
  <si>
    <t>2527ª - 06/05/2022</t>
  </si>
  <si>
    <t>48/2022; 57/2022; 65/2022, 70 e 71/2022; 16 a 19/2023</t>
  </si>
  <si>
    <t>09/08/2022; 19/09/2022; 06/10/2022; 21/10/2022; 14/04/2023; 25/05/2023</t>
  </si>
  <si>
    <t>12/08/2022; 21/09/2022; 10/10/2022; 25/10/2022; 17/04/2023; 29/05/2023</t>
  </si>
  <si>
    <t>50905.001214/2022-00</t>
  </si>
  <si>
    <t>17/03/2022</t>
  </si>
  <si>
    <t>Prestação de serviços de seguro de vida em grupo e de acidentes pessoais</t>
  </si>
  <si>
    <t>SUBENE</t>
  </si>
  <si>
    <t>2526ª - 29/04/2022</t>
  </si>
  <si>
    <t>BRASILSEG COMPANHIA DE SEGUROS</t>
  </si>
  <si>
    <t>50905.000198/2022-20</t>
  </si>
  <si>
    <t>Prestação dos serviços de avaliação psicológica, sob demanda, para o porte de arma da Guarda Portuária</t>
  </si>
  <si>
    <t>SUPGUA</t>
  </si>
  <si>
    <t>2528ª - 13/05/2022</t>
  </si>
  <si>
    <t>50905.000099/2022-48</t>
  </si>
  <si>
    <t>Contratação de infraestrutura de internet redundante</t>
  </si>
  <si>
    <t>2525ª - 19/04/2022</t>
  </si>
  <si>
    <t>ALGAR MULTIMÍDIA S/A</t>
  </si>
  <si>
    <t>04.622.116/0001-13</t>
  </si>
  <si>
    <t>50905.001356/2020-05</t>
  </si>
  <si>
    <t>31/03/2022</t>
  </si>
  <si>
    <t>Locação de varredeira mecanizada para o Porto do Rio de Janeiro</t>
  </si>
  <si>
    <t>50905.007998/2021-91</t>
  </si>
  <si>
    <t>11/04/2022</t>
  </si>
  <si>
    <t>Prestação dos serviços de manutenção e operação da sinalização viária dos Portos sob jurisdição da CDRJ</t>
  </si>
  <si>
    <t>50905.007233/2021-51</t>
  </si>
  <si>
    <t>12/04/2022</t>
  </si>
  <si>
    <t>Aquisição de roupeiros de aço com 4 (quatro) portas para atender as necessidades da SUPGUA</t>
  </si>
  <si>
    <t>2530ª - 25/05/2022</t>
  </si>
  <si>
    <t>SOFISTICATTO OFFICE COMÉRCIO DE MÓVEIS E EQUIPAMENTOS LTDA-EPP</t>
  </si>
  <si>
    <t>44.405.881/0001-04</t>
  </si>
  <si>
    <t>50905.006604/2021-87</t>
  </si>
  <si>
    <t>02/05/2022</t>
  </si>
  <si>
    <t>Prestação de serviços de locação de computadores portáteis (notebooks)</t>
  </si>
  <si>
    <t>2532ª - 02/06/2022</t>
  </si>
  <si>
    <t>FUNDAMENTAL LOCAÇÃO DE EQUIPAMENTOS DE INFORMÁTICA E EVENTOS LTDA-ME</t>
  </si>
  <si>
    <t>10.797.219/0001-17</t>
  </si>
  <si>
    <t>38/2022</t>
  </si>
  <si>
    <t>50905.001126/2022-08</t>
  </si>
  <si>
    <t>Prestação dos serviços de consultoria tributária, com enfoque na legislação previdenciária e fiscal, nos âmbitos federal e municipal</t>
  </si>
  <si>
    <t>MACIEL CONSULTORES S/S</t>
  </si>
  <si>
    <t>10.757.529/0001-08</t>
  </si>
  <si>
    <t>39/2022</t>
  </si>
  <si>
    <t>50905.007990/2021-24</t>
  </si>
  <si>
    <t>Prestação dos serviços de capina, pode de árvores e corte de vegetação rasteira em terrenos do Porto de Itaguaí</t>
  </si>
  <si>
    <t>2541ª - 21/07/2022</t>
  </si>
  <si>
    <t>CONSERV ENGENHARIA E SERVIÇOS EIRELI</t>
  </si>
  <si>
    <t>21.577.007/0001-40</t>
  </si>
  <si>
    <t>51/2022</t>
  </si>
  <si>
    <t>50905.008639/2021-51</t>
  </si>
  <si>
    <t>18/05/2022</t>
  </si>
  <si>
    <t>Prestação de serviços de limpeza e desinfecção dos reservatórios de água dos Portos do Rio de Janeiro, Itaguaí e Angra dos Reis</t>
  </si>
  <si>
    <t>2536ª - 23/06/2022</t>
  </si>
  <si>
    <t>DEDETIZADORA FREITAS EIRELI-ME</t>
  </si>
  <si>
    <t>12.768.193/0001-04</t>
  </si>
  <si>
    <t>43/2022</t>
  </si>
  <si>
    <t>06/06/2022</t>
  </si>
  <si>
    <t>MAGO PSICO TESTES LTDA</t>
  </si>
  <si>
    <t>28.058.444/0001-05</t>
  </si>
  <si>
    <t>50905.001979/2020-70</t>
  </si>
  <si>
    <t>24/06/2022</t>
  </si>
  <si>
    <t>Prestação dos serviços de dragagem no Cais da Gamboa entre os cabeços 20 e 80 no Porto do Rio de Janeiro</t>
  </si>
  <si>
    <t>2539ª - 14/07/2022</t>
  </si>
  <si>
    <t>CHEC DREDGING CO. LTD</t>
  </si>
  <si>
    <t>47/2022</t>
  </si>
  <si>
    <t>50905.002788/2022-97</t>
  </si>
  <si>
    <t>29/06/2022</t>
  </si>
  <si>
    <t>Prestação de serviços de emissão e recargas de cartões eletrônicos para alimentação e refeição dos empregados da CDRJ</t>
  </si>
  <si>
    <t>2545ª - 04/08/2022</t>
  </si>
  <si>
    <t>SODEXO PASS DO BRASIL SERVIÇOS E COMÉRCIO S/A</t>
  </si>
  <si>
    <t>69.034.668/0001-56</t>
  </si>
  <si>
    <t>48/2022</t>
  </si>
  <si>
    <t>30/06/2022</t>
  </si>
  <si>
    <t>RODOPLEX ENGENHARIA LTDA</t>
  </si>
  <si>
    <t>01.950.243/0001-53</t>
  </si>
  <si>
    <t>42/2022</t>
  </si>
  <si>
    <t>50905.001229/2022-60</t>
  </si>
  <si>
    <t>07/07/2022</t>
  </si>
  <si>
    <t>Prestação dos serviços de de avaliação patrimonial para a determinação do valor recuperável dos ativos (impairment), revisões de vida útil e de valor residual</t>
  </si>
  <si>
    <t>STAFF AUDITORIA &amp; ASSESSORIA</t>
  </si>
  <si>
    <t>07.791.963/0001-08</t>
  </si>
  <si>
    <t>50905.002059/2022-31</t>
  </si>
  <si>
    <t>14/07/2022</t>
  </si>
  <si>
    <t>Prestação dos serviços de elaboração do estudo de impacto ambiental - EIA e seu relatório - RIMA para viabilidade ambiental de implantação do novo canal de navegação de Itaguaí - Canal Derivativo</t>
  </si>
  <si>
    <t>2551ª - 01/09/2022</t>
  </si>
  <si>
    <t>DTA ENGENHARIA LTDA</t>
  </si>
  <si>
    <t>02.385.674/0001-87</t>
  </si>
  <si>
    <t>65/2022</t>
  </si>
  <si>
    <t>50905.001541/2022-53</t>
  </si>
  <si>
    <t>Prestação de serviços de manutenção preventiva e corretiva de 2 (dois) elevadores instalados no Edifício-Sede da CDRJ</t>
  </si>
  <si>
    <t>ELEVADORES IVIMAIA LTDA-EPP</t>
  </si>
  <si>
    <t>05.531.749/0001-89</t>
  </si>
  <si>
    <t>55/2022</t>
  </si>
  <si>
    <t>50905.003059/2022-58</t>
  </si>
  <si>
    <t>Registro de preços para aquisição de materiais de apoio à manutenção dos equipamentos de refrigeração</t>
  </si>
  <si>
    <t>50905.001081/2022-63</t>
  </si>
  <si>
    <t>Prestação dos serviços de manutenção do sistema viário do Porto de Itaguaí</t>
  </si>
  <si>
    <t>50905.002551/2022-14</t>
  </si>
  <si>
    <t>22/07/2022</t>
  </si>
  <si>
    <t>Prestação dos serviços de desinsetização e desratização nas dependências internas e externas dos Portos do Rio de Janeiro, Itaguaí, Niterói e Angra dos Reis</t>
  </si>
  <si>
    <t>Revogada</t>
  </si>
  <si>
    <t>50905.002262/2020-45</t>
  </si>
  <si>
    <t>Prestação dos serviços de seguro patrimonial para os bens móveis e imóveis pertencentes à CDRJ</t>
  </si>
  <si>
    <t>2561ª - 21/10/2022</t>
  </si>
  <si>
    <t>GENTE SEGURADORA S/A</t>
  </si>
  <si>
    <t>90.180.605/0001-02</t>
  </si>
  <si>
    <t>64/2022</t>
  </si>
  <si>
    <t>50905.003125/2021-17</t>
  </si>
  <si>
    <t>Prestação dos serviços de limpeza e conservação e serviços gerais nas instalações da CDRJ</t>
  </si>
  <si>
    <t>TOTAL-SERV COMÉRCIO E SERVIÇOS EIRELI-ME</t>
  </si>
  <si>
    <t>13.334.753/0001-85</t>
  </si>
  <si>
    <t>67/2022</t>
  </si>
  <si>
    <t>50905.002917/2020-85</t>
  </si>
  <si>
    <t>Prestação dos serviços de operador de VTS para o LPS do Porto do Rio de Janeiro</t>
  </si>
  <si>
    <t>Acautelado</t>
  </si>
  <si>
    <t>2549ª - 25/08/2022</t>
  </si>
  <si>
    <t>59 a 64/2022</t>
  </si>
  <si>
    <t>05 e 06/10/2022</t>
  </si>
  <si>
    <t>50905.003841/2022-77</t>
  </si>
  <si>
    <t>01/09/2022</t>
  </si>
  <si>
    <t>Aquisição de uniformes e acessórios operacionais para uso exclusivo da Guarda Portuária da CDRJ</t>
  </si>
  <si>
    <t>2560ª - 13/10/2022</t>
  </si>
  <si>
    <t>82 a 88/2022</t>
  </si>
  <si>
    <t>50905.003423/2022-80</t>
  </si>
  <si>
    <t>12/09/2022</t>
  </si>
  <si>
    <t>Registro de preços para aquisição de equipamentos de proteção individual (EPI) e de proteção coletiva (EPC)</t>
  </si>
  <si>
    <t>GERIQS</t>
  </si>
  <si>
    <t>2570ª - 08/12/2022</t>
  </si>
  <si>
    <t>09 a 15/2023</t>
  </si>
  <si>
    <t>20/09/2022</t>
  </si>
  <si>
    <t>OLIVEIRA IMUNIZAÇÕES, CONSERVAÇÕES, COMÉRCIO E SERVIÇOS LTDA-ME</t>
  </si>
  <si>
    <t>13.708.180/0001-02</t>
  </si>
  <si>
    <t>63/2022</t>
  </si>
  <si>
    <t>50905.002236/2022-89</t>
  </si>
  <si>
    <t>Prestação dos serviços de montagem e implantação com fornecimento de boias articuladas (BA) para os Portos de Itaguaí, Rio de Janeiro e Niterói</t>
  </si>
  <si>
    <t>2564ª - 03/11/2022</t>
  </si>
  <si>
    <t>66/2022</t>
  </si>
  <si>
    <t>50905.003232/2022-18</t>
  </si>
  <si>
    <t>03/10/2022</t>
  </si>
  <si>
    <t>Prestação dos serviços de instalação e configuração com fornecimento de câmeras ópticas e termais de longo alcance para o VTMIS</t>
  </si>
  <si>
    <t>2566ª - 11/11/2022</t>
  </si>
  <si>
    <t>MH2 TELECOM LTDA-EPP</t>
  </si>
  <si>
    <t>46.624.951/0001-32</t>
  </si>
  <si>
    <t>71/2022</t>
  </si>
  <si>
    <t>50905.002943/2022-75</t>
  </si>
  <si>
    <t>11/11/2022</t>
  </si>
  <si>
    <t>Prestação dos serviços de elaboração de maquete eletrônica dos Portos do Rio de Janeiro, Itaguaí, Niterói e Angra dos Reis</t>
  </si>
  <si>
    <t>50905.002073/2022-34</t>
  </si>
  <si>
    <t>18/10/2022</t>
  </si>
  <si>
    <t>Prestação de serviços de locação de veículos executivos, leves, utilitários e motocicletas</t>
  </si>
  <si>
    <t>HORIZONTE 16 LOCADORA DE VEÍCULOS LTDA</t>
  </si>
  <si>
    <t>21.921.129/0001-02</t>
  </si>
  <si>
    <t>68/2022</t>
  </si>
  <si>
    <t>50905.002652/2022-87</t>
  </si>
  <si>
    <t>16/11/2022</t>
  </si>
  <si>
    <t>Prestação dos serviços de transmissão de dados para rede local e internet</t>
  </si>
  <si>
    <t>2575ª - 29/12/2022</t>
  </si>
  <si>
    <t>ITEM 1 - GOLDCOM TELECOMUNICACOES LTDA /                                                                                            ITEM 2 - SUPERIMAGEM TECNOLOGIA LTDA</t>
  </si>
  <si>
    <t>23.566.982/0001-89 39.162.235/0001-15</t>
  </si>
  <si>
    <t>02 e 03/2023</t>
  </si>
  <si>
    <t>50905.002552/2020-99</t>
  </si>
  <si>
    <t>17/11/2022</t>
  </si>
  <si>
    <t>Aquisição de solução integrada de tecnologia e gestão portuária</t>
  </si>
  <si>
    <t>SUPTIN</t>
  </si>
  <si>
    <t>SIGILOSO</t>
  </si>
  <si>
    <t>50905.004167/2022-48</t>
  </si>
  <si>
    <t>40/2022</t>
  </si>
  <si>
    <t>Aquisição de nobreaks interativos para atender a Guarda Portuária da CDRJ</t>
  </si>
  <si>
    <t>2580ª - 02/02/2023</t>
  </si>
  <si>
    <t>DIRECT PC NET COMÉRCIO E SERVIÇOS DE INFORMÁTICA LTDA</t>
  </si>
  <si>
    <t>08/2023</t>
  </si>
  <si>
    <t>50905.005687/2021-97</t>
  </si>
  <si>
    <t>16/12/2022</t>
  </si>
  <si>
    <t>Prestação dos serviços de manutenção do sistema ferroviário do Porto de Itaguaí</t>
  </si>
  <si>
    <t>2582ª - 09/02/2023</t>
  </si>
  <si>
    <t>50905.001033/2022-75</t>
  </si>
  <si>
    <t>26/12/2022</t>
  </si>
  <si>
    <t>Prestação dos serviços de manutenção preventiva e corretiva dos aparelhos de refrigeração</t>
  </si>
  <si>
    <t>TOTAL UTILITY OBRAS DE ENGENHARIA EIRELI-EPP</t>
  </si>
  <si>
    <t>05.084.442/0001-87</t>
  </si>
  <si>
    <t>11/2023</t>
  </si>
  <si>
    <t>50905.005459/2022-06</t>
  </si>
  <si>
    <t>29/12/2022</t>
  </si>
  <si>
    <t>Registro de preços para aquisição de paralelepípedos e tampos de ferro fundido</t>
  </si>
  <si>
    <t>SUPMAM</t>
  </si>
  <si>
    <t>Original</t>
  </si>
  <si>
    <t>DIVGAM</t>
  </si>
  <si>
    <t>Aditivo</t>
  </si>
  <si>
    <t>Concorrência</t>
  </si>
  <si>
    <t>SUPJUR</t>
  </si>
  <si>
    <t>Adesão</t>
  </si>
  <si>
    <t>DICONS</t>
  </si>
  <si>
    <t>DIRMEP</t>
  </si>
  <si>
    <t>IRP</t>
  </si>
  <si>
    <t>GERINC</t>
  </si>
  <si>
    <t>Suspenso</t>
  </si>
  <si>
    <t>SUPADM</t>
  </si>
  <si>
    <t>Em Andamento</t>
  </si>
  <si>
    <t>Anulada</t>
  </si>
  <si>
    <t>GECOMP</t>
  </si>
  <si>
    <t>DIVDOC</t>
  </si>
  <si>
    <t>SUPFIN</t>
  </si>
  <si>
    <t>SUPLAM</t>
  </si>
  <si>
    <t>DIGEFI</t>
  </si>
  <si>
    <t>GERFAC</t>
  </si>
  <si>
    <t>SUPGAB</t>
  </si>
  <si>
    <t>GERCOS</t>
  </si>
  <si>
    <t>SUPREC</t>
  </si>
  <si>
    <t>DIAPES</t>
  </si>
  <si>
    <t>CEPORT</t>
  </si>
  <si>
    <t>SUPCOM</t>
  </si>
  <si>
    <t>DIMACO</t>
  </si>
  <si>
    <t>SEACOM</t>
  </si>
  <si>
    <t>DIVETA</t>
  </si>
  <si>
    <t>DIVGAT</t>
  </si>
  <si>
    <t>SUPDEP</t>
  </si>
  <si>
    <t>DIDEPO</t>
  </si>
  <si>
    <t>DICOFI</t>
  </si>
  <si>
    <t>SUPLAN</t>
  </si>
  <si>
    <t>OUVGER</t>
  </si>
  <si>
    <t>DIPLAN</t>
  </si>
  <si>
    <t>SUPENG</t>
  </si>
  <si>
    <t>DIPROB</t>
  </si>
  <si>
    <t>DIMAPO</t>
  </si>
  <si>
    <t>GERATE</t>
  </si>
  <si>
    <t>SUPITA</t>
  </si>
  <si>
    <t>DITRAP</t>
  </si>
  <si>
    <t>DIFCON</t>
  </si>
  <si>
    <t>DISERI</t>
  </si>
  <si>
    <t>DIFITA</t>
  </si>
  <si>
    <t>GERANG</t>
  </si>
  <si>
    <t>SUPRIO</t>
  </si>
  <si>
    <t>DITRAF</t>
  </si>
  <si>
    <t>DIFISC</t>
  </si>
  <si>
    <t>DISERV</t>
  </si>
  <si>
    <t>GERFOP</t>
  </si>
  <si>
    <t>GERNIT</t>
  </si>
  <si>
    <t>SUPAUD</t>
  </si>
  <si>
    <t>SETALM</t>
  </si>
  <si>
    <t>GERNOP</t>
  </si>
  <si>
    <t>GERMAM</t>
  </si>
  <si>
    <t>AUDINT</t>
  </si>
  <si>
    <t>ASSCOM</t>
  </si>
  <si>
    <t>GERPRI</t>
  </si>
  <si>
    <t>GERARH</t>
  </si>
  <si>
    <t>GERSET</t>
  </si>
  <si>
    <t>GERIME</t>
  </si>
  <si>
    <t>INDICADORES DE DESEMPENHO - 2015 (GERCAL)</t>
  </si>
  <si>
    <t>QUANTIDADE DE DISPENSAS (%)</t>
  </si>
  <si>
    <t>% DO VALOR DAS DISPENSAS EM RELAÇÃO AO TOTAL</t>
  </si>
  <si>
    <t>ECONOMIA APURADA (%)</t>
  </si>
  <si>
    <t>ECONOMIA  APURADA (R$)</t>
  </si>
  <si>
    <t>% DE CONCORRÊNCIAS</t>
  </si>
  <si>
    <t>% DE ADESÃO À ATA</t>
  </si>
  <si>
    <t>% DE INEXIGIBILIDADE</t>
  </si>
  <si>
    <t>% DE PROCESSOS CONCLUÍDOS</t>
  </si>
  <si>
    <t>% DE PROCESSOS EM ANDAMENTO</t>
  </si>
  <si>
    <t>% DE PROCESSOS CANCELADOS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</si>
</sst>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&quot;.&quot;000&quot;.&quot;000&quot;/&quot;0000&quot;-&quot;00"/>
    <numFmt numFmtId="165" formatCode="&quot;R$&quot;\ #,##0.00"/>
    <numFmt numFmtId="166" formatCode="_-[$$-409]* #,##0.00_ ;_-[$$-409]* \-#,##0.00\ ;_-[$$-409]* &quot;-&quot;??_ ;_-@_ "/>
    <numFmt numFmtId="167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Arial"/>
      <family val="2"/>
    </font>
    <font>
      <b/>
      <sz val="20"/>
      <color theme="0"/>
      <name val="Calibri"/>
      <family val="2"/>
      <scheme val="minor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8"/>
      <name val="Arial"/>
      <family val="2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name val="Calibri"/>
      <scheme val="minor"/>
    </font>
    <font>
      <sz val="8"/>
      <color theme="1"/>
      <name val="Calibri"/>
      <scheme val="minor"/>
    </font>
    <font>
      <b/>
      <sz val="8"/>
      <color theme="1"/>
      <name val="Calibri"/>
      <scheme val="minor"/>
    </font>
    <font>
      <sz val="9"/>
      <color theme="1"/>
      <name val="Calibri"/>
      <scheme val="minor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002776"/>
        <bgColor indexed="64"/>
      </patternFill>
    </fill>
    <fill>
      <patternFill patternType="solid">
        <fgColor rgb="FF92D4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C3C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144">
    <xf numFmtId="0" fontId="0" fillId="0" borderId="0" xfId="0"/>
    <xf numFmtId="14" fontId="0" fillId="0" borderId="0" xfId="0" applyNumberFormat="1" applyAlignment="1">
      <alignment wrapText="1"/>
    </xf>
    <xf numFmtId="0" fontId="0" fillId="4" borderId="0" xfId="0" applyFill="1"/>
    <xf numFmtId="14" fontId="0" fillId="4" borderId="0" xfId="0" applyNumberFormat="1" applyFill="1" applyAlignment="1">
      <alignment wrapText="1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49" fontId="0" fillId="4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8" fillId="4" borderId="0" xfId="0" applyFont="1" applyFill="1"/>
    <xf numFmtId="0" fontId="8" fillId="0" borderId="0" xfId="0" applyFont="1"/>
    <xf numFmtId="164" fontId="8" fillId="4" borderId="0" xfId="0" applyNumberFormat="1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4" borderId="0" xfId="0" applyFill="1" applyAlignment="1">
      <alignment horizontal="center" wrapText="1"/>
    </xf>
    <xf numFmtId="9" fontId="0" fillId="4" borderId="0" xfId="2" applyFont="1" applyFill="1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2" applyFont="1" applyAlignment="1">
      <alignment horizontal="center"/>
    </xf>
    <xf numFmtId="14" fontId="0" fillId="4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5" fillId="2" borderId="2" xfId="3" applyFont="1" applyFill="1" applyBorder="1" applyAlignment="1">
      <alignment horizontal="center" vertical="center"/>
    </xf>
    <xf numFmtId="14" fontId="5" fillId="2" borderId="2" xfId="3" applyNumberFormat="1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/>
    <xf numFmtId="10" fontId="0" fillId="0" borderId="0" xfId="0" applyNumberFormat="1"/>
    <xf numFmtId="44" fontId="0" fillId="4" borderId="0" xfId="1" applyFont="1" applyFill="1"/>
    <xf numFmtId="44" fontId="0" fillId="0" borderId="0" xfId="1" applyFont="1"/>
    <xf numFmtId="0" fontId="2" fillId="0" borderId="0" xfId="3"/>
    <xf numFmtId="0" fontId="15" fillId="2" borderId="2" xfId="3" applyFont="1" applyFill="1" applyBorder="1" applyAlignment="1">
      <alignment horizontal="center" vertical="center"/>
    </xf>
    <xf numFmtId="14" fontId="15" fillId="2" borderId="2" xfId="3" applyNumberFormat="1" applyFont="1" applyFill="1" applyBorder="1" applyAlignment="1">
      <alignment horizontal="center" vertical="center" wrapText="1"/>
    </xf>
    <xf numFmtId="14" fontId="15" fillId="2" borderId="2" xfId="3" applyNumberFormat="1" applyFont="1" applyFill="1" applyBorder="1" applyAlignment="1">
      <alignment horizontal="center" vertical="center"/>
    </xf>
    <xf numFmtId="16" fontId="0" fillId="0" borderId="0" xfId="0" applyNumberFormat="1" applyAlignment="1">
      <alignment horizontal="center"/>
    </xf>
    <xf numFmtId="4" fontId="15" fillId="2" borderId="6" xfId="3" applyNumberFormat="1" applyFont="1" applyFill="1" applyBorder="1" applyAlignment="1">
      <alignment horizontal="center" vertical="center" wrapText="1"/>
    </xf>
    <xf numFmtId="0" fontId="6" fillId="5" borderId="0" xfId="0" applyFont="1" applyFill="1"/>
    <xf numFmtId="0" fontId="17" fillId="4" borderId="0" xfId="0" applyFont="1" applyFill="1" applyAlignment="1">
      <alignment horizontal="center" wrapText="1"/>
    </xf>
    <xf numFmtId="0" fontId="17" fillId="0" borderId="0" xfId="0" applyFont="1" applyAlignment="1">
      <alignment horizontal="center" wrapText="1"/>
    </xf>
    <xf numFmtId="0" fontId="10" fillId="2" borderId="7" xfId="3" applyFont="1" applyFill="1" applyBorder="1" applyAlignment="1">
      <alignment horizontal="center" vertical="center" wrapText="1"/>
    </xf>
    <xf numFmtId="49" fontId="10" fillId="2" borderId="7" xfId="3" applyNumberFormat="1" applyFont="1" applyFill="1" applyBorder="1" applyAlignment="1">
      <alignment horizontal="center" vertical="center" wrapText="1"/>
    </xf>
    <xf numFmtId="0" fontId="10" fillId="2" borderId="7" xfId="3" applyFont="1" applyFill="1" applyBorder="1" applyAlignment="1">
      <alignment horizontal="center" vertical="center"/>
    </xf>
    <xf numFmtId="14" fontId="10" fillId="2" borderId="7" xfId="3" applyNumberFormat="1" applyFont="1" applyFill="1" applyBorder="1" applyAlignment="1">
      <alignment horizontal="center" vertical="center"/>
    </xf>
    <xf numFmtId="44" fontId="10" fillId="2" borderId="7" xfId="1" applyFont="1" applyFill="1" applyBorder="1" applyAlignment="1">
      <alignment horizontal="center" vertical="center" wrapText="1"/>
    </xf>
    <xf numFmtId="44" fontId="15" fillId="2" borderId="7" xfId="1" applyFont="1" applyFill="1" applyBorder="1" applyAlignment="1">
      <alignment horizontal="center" vertical="center" wrapText="1"/>
    </xf>
    <xf numFmtId="4" fontId="15" fillId="2" borderId="7" xfId="3" applyNumberFormat="1" applyFont="1" applyFill="1" applyBorder="1" applyAlignment="1">
      <alignment horizontal="center" vertical="center"/>
    </xf>
    <xf numFmtId="164" fontId="15" fillId="2" borderId="7" xfId="3" applyNumberFormat="1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49" fontId="14" fillId="5" borderId="7" xfId="0" applyNumberFormat="1" applyFont="1" applyFill="1" applyBorder="1" applyAlignment="1">
      <alignment horizontal="center" vertical="center"/>
    </xf>
    <xf numFmtId="49" fontId="9" fillId="5" borderId="7" xfId="2" applyNumberFormat="1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vertical="center" wrapText="1"/>
    </xf>
    <xf numFmtId="0" fontId="9" fillId="5" borderId="7" xfId="0" applyFont="1" applyFill="1" applyBorder="1" applyAlignment="1">
      <alignment horizontal="center" vertical="center" wrapText="1"/>
    </xf>
    <xf numFmtId="14" fontId="9" fillId="5" borderId="8" xfId="0" applyNumberFormat="1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9" fontId="9" fillId="5" borderId="7" xfId="2" applyFont="1" applyFill="1" applyBorder="1" applyAlignment="1">
      <alignment horizontal="center" vertical="center"/>
    </xf>
    <xf numFmtId="44" fontId="9" fillId="5" borderId="7" xfId="1" applyFont="1" applyFill="1" applyBorder="1" applyAlignment="1">
      <alignment vertical="center"/>
    </xf>
    <xf numFmtId="14" fontId="9" fillId="5" borderId="7" xfId="2" applyNumberFormat="1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left" vertical="center"/>
    </xf>
    <xf numFmtId="164" fontId="9" fillId="5" borderId="7" xfId="0" applyNumberFormat="1" applyFont="1" applyFill="1" applyBorder="1" applyAlignment="1">
      <alignment horizontal="center" vertical="center"/>
    </xf>
    <xf numFmtId="49" fontId="9" fillId="5" borderId="7" xfId="0" applyNumberFormat="1" applyFont="1" applyFill="1" applyBorder="1" applyAlignment="1">
      <alignment horizontal="center" vertical="center"/>
    </xf>
    <xf numFmtId="14" fontId="9" fillId="5" borderId="7" xfId="0" applyNumberFormat="1" applyFont="1" applyFill="1" applyBorder="1" applyAlignment="1">
      <alignment horizontal="center" vertical="center" wrapText="1"/>
    </xf>
    <xf numFmtId="14" fontId="9" fillId="5" borderId="7" xfId="0" applyNumberFormat="1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wrapText="1"/>
    </xf>
    <xf numFmtId="0" fontId="8" fillId="0" borderId="7" xfId="0" applyFont="1" applyBorder="1"/>
    <xf numFmtId="9" fontId="9" fillId="5" borderId="7" xfId="2" applyFont="1" applyFill="1" applyBorder="1" applyAlignment="1">
      <alignment horizontal="center" vertical="center" wrapText="1"/>
    </xf>
    <xf numFmtId="43" fontId="9" fillId="5" borderId="7" xfId="1" applyNumberFormat="1" applyFont="1" applyFill="1" applyBorder="1" applyAlignment="1">
      <alignment vertical="center"/>
    </xf>
    <xf numFmtId="0" fontId="9" fillId="5" borderId="7" xfId="0" applyFont="1" applyFill="1" applyBorder="1" applyAlignment="1">
      <alignment vertical="center"/>
    </xf>
    <xf numFmtId="166" fontId="9" fillId="5" borderId="7" xfId="1" applyNumberFormat="1" applyFont="1" applyFill="1" applyBorder="1" applyAlignment="1">
      <alignment vertical="center"/>
    </xf>
    <xf numFmtId="14" fontId="9" fillId="5" borderId="9" xfId="2" applyNumberFormat="1" applyFont="1" applyFill="1" applyBorder="1" applyAlignment="1">
      <alignment horizontal="center" vertical="center" wrapText="1"/>
    </xf>
    <xf numFmtId="44" fontId="9" fillId="5" borderId="7" xfId="1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left" vertical="center" wrapText="1"/>
    </xf>
    <xf numFmtId="14" fontId="9" fillId="5" borderId="7" xfId="2" applyNumberFormat="1" applyFont="1" applyFill="1" applyBorder="1" applyAlignment="1">
      <alignment horizontal="center" vertical="center" wrapText="1"/>
    </xf>
    <xf numFmtId="164" fontId="9" fillId="5" borderId="7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7" fillId="0" borderId="7" xfId="3" applyFont="1" applyBorder="1"/>
    <xf numFmtId="0" fontId="2" fillId="0" borderId="7" xfId="3" applyBorder="1"/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0" fontId="13" fillId="0" borderId="12" xfId="0" applyNumberFormat="1" applyFont="1" applyBorder="1" applyAlignment="1">
      <alignment horizontal="center" vertical="center"/>
    </xf>
    <xf numFmtId="10" fontId="13" fillId="0" borderId="13" xfId="0" applyNumberFormat="1" applyFont="1" applyBorder="1" applyAlignment="1">
      <alignment horizontal="center" vertical="center"/>
    </xf>
    <xf numFmtId="165" fontId="13" fillId="0" borderId="13" xfId="0" applyNumberFormat="1" applyFont="1" applyBorder="1" applyAlignment="1">
      <alignment horizontal="center" vertical="center"/>
    </xf>
    <xf numFmtId="10" fontId="13" fillId="0" borderId="14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/>
    </xf>
    <xf numFmtId="49" fontId="19" fillId="5" borderId="7" xfId="0" applyNumberFormat="1" applyFont="1" applyFill="1" applyBorder="1" applyAlignment="1">
      <alignment horizontal="center" vertical="center"/>
    </xf>
    <xf numFmtId="49" fontId="20" fillId="5" borderId="7" xfId="2" applyNumberFormat="1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 wrapText="1"/>
    </xf>
    <xf numFmtId="14" fontId="20" fillId="5" borderId="8" xfId="0" applyNumberFormat="1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center" vertical="center" wrapText="1"/>
    </xf>
    <xf numFmtId="44" fontId="20" fillId="5" borderId="7" xfId="1" applyFont="1" applyFill="1" applyBorder="1" applyAlignment="1">
      <alignment vertical="center"/>
    </xf>
    <xf numFmtId="9" fontId="20" fillId="5" borderId="7" xfId="2" applyFont="1" applyFill="1" applyBorder="1" applyAlignment="1">
      <alignment horizontal="center" vertical="center"/>
    </xf>
    <xf numFmtId="14" fontId="20" fillId="5" borderId="7" xfId="2" applyNumberFormat="1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164" fontId="20" fillId="5" borderId="7" xfId="0" applyNumberFormat="1" applyFont="1" applyFill="1" applyBorder="1" applyAlignment="1">
      <alignment horizontal="center" vertical="center"/>
    </xf>
    <xf numFmtId="14" fontId="22" fillId="0" borderId="7" xfId="0" applyNumberFormat="1" applyFont="1" applyBorder="1" applyAlignment="1">
      <alignment wrapText="1"/>
    </xf>
    <xf numFmtId="0" fontId="22" fillId="0" borderId="7" xfId="0" applyFont="1" applyBorder="1"/>
    <xf numFmtId="14" fontId="9" fillId="6" borderId="7" xfId="0" applyNumberFormat="1" applyFont="1" applyFill="1" applyBorder="1" applyAlignment="1">
      <alignment horizontal="center" vertical="center" wrapText="1"/>
    </xf>
    <xf numFmtId="14" fontId="9" fillId="6" borderId="7" xfId="0" applyNumberFormat="1" applyFont="1" applyFill="1" applyBorder="1" applyAlignment="1">
      <alignment horizontal="center" vertical="center"/>
    </xf>
    <xf numFmtId="49" fontId="9" fillId="6" borderId="7" xfId="0" applyNumberFormat="1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vertical="center" wrapText="1"/>
    </xf>
    <xf numFmtId="49" fontId="20" fillId="6" borderId="7" xfId="0" applyNumberFormat="1" applyFont="1" applyFill="1" applyBorder="1" applyAlignment="1">
      <alignment horizontal="center" vertical="center"/>
    </xf>
    <xf numFmtId="14" fontId="20" fillId="6" borderId="7" xfId="0" applyNumberFormat="1" applyFont="1" applyFill="1" applyBorder="1" applyAlignment="1">
      <alignment horizontal="center" vertical="center" wrapText="1"/>
    </xf>
    <xf numFmtId="14" fontId="20" fillId="6" borderId="7" xfId="0" applyNumberFormat="1" applyFont="1" applyFill="1" applyBorder="1" applyAlignment="1">
      <alignment horizontal="center" vertical="center"/>
    </xf>
    <xf numFmtId="43" fontId="20" fillId="5" borderId="7" xfId="1" applyNumberFormat="1" applyFont="1" applyFill="1" applyBorder="1" applyAlignment="1">
      <alignment vertical="center"/>
    </xf>
    <xf numFmtId="9" fontId="20" fillId="5" borderId="9" xfId="2" applyFont="1" applyFill="1" applyBorder="1" applyAlignment="1">
      <alignment horizontal="center" vertical="center" wrapText="1"/>
    </xf>
    <xf numFmtId="9" fontId="20" fillId="5" borderId="7" xfId="2" applyFont="1" applyFill="1" applyBorder="1" applyAlignment="1">
      <alignment horizontal="center" vertical="center" wrapText="1"/>
    </xf>
    <xf numFmtId="49" fontId="20" fillId="5" borderId="7" xfId="0" applyNumberFormat="1" applyFont="1" applyFill="1" applyBorder="1" applyAlignment="1">
      <alignment horizontal="center" vertical="center"/>
    </xf>
    <xf numFmtId="14" fontId="20" fillId="5" borderId="7" xfId="0" applyNumberFormat="1" applyFont="1" applyFill="1" applyBorder="1" applyAlignment="1">
      <alignment horizontal="center" vertical="center" wrapText="1"/>
    </xf>
    <xf numFmtId="14" fontId="20" fillId="5" borderId="7" xfId="0" applyNumberFormat="1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167" fontId="9" fillId="5" borderId="7" xfId="2" applyNumberFormat="1" applyFont="1" applyFill="1" applyBorder="1" applyAlignment="1">
      <alignment horizontal="center" vertical="center"/>
    </xf>
    <xf numFmtId="14" fontId="14" fillId="5" borderId="7" xfId="0" applyNumberFormat="1" applyFont="1" applyFill="1" applyBorder="1" applyAlignment="1">
      <alignment horizontal="center" vertical="center" wrapText="1"/>
    </xf>
    <xf numFmtId="14" fontId="14" fillId="5" borderId="7" xfId="0" applyNumberFormat="1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 wrapText="1"/>
    </xf>
    <xf numFmtId="49" fontId="9" fillId="5" borderId="15" xfId="0" applyNumberFormat="1" applyFont="1" applyFill="1" applyBorder="1" applyAlignment="1">
      <alignment horizontal="center" vertical="center"/>
    </xf>
    <xf numFmtId="14" fontId="9" fillId="5" borderId="15" xfId="0" applyNumberFormat="1" applyFont="1" applyFill="1" applyBorder="1" applyAlignment="1">
      <alignment horizontal="center" vertical="center" wrapText="1"/>
    </xf>
    <xf numFmtId="14" fontId="9" fillId="5" borderId="15" xfId="0" applyNumberFormat="1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14" fontId="8" fillId="0" borderId="9" xfId="0" applyNumberFormat="1" applyFont="1" applyBorder="1" applyAlignment="1">
      <alignment wrapText="1"/>
    </xf>
    <xf numFmtId="49" fontId="9" fillId="5" borderId="17" xfId="0" applyNumberFormat="1" applyFont="1" applyFill="1" applyBorder="1" applyAlignment="1">
      <alignment horizontal="center" vertical="center"/>
    </xf>
    <xf numFmtId="14" fontId="9" fillId="5" borderId="17" xfId="0" applyNumberFormat="1" applyFont="1" applyFill="1" applyBorder="1" applyAlignment="1">
      <alignment horizontal="center" vertical="center" wrapText="1"/>
    </xf>
    <xf numFmtId="14" fontId="9" fillId="5" borderId="17" xfId="0" applyNumberFormat="1" applyFont="1" applyFill="1" applyBorder="1" applyAlignment="1">
      <alignment horizontal="center" vertical="center"/>
    </xf>
    <xf numFmtId="0" fontId="20" fillId="5" borderId="15" xfId="0" applyFont="1" applyFill="1" applyBorder="1" applyAlignment="1">
      <alignment vertical="center"/>
    </xf>
    <xf numFmtId="0" fontId="20" fillId="5" borderId="15" xfId="0" applyFont="1" applyFill="1" applyBorder="1" applyAlignment="1">
      <alignment horizontal="center" vertical="center"/>
    </xf>
    <xf numFmtId="49" fontId="9" fillId="5" borderId="8" xfId="0" applyNumberFormat="1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vertical="center"/>
    </xf>
    <xf numFmtId="0" fontId="9" fillId="5" borderId="17" xfId="0" applyFont="1" applyFill="1" applyBorder="1" applyAlignment="1">
      <alignment horizontal="center" vertical="center"/>
    </xf>
    <xf numFmtId="49" fontId="9" fillId="6" borderId="16" xfId="0" applyNumberFormat="1" applyFont="1" applyFill="1" applyBorder="1" applyAlignment="1">
      <alignment horizontal="center" vertical="center"/>
    </xf>
    <xf numFmtId="14" fontId="9" fillId="6" borderId="16" xfId="0" applyNumberFormat="1" applyFont="1" applyFill="1" applyBorder="1" applyAlignment="1">
      <alignment horizontal="center" vertical="center" wrapText="1"/>
    </xf>
    <xf numFmtId="14" fontId="9" fillId="6" borderId="16" xfId="0" applyNumberFormat="1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164" fontId="24" fillId="5" borderId="7" xfId="0" applyNumberFormat="1" applyFont="1" applyFill="1" applyBorder="1" applyAlignment="1">
      <alignment horizontal="center" vertical="center" wrapText="1"/>
    </xf>
    <xf numFmtId="14" fontId="20" fillId="5" borderId="9" xfId="2" applyNumberFormat="1" applyFont="1" applyFill="1" applyBorder="1" applyAlignment="1">
      <alignment horizontal="center" vertical="center" wrapText="1"/>
    </xf>
    <xf numFmtId="49" fontId="9" fillId="6" borderId="15" xfId="0" applyNumberFormat="1" applyFont="1" applyFill="1" applyBorder="1" applyAlignment="1">
      <alignment horizontal="center" vertical="center" wrapText="1"/>
    </xf>
    <xf numFmtId="14" fontId="9" fillId="6" borderId="15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</cellXfs>
  <cellStyles count="9">
    <cellStyle name="Moeda" xfId="1" builtinId="4"/>
    <cellStyle name="Normal" xfId="0" builtinId="0"/>
    <cellStyle name="Normal 2" xfId="3"/>
    <cellStyle name="Porcentagem" xfId="2" builtinId="5"/>
    <cellStyle name="Título 5" xfId="4"/>
    <cellStyle name="Título 6" xfId="5"/>
    <cellStyle name="Título 7" xfId="6"/>
    <cellStyle name="Título 8" xfId="7"/>
    <cellStyle name="Total 2" xfId="8"/>
  </cellStyles>
  <dxfs count="72">
    <dxf>
      <fill>
        <patternFill>
          <bgColor rgb="FF47FF9A"/>
        </patternFill>
      </fill>
    </dxf>
    <dxf>
      <fill>
        <patternFill>
          <bgColor rgb="FFFF3C3C"/>
        </patternFill>
      </fill>
    </dxf>
    <dxf>
      <fill>
        <patternFill>
          <bgColor rgb="FFFF3C3C"/>
        </patternFill>
      </fill>
    </dxf>
    <dxf>
      <fill>
        <patternFill>
          <bgColor rgb="FFFF3C3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47FF9A"/>
        </patternFill>
      </fill>
    </dxf>
    <dxf>
      <fill>
        <patternFill>
          <bgColor rgb="FFFF3C3C"/>
        </patternFill>
      </fill>
    </dxf>
    <dxf>
      <fill>
        <patternFill>
          <bgColor rgb="FFFF3C3C"/>
        </patternFill>
      </fill>
    </dxf>
    <dxf>
      <fill>
        <patternFill>
          <bgColor rgb="FFFF3C3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47FF9A"/>
        </patternFill>
      </fill>
    </dxf>
    <dxf>
      <fill>
        <patternFill>
          <bgColor rgb="FFFF3C3C"/>
        </patternFill>
      </fill>
    </dxf>
    <dxf>
      <fill>
        <patternFill>
          <bgColor rgb="FFFF3C3C"/>
        </patternFill>
      </fill>
    </dxf>
    <dxf>
      <fill>
        <patternFill>
          <bgColor rgb="FFFF3C3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&quot;R$&quot;\ #,##0.00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00&quot;.&quot;000&quot;.&quot;000&quot;/&quot;0000&quot;-&quot;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3" formatCode="0%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8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FF3C3C"/>
      <color rgb="FFFF5353"/>
      <color rgb="FF47FF9A"/>
      <color rgb="FF92D400"/>
      <color rgb="FF0027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1" name="TabLicitacoes" displayName="TabLicitacoes" ref="B4:AG104" totalsRowShown="0" tableBorderDxfId="71">
  <autoFilter ref="B4:AG104"/>
  <sortState ref="B5:AG70">
    <sortCondition ref="E4:E70"/>
  </sortState>
  <tableColumns count="32">
    <tableColumn id="1" name="N° PROCESSO " dataDxfId="70"/>
    <tableColumn id="2" name="Nº LICITAÇÃO" dataDxfId="69"/>
    <tableColumn id="6" name="DATA ABERTURA" dataDxfId="68"/>
    <tableColumn id="3" name="MODALIDADE" dataDxfId="67"/>
    <tableColumn id="4" name="FUNDAMENTAÇÃO LEGAL" dataDxfId="66"/>
    <tableColumn id="5" name="OBJETO" dataDxfId="65"/>
    <tableColumn id="7" name="SETOR REQUISITANTE" dataDxfId="64"/>
    <tableColumn id="8" name="COTAÇÃO ELETRÔNICA" dataDxfId="63"/>
    <tableColumn id="9" name="AUTORIZAÇÃO" dataDxfId="62"/>
    <tableColumn id="10" name="DATA" dataDxfId="61"/>
    <tableColumn id="11" name="SITUAÇÃO ATUAL" dataDxfId="60"/>
    <tableColumn id="32" name="DATA PUBLICAÇÃO EDITAL" dataDxfId="59"/>
    <tableColumn id="31" name="HOUVE IMPUGNAÇÃO?" dataDxfId="58"/>
    <tableColumn id="12" name="VALOR ESTIMADO" dataDxfId="57" dataCellStyle="Moeda"/>
    <tableColumn id="13" name="VALOR AQUISIÇÃO" dataDxfId="56" dataCellStyle="Moeda"/>
    <tableColumn id="14" name="% DE REDUÇÃO" dataDxfId="55">
      <calculatedColumnFormula>IFERROR((O5-P5)/O5,)</calculatedColumnFormula>
    </tableColumn>
    <tableColumn id="30" name="HOUVE RECURSO?" dataDxfId="54"/>
    <tableColumn id="29" name="DATA HOMOLOGAÇÃO" dataDxfId="53"/>
    <tableColumn id="15" name="CONTRATADA" dataDxfId="52"/>
    <tableColumn id="16" name="CNPJ" dataDxfId="51"/>
    <tableColumn id="17" name="INSTRUMENTO DE CONTRATAÇÃO" dataDxfId="50"/>
    <tableColumn id="18" name="Nº" dataDxfId="49"/>
    <tableColumn id="19" name="DATA ASSINATURA" dataDxfId="48"/>
    <tableColumn id="20" name="DATA D.O.U." dataDxfId="47"/>
    <tableColumn id="21" name="DATA INÍCIO DO CONTRATO" dataDxfId="46"/>
    <tableColumn id="22" name="DATA TÉRMINO DO CONTRATO" dataDxfId="45"/>
    <tableColumn id="23" name="FISCAL ADMINISTRATIVO" dataDxfId="44"/>
    <tableColumn id="24" name="FISCAL TÉCNICO" dataDxfId="43"/>
    <tableColumn id="25" name="GESTOR" dataDxfId="42"/>
    <tableColumn id="26" name="EMAIL DO GESTOR" dataDxfId="41"/>
    <tableColumn id="27" name="TIPO DE CONTRATO" dataDxfId="40"/>
    <tableColumn id="28" name="CONTRATO ORIGINAL (NÚMERO)" dataDxfId="3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B3:K4" totalsRowShown="0" headerRowDxfId="38" dataDxfId="37">
  <tableColumns count="10">
    <tableColumn id="1" name="QUANTIDADE DE DISPENSAS (%)" dataDxfId="36">
      <calculatedColumnFormula>COUNT('Planilha de Controle'!#REF!)/COUNT('Planilha de Controle'!O5:O104)</calculatedColumnFormula>
    </tableColumn>
    <tableColumn id="2" name="% DO VALOR DAS DISPENSAS EM RELAÇÃO AO TOTAL" dataDxfId="35">
      <calculatedColumnFormula>SUM('Planilha de Controle'!#REF!)/SUM('Planilha de Controle'!O5:O104)</calculatedColumnFormula>
    </tableColumn>
    <tableColumn id="3" name="ECONOMIA APURADA (%)" dataDxfId="34">
      <calculatedColumnFormula>(4669230.04-3598181.5)/4669230.04</calculatedColumnFormula>
    </tableColumn>
    <tableColumn id="4" name="ECONOMIA  APURADA (R$)" dataDxfId="33">
      <calculatedColumnFormula>4669230.04-3598181.5</calculatedColumnFormula>
    </tableColumn>
    <tableColumn id="5" name="% DE CONCORRÊNCIAS" dataDxfId="32">
      <calculatedColumnFormula>('Planilha de Controle'!#REF!+'Planilha de Controle'!#REF!+'Planilha de Controle'!#REF!+'Planilha de Controle'!#REF!+'Planilha de Controle'!#REF!)/SUM('Planilha de Controle'!O5:O104)</calculatedColumnFormula>
    </tableColumn>
    <tableColumn id="6" name="% DE ADESÃO À ATA" dataDxfId="31">
      <calculatedColumnFormula>SUM('Planilha de Controle'!#REF!)/SUM('Planilha de Controle'!O5:O104)</calculatedColumnFormula>
    </tableColumn>
    <tableColumn id="7" name="% DE INEXIGIBILIDADE" dataDxfId="30">
      <calculatedColumnFormula>SUM('Planilha de Controle'!#REF!)/SUM('Planilha de Controle'!O5:O104)</calculatedColumnFormula>
    </tableColumn>
    <tableColumn id="8" name="% DE PROCESSOS CONCLUÍDOS" dataDxfId="29">
      <calculatedColumnFormula>46/76</calculatedColumnFormula>
    </tableColumn>
    <tableColumn id="9" name="% DE PROCESSOS EM ANDAMENTO" dataDxfId="28">
      <calculatedColumnFormula>25/76</calculatedColumnFormula>
    </tableColumn>
    <tableColumn id="10" name="% DE PROCESSOS CANCELADOS" dataDxfId="27">
      <calculatedColumnFormula>5/76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109"/>
  <sheetViews>
    <sheetView tabSelected="1" view="pageBreakPreview" zoomScaleNormal="100" zoomScaleSheetLayoutView="100" workbookViewId="0">
      <selection activeCell="G15" sqref="G15"/>
    </sheetView>
  </sheetViews>
  <sheetFormatPr defaultRowHeight="15" x14ac:dyDescent="0.25"/>
  <cols>
    <col min="1" max="1" width="1" customWidth="1"/>
    <col min="2" max="2" width="20" style="5" customWidth="1"/>
    <col min="3" max="3" width="15" style="7" customWidth="1"/>
    <col min="4" max="4" width="12.42578125" style="7" customWidth="1"/>
    <col min="5" max="5" width="18.28515625" style="5" customWidth="1"/>
    <col min="6" max="6" width="21" style="5" customWidth="1"/>
    <col min="7" max="7" width="107.5703125" customWidth="1"/>
    <col min="8" max="8" width="12.5703125" style="5" customWidth="1"/>
    <col min="9" max="9" width="11.85546875" style="14" customWidth="1"/>
    <col min="10" max="10" width="12" style="5" customWidth="1"/>
    <col min="11" max="11" width="15.140625" style="17" customWidth="1"/>
    <col min="12" max="12" width="14" style="35" bestFit="1" customWidth="1"/>
    <col min="13" max="13" width="14.42578125" style="14" customWidth="1"/>
    <col min="14" max="14" width="14" style="14" customWidth="1"/>
    <col min="15" max="16" width="14.7109375" style="26" customWidth="1"/>
    <col min="17" max="17" width="8.28515625" style="15" customWidth="1"/>
    <col min="18" max="18" width="13.7109375" style="15" bestFit="1" customWidth="1"/>
    <col min="19" max="19" width="13.5703125" style="15" customWidth="1"/>
    <col min="20" max="20" width="61.7109375" style="9" bestFit="1" customWidth="1"/>
    <col min="21" max="21" width="14.85546875" style="11" customWidth="1"/>
    <col min="22" max="22" width="22.42578125" style="5" customWidth="1"/>
    <col min="23" max="23" width="9.85546875" style="5" bestFit="1" customWidth="1"/>
    <col min="24" max="24" width="13.140625" style="1" customWidth="1"/>
    <col min="25" max="25" width="12.85546875" style="17" customWidth="1"/>
    <col min="26" max="26" width="25.28515625" style="1" hidden="1" customWidth="1"/>
    <col min="27" max="27" width="27.85546875" style="1" hidden="1" customWidth="1"/>
    <col min="28" max="28" width="25.28515625" hidden="1" customWidth="1"/>
    <col min="29" max="29" width="23" hidden="1" customWidth="1"/>
    <col min="30" max="30" width="25.28515625" hidden="1" customWidth="1"/>
    <col min="31" max="31" width="26.140625" hidden="1" customWidth="1"/>
    <col min="32" max="32" width="19.140625" hidden="1" customWidth="1"/>
    <col min="33" max="33" width="29.140625" hidden="1" customWidth="1"/>
  </cols>
  <sheetData>
    <row r="1" spans="1:33" ht="36" customHeight="1" x14ac:dyDescent="0.4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33"/>
      <c r="AA1" s="33"/>
      <c r="AB1" s="33"/>
      <c r="AC1" s="33"/>
      <c r="AD1" s="33"/>
      <c r="AE1" s="33"/>
      <c r="AF1" s="33"/>
      <c r="AG1" s="33"/>
    </row>
    <row r="2" spans="1:33" ht="3.75" customHeight="1" x14ac:dyDescent="0.25">
      <c r="A2" s="2"/>
      <c r="B2" s="4"/>
      <c r="C2" s="6"/>
      <c r="D2" s="6"/>
      <c r="E2" s="4"/>
      <c r="F2" s="4"/>
      <c r="G2" s="2"/>
      <c r="H2" s="4"/>
      <c r="I2" s="12"/>
      <c r="J2" s="4"/>
      <c r="K2" s="16"/>
      <c r="L2" s="34"/>
      <c r="M2" s="12"/>
      <c r="N2" s="12"/>
      <c r="O2" s="25"/>
      <c r="P2" s="25"/>
      <c r="Q2" s="13"/>
      <c r="R2" s="13"/>
      <c r="S2" s="13"/>
      <c r="T2" s="8"/>
      <c r="U2" s="10"/>
      <c r="V2" s="4"/>
      <c r="W2" s="4"/>
      <c r="X2" s="3"/>
      <c r="Y2" s="16"/>
      <c r="Z2" s="3"/>
      <c r="AA2" s="3"/>
      <c r="AB2" s="2"/>
      <c r="AC2" s="2"/>
      <c r="AD2" s="2"/>
      <c r="AE2" s="2"/>
      <c r="AF2" s="2"/>
      <c r="AG2" s="2"/>
    </row>
    <row r="3" spans="1:33" x14ac:dyDescent="0.25">
      <c r="B3" s="21"/>
      <c r="C3" s="22"/>
      <c r="D3" s="22"/>
      <c r="E3" s="21"/>
      <c r="F3" s="21"/>
      <c r="G3" s="23"/>
      <c r="H3" s="21"/>
    </row>
    <row r="4" spans="1:33" ht="33.75" x14ac:dyDescent="0.25">
      <c r="B4" s="36" t="s">
        <v>1</v>
      </c>
      <c r="C4" s="37" t="s">
        <v>2</v>
      </c>
      <c r="D4" s="37" t="s">
        <v>3</v>
      </c>
      <c r="E4" s="38" t="s">
        <v>4</v>
      </c>
      <c r="F4" s="36" t="s">
        <v>5</v>
      </c>
      <c r="G4" s="38" t="s">
        <v>6</v>
      </c>
      <c r="H4" s="36" t="s">
        <v>7</v>
      </c>
      <c r="I4" s="36" t="s">
        <v>8</v>
      </c>
      <c r="J4" s="39" t="s">
        <v>9</v>
      </c>
      <c r="K4" s="39" t="s">
        <v>10</v>
      </c>
      <c r="L4" s="40" t="s">
        <v>11</v>
      </c>
      <c r="M4" s="40" t="s">
        <v>12</v>
      </c>
      <c r="N4" s="40" t="s">
        <v>13</v>
      </c>
      <c r="O4" s="40" t="s">
        <v>14</v>
      </c>
      <c r="P4" s="41" t="s">
        <v>15</v>
      </c>
      <c r="Q4" s="41" t="s">
        <v>16</v>
      </c>
      <c r="R4" s="41" t="s">
        <v>17</v>
      </c>
      <c r="S4" s="41" t="s">
        <v>18</v>
      </c>
      <c r="T4" s="42" t="s">
        <v>19</v>
      </c>
      <c r="U4" s="43" t="s">
        <v>20</v>
      </c>
      <c r="V4" s="32" t="s">
        <v>21</v>
      </c>
      <c r="W4" s="28" t="s">
        <v>22</v>
      </c>
      <c r="X4" s="29" t="s">
        <v>23</v>
      </c>
      <c r="Y4" s="30" t="s">
        <v>24</v>
      </c>
      <c r="Z4" s="19" t="s">
        <v>25</v>
      </c>
      <c r="AA4" s="19" t="s">
        <v>26</v>
      </c>
      <c r="AB4" s="18" t="s">
        <v>27</v>
      </c>
      <c r="AC4" s="18" t="s">
        <v>28</v>
      </c>
      <c r="AD4" s="18" t="s">
        <v>29</v>
      </c>
      <c r="AE4" s="19" t="s">
        <v>30</v>
      </c>
      <c r="AF4" s="20" t="s">
        <v>31</v>
      </c>
      <c r="AG4" s="20" t="s">
        <v>32</v>
      </c>
    </row>
    <row r="5" spans="1:33" s="23" customFormat="1" ht="22.5" x14ac:dyDescent="0.2">
      <c r="B5" s="44" t="s">
        <v>33</v>
      </c>
      <c r="C5" s="45" t="s">
        <v>34</v>
      </c>
      <c r="D5" s="46" t="s">
        <v>35</v>
      </c>
      <c r="E5" s="47" t="s">
        <v>36</v>
      </c>
      <c r="F5" s="44" t="s">
        <v>37</v>
      </c>
      <c r="G5" s="48" t="s">
        <v>38</v>
      </c>
      <c r="H5" s="44" t="s">
        <v>39</v>
      </c>
      <c r="I5" s="49" t="s">
        <v>40</v>
      </c>
      <c r="J5" s="44" t="s">
        <v>41</v>
      </c>
      <c r="K5" s="50"/>
      <c r="L5" s="51" t="s">
        <v>42</v>
      </c>
      <c r="M5" s="52"/>
      <c r="N5" s="52"/>
      <c r="O5" s="53"/>
      <c r="P5" s="53"/>
      <c r="Q5" s="52"/>
      <c r="R5" s="52"/>
      <c r="S5" s="54"/>
      <c r="T5" s="55"/>
      <c r="U5" s="56"/>
      <c r="V5" s="44" t="s">
        <v>43</v>
      </c>
      <c r="W5" s="57"/>
      <c r="X5" s="58"/>
      <c r="Y5" s="59"/>
      <c r="Z5" s="60"/>
      <c r="AA5" s="60"/>
      <c r="AB5" s="61"/>
      <c r="AC5" s="61"/>
      <c r="AD5" s="61"/>
      <c r="AE5" s="61"/>
      <c r="AF5" s="61"/>
      <c r="AG5" s="61"/>
    </row>
    <row r="6" spans="1:33" s="23" customFormat="1" ht="15" customHeight="1" x14ac:dyDescent="0.2">
      <c r="B6" s="44" t="s">
        <v>44</v>
      </c>
      <c r="C6" s="45" t="s">
        <v>45</v>
      </c>
      <c r="D6" s="46" t="s">
        <v>46</v>
      </c>
      <c r="E6" s="47" t="s">
        <v>36</v>
      </c>
      <c r="F6" s="44" t="s">
        <v>37</v>
      </c>
      <c r="G6" s="48" t="s">
        <v>47</v>
      </c>
      <c r="H6" s="44" t="s">
        <v>48</v>
      </c>
      <c r="I6" s="49" t="s">
        <v>40</v>
      </c>
      <c r="J6" s="44" t="s">
        <v>41</v>
      </c>
      <c r="K6" s="50" t="s">
        <v>49</v>
      </c>
      <c r="L6" s="51" t="s">
        <v>50</v>
      </c>
      <c r="M6" s="66">
        <v>45058</v>
      </c>
      <c r="N6" s="62" t="s">
        <v>51</v>
      </c>
      <c r="O6" s="53">
        <v>922931.68</v>
      </c>
      <c r="P6" s="53">
        <v>710000</v>
      </c>
      <c r="Q6" s="52">
        <f t="shared" ref="Q6:Q11" si="0">IFERROR((O6-P6)/O6,)</f>
        <v>0.23071228847621747</v>
      </c>
      <c r="R6" s="52" t="s">
        <v>51</v>
      </c>
      <c r="S6" s="54">
        <v>45104</v>
      </c>
      <c r="T6" s="55" t="s">
        <v>52</v>
      </c>
      <c r="U6" s="56" t="s">
        <v>53</v>
      </c>
      <c r="V6" s="44" t="s">
        <v>43</v>
      </c>
      <c r="W6" s="57" t="s">
        <v>54</v>
      </c>
      <c r="X6" s="58">
        <v>45110</v>
      </c>
      <c r="Y6" s="59">
        <v>45112</v>
      </c>
      <c r="Z6" s="60"/>
      <c r="AA6" s="60"/>
      <c r="AB6" s="61"/>
      <c r="AC6" s="61"/>
      <c r="AD6" s="61"/>
      <c r="AE6" s="61"/>
      <c r="AF6" s="61"/>
      <c r="AG6" s="61"/>
    </row>
    <row r="7" spans="1:33" s="23" customFormat="1" ht="15" customHeight="1" x14ac:dyDescent="0.2">
      <c r="B7" s="44" t="s">
        <v>55</v>
      </c>
      <c r="C7" s="45" t="s">
        <v>56</v>
      </c>
      <c r="D7" s="46" t="s">
        <v>57</v>
      </c>
      <c r="E7" s="47" t="s">
        <v>36</v>
      </c>
      <c r="F7" s="44" t="s">
        <v>37</v>
      </c>
      <c r="G7" s="48" t="s">
        <v>58</v>
      </c>
      <c r="H7" s="44" t="s">
        <v>48</v>
      </c>
      <c r="I7" s="49" t="s">
        <v>40</v>
      </c>
      <c r="J7" s="44" t="s">
        <v>41</v>
      </c>
      <c r="K7" s="50" t="s">
        <v>59</v>
      </c>
      <c r="L7" s="51" t="s">
        <v>60</v>
      </c>
      <c r="M7" s="66">
        <v>44830</v>
      </c>
      <c r="N7" s="62" t="s">
        <v>51</v>
      </c>
      <c r="O7" s="53">
        <v>681792.69</v>
      </c>
      <c r="P7" s="63"/>
      <c r="Q7" s="52">
        <f t="shared" si="0"/>
        <v>1</v>
      </c>
      <c r="R7" s="52"/>
      <c r="S7" s="52"/>
      <c r="T7" s="55"/>
      <c r="U7" s="56"/>
      <c r="V7" s="44" t="s">
        <v>43</v>
      </c>
      <c r="W7" s="57"/>
      <c r="X7" s="58"/>
      <c r="Y7" s="59"/>
      <c r="Z7" s="60"/>
      <c r="AA7" s="60"/>
      <c r="AB7" s="61"/>
      <c r="AC7" s="61"/>
      <c r="AD7" s="61"/>
      <c r="AE7" s="61"/>
      <c r="AF7" s="61"/>
      <c r="AG7" s="61"/>
    </row>
    <row r="8" spans="1:33" s="23" customFormat="1" ht="23.25" customHeight="1" x14ac:dyDescent="0.2">
      <c r="B8" s="85" t="s">
        <v>61</v>
      </c>
      <c r="C8" s="82" t="s">
        <v>62</v>
      </c>
      <c r="D8" s="83" t="s">
        <v>63</v>
      </c>
      <c r="E8" s="47" t="s">
        <v>36</v>
      </c>
      <c r="F8" s="44" t="s">
        <v>37</v>
      </c>
      <c r="G8" s="48" t="s">
        <v>64</v>
      </c>
      <c r="H8" s="44" t="s">
        <v>39</v>
      </c>
      <c r="I8" s="49" t="s">
        <v>40</v>
      </c>
      <c r="J8" s="44" t="s">
        <v>41</v>
      </c>
      <c r="K8" s="50" t="s">
        <v>65</v>
      </c>
      <c r="L8" s="51" t="s">
        <v>50</v>
      </c>
      <c r="M8" s="137">
        <v>44875</v>
      </c>
      <c r="N8" s="105" t="s">
        <v>51</v>
      </c>
      <c r="O8" s="89">
        <v>6088166.2699999996</v>
      </c>
      <c r="P8" s="89">
        <v>3806000</v>
      </c>
      <c r="Q8" s="90">
        <f t="shared" si="0"/>
        <v>0.37485281590379427</v>
      </c>
      <c r="R8" s="90" t="s">
        <v>51</v>
      </c>
      <c r="S8" s="91">
        <v>44980</v>
      </c>
      <c r="T8" s="92" t="s">
        <v>66</v>
      </c>
      <c r="U8" s="93" t="s">
        <v>67</v>
      </c>
      <c r="V8" s="44" t="s">
        <v>43</v>
      </c>
      <c r="W8" s="106" t="s">
        <v>68</v>
      </c>
      <c r="X8" s="107">
        <v>45051</v>
      </c>
      <c r="Y8" s="108">
        <v>45055</v>
      </c>
      <c r="Z8" s="94"/>
      <c r="AA8" s="94"/>
      <c r="AB8" s="95"/>
      <c r="AC8" s="95"/>
      <c r="AD8" s="95"/>
      <c r="AE8" s="95"/>
      <c r="AF8" s="95"/>
      <c r="AG8" s="95"/>
    </row>
    <row r="9" spans="1:33" s="23" customFormat="1" ht="15" customHeight="1" x14ac:dyDescent="0.2">
      <c r="B9" s="85" t="s">
        <v>69</v>
      </c>
      <c r="C9" s="82" t="s">
        <v>70</v>
      </c>
      <c r="D9" s="83" t="s">
        <v>71</v>
      </c>
      <c r="E9" s="81" t="s">
        <v>36</v>
      </c>
      <c r="F9" s="44" t="s">
        <v>37</v>
      </c>
      <c r="G9" s="99" t="s">
        <v>72</v>
      </c>
      <c r="H9" s="85" t="s">
        <v>48</v>
      </c>
      <c r="I9" s="49" t="s">
        <v>40</v>
      </c>
      <c r="J9" s="44" t="s">
        <v>41</v>
      </c>
      <c r="K9" s="87" t="s">
        <v>73</v>
      </c>
      <c r="L9" s="51" t="s">
        <v>60</v>
      </c>
      <c r="M9" s="137">
        <v>45092</v>
      </c>
      <c r="N9" s="105" t="s">
        <v>51</v>
      </c>
      <c r="O9" s="89">
        <v>137754.1</v>
      </c>
      <c r="P9" s="103"/>
      <c r="Q9" s="90">
        <f t="shared" si="0"/>
        <v>1</v>
      </c>
      <c r="R9" s="90"/>
      <c r="S9" s="90"/>
      <c r="T9" s="92"/>
      <c r="U9" s="93"/>
      <c r="V9" s="44" t="s">
        <v>43</v>
      </c>
      <c r="W9" s="106"/>
      <c r="X9" s="107"/>
      <c r="Y9" s="108"/>
      <c r="Z9" s="94"/>
      <c r="AA9" s="94"/>
      <c r="AB9" s="95"/>
      <c r="AC9" s="95"/>
      <c r="AD9" s="95"/>
      <c r="AE9" s="95"/>
      <c r="AF9" s="95"/>
      <c r="AG9" s="95"/>
    </row>
    <row r="10" spans="1:33" s="23" customFormat="1" ht="15" customHeight="1" x14ac:dyDescent="0.2">
      <c r="B10" s="85" t="s">
        <v>74</v>
      </c>
      <c r="C10" s="82" t="s">
        <v>75</v>
      </c>
      <c r="D10" s="83" t="s">
        <v>76</v>
      </c>
      <c r="E10" s="81" t="s">
        <v>36</v>
      </c>
      <c r="F10" s="44" t="s">
        <v>37</v>
      </c>
      <c r="G10" s="99" t="s">
        <v>77</v>
      </c>
      <c r="H10" s="44" t="s">
        <v>78</v>
      </c>
      <c r="I10" s="49" t="s">
        <v>40</v>
      </c>
      <c r="J10" s="44" t="s">
        <v>41</v>
      </c>
      <c r="K10" s="50"/>
      <c r="L10" s="51" t="s">
        <v>79</v>
      </c>
      <c r="M10" s="104"/>
      <c r="N10" s="105"/>
      <c r="O10" s="89">
        <v>18672000</v>
      </c>
      <c r="P10" s="103"/>
      <c r="Q10" s="90">
        <f t="shared" si="0"/>
        <v>1</v>
      </c>
      <c r="R10" s="90"/>
      <c r="S10" s="90"/>
      <c r="T10" s="92"/>
      <c r="U10" s="93"/>
      <c r="V10" s="44" t="s">
        <v>43</v>
      </c>
      <c r="W10" s="106"/>
      <c r="X10" s="107"/>
      <c r="Y10" s="108"/>
      <c r="Z10" s="94"/>
      <c r="AA10" s="94"/>
      <c r="AB10" s="95"/>
      <c r="AC10" s="95"/>
      <c r="AD10" s="95"/>
      <c r="AE10" s="95"/>
      <c r="AF10" s="95"/>
      <c r="AG10" s="95"/>
    </row>
    <row r="11" spans="1:33" s="23" customFormat="1" ht="15" customHeight="1" x14ac:dyDescent="0.2">
      <c r="B11" s="85" t="s">
        <v>80</v>
      </c>
      <c r="C11" s="82" t="s">
        <v>81</v>
      </c>
      <c r="D11" s="83" t="s">
        <v>82</v>
      </c>
      <c r="E11" s="81" t="s">
        <v>36</v>
      </c>
      <c r="F11" s="44" t="s">
        <v>37</v>
      </c>
      <c r="G11" s="99" t="s">
        <v>83</v>
      </c>
      <c r="H11" s="44" t="s">
        <v>48</v>
      </c>
      <c r="I11" s="49" t="s">
        <v>40</v>
      </c>
      <c r="J11" s="44" t="s">
        <v>41</v>
      </c>
      <c r="K11" s="87" t="s">
        <v>84</v>
      </c>
      <c r="L11" s="51" t="s">
        <v>50</v>
      </c>
      <c r="M11" s="137">
        <v>45008</v>
      </c>
      <c r="N11" s="105" t="s">
        <v>51</v>
      </c>
      <c r="O11" s="89">
        <v>231803.38</v>
      </c>
      <c r="P11" s="89">
        <v>156000</v>
      </c>
      <c r="Q11" s="90">
        <f t="shared" si="0"/>
        <v>0.32701585283182671</v>
      </c>
      <c r="R11" s="90" t="s">
        <v>51</v>
      </c>
      <c r="S11" s="91">
        <v>45083</v>
      </c>
      <c r="T11" s="92" t="s">
        <v>85</v>
      </c>
      <c r="U11" s="93" t="s">
        <v>86</v>
      </c>
      <c r="V11" s="44" t="s">
        <v>43</v>
      </c>
      <c r="W11" s="106" t="s">
        <v>87</v>
      </c>
      <c r="X11" s="107">
        <v>45089</v>
      </c>
      <c r="Y11" s="108">
        <v>45091</v>
      </c>
      <c r="Z11" s="94"/>
      <c r="AA11" s="94"/>
      <c r="AB11" s="95"/>
      <c r="AC11" s="95"/>
      <c r="AD11" s="95"/>
      <c r="AE11" s="95"/>
      <c r="AF11" s="95"/>
      <c r="AG11" s="95"/>
    </row>
    <row r="12" spans="1:33" s="23" customFormat="1" ht="22.5" x14ac:dyDescent="0.2">
      <c r="B12" s="85" t="s">
        <v>88</v>
      </c>
      <c r="C12" s="82" t="s">
        <v>89</v>
      </c>
      <c r="D12" s="83" t="s">
        <v>90</v>
      </c>
      <c r="E12" s="81" t="s">
        <v>36</v>
      </c>
      <c r="F12" s="44" t="s">
        <v>37</v>
      </c>
      <c r="G12" s="99" t="s">
        <v>91</v>
      </c>
      <c r="H12" s="44" t="s">
        <v>78</v>
      </c>
      <c r="I12" s="49" t="s">
        <v>40</v>
      </c>
      <c r="J12" s="44" t="s">
        <v>41</v>
      </c>
      <c r="K12" s="87"/>
      <c r="L12" s="51" t="s">
        <v>79</v>
      </c>
      <c r="M12" s="104"/>
      <c r="N12" s="105"/>
      <c r="O12" s="89">
        <v>63744000</v>
      </c>
      <c r="P12" s="103"/>
      <c r="Q12" s="90">
        <f>IFERROR((O12-P12)/O12,)</f>
        <v>1</v>
      </c>
      <c r="R12" s="90"/>
      <c r="S12" s="90"/>
      <c r="T12" s="92"/>
      <c r="U12" s="93"/>
      <c r="V12" s="44" t="s">
        <v>43</v>
      </c>
      <c r="W12" s="106"/>
      <c r="X12" s="107"/>
      <c r="Y12" s="108"/>
      <c r="Z12" s="94"/>
      <c r="AA12" s="94"/>
      <c r="AB12" s="95"/>
      <c r="AC12" s="95"/>
      <c r="AD12" s="95"/>
      <c r="AE12" s="95"/>
      <c r="AF12" s="95"/>
      <c r="AG12" s="95"/>
    </row>
    <row r="13" spans="1:33" s="23" customFormat="1" ht="22.5" x14ac:dyDescent="0.2">
      <c r="B13" s="44" t="s">
        <v>92</v>
      </c>
      <c r="C13" s="45" t="s">
        <v>34</v>
      </c>
      <c r="D13" s="46" t="s">
        <v>35</v>
      </c>
      <c r="E13" s="47" t="s">
        <v>93</v>
      </c>
      <c r="F13" s="57" t="s">
        <v>94</v>
      </c>
      <c r="G13" s="48" t="s">
        <v>64</v>
      </c>
      <c r="H13" s="44" t="s">
        <v>39</v>
      </c>
      <c r="I13" s="49" t="s">
        <v>40</v>
      </c>
      <c r="J13" s="44" t="s">
        <v>41</v>
      </c>
      <c r="K13" s="50"/>
      <c r="L13" s="51" t="s">
        <v>95</v>
      </c>
      <c r="M13" s="52" t="s">
        <v>40</v>
      </c>
      <c r="N13" s="52" t="s">
        <v>40</v>
      </c>
      <c r="O13" s="53"/>
      <c r="P13" s="53"/>
      <c r="Q13" s="52"/>
      <c r="R13" s="52"/>
      <c r="S13" s="54"/>
      <c r="T13" s="55"/>
      <c r="U13" s="56"/>
      <c r="V13" s="44"/>
      <c r="W13" s="57"/>
      <c r="X13" s="58"/>
      <c r="Y13" s="59"/>
      <c r="Z13" s="60"/>
      <c r="AA13" s="60"/>
      <c r="AB13" s="61"/>
      <c r="AC13" s="61"/>
      <c r="AD13" s="61"/>
      <c r="AE13" s="61"/>
      <c r="AF13" s="61"/>
      <c r="AG13" s="61"/>
    </row>
    <row r="14" spans="1:33" s="23" customFormat="1" ht="15" customHeight="1" x14ac:dyDescent="0.2">
      <c r="B14" s="44" t="s">
        <v>96</v>
      </c>
      <c r="C14" s="45" t="s">
        <v>45</v>
      </c>
      <c r="D14" s="46" t="s">
        <v>97</v>
      </c>
      <c r="E14" s="47" t="s">
        <v>93</v>
      </c>
      <c r="F14" s="57" t="s">
        <v>98</v>
      </c>
      <c r="G14" s="48" t="s">
        <v>99</v>
      </c>
      <c r="H14" s="44" t="s">
        <v>100</v>
      </c>
      <c r="I14" s="49" t="s">
        <v>40</v>
      </c>
      <c r="J14" s="44" t="s">
        <v>41</v>
      </c>
      <c r="K14" s="50" t="s">
        <v>101</v>
      </c>
      <c r="L14" s="51" t="s">
        <v>50</v>
      </c>
      <c r="M14" s="52" t="s">
        <v>40</v>
      </c>
      <c r="N14" s="52" t="s">
        <v>40</v>
      </c>
      <c r="O14" s="53">
        <v>190000</v>
      </c>
      <c r="P14" s="53">
        <v>190000</v>
      </c>
      <c r="Q14" s="52">
        <f>IFERROR((O14-P14)/O14,)</f>
        <v>0</v>
      </c>
      <c r="R14" s="52" t="s">
        <v>40</v>
      </c>
      <c r="S14" s="54">
        <v>44539</v>
      </c>
      <c r="T14" s="55" t="s">
        <v>102</v>
      </c>
      <c r="U14" s="56" t="s">
        <v>103</v>
      </c>
      <c r="V14" s="44" t="s">
        <v>43</v>
      </c>
      <c r="W14" s="57" t="s">
        <v>104</v>
      </c>
      <c r="X14" s="58">
        <v>44610</v>
      </c>
      <c r="Y14" s="59">
        <v>44613</v>
      </c>
      <c r="Z14" s="60"/>
      <c r="AA14" s="60"/>
      <c r="AB14" s="61"/>
      <c r="AC14" s="61"/>
      <c r="AD14" s="61"/>
      <c r="AE14" s="61"/>
      <c r="AF14" s="61"/>
      <c r="AG14" s="61"/>
    </row>
    <row r="15" spans="1:33" s="23" customFormat="1" ht="22.5" x14ac:dyDescent="0.2">
      <c r="B15" s="44" t="s">
        <v>105</v>
      </c>
      <c r="C15" s="45" t="s">
        <v>56</v>
      </c>
      <c r="D15" s="46" t="s">
        <v>106</v>
      </c>
      <c r="E15" s="47" t="s">
        <v>93</v>
      </c>
      <c r="F15" s="57" t="s">
        <v>107</v>
      </c>
      <c r="G15" s="48" t="s">
        <v>108</v>
      </c>
      <c r="H15" s="44" t="s">
        <v>109</v>
      </c>
      <c r="I15" s="49" t="s">
        <v>40</v>
      </c>
      <c r="J15" s="44" t="s">
        <v>41</v>
      </c>
      <c r="K15" s="50" t="s">
        <v>110</v>
      </c>
      <c r="L15" s="51" t="s">
        <v>95</v>
      </c>
      <c r="M15" s="52" t="s">
        <v>40</v>
      </c>
      <c r="N15" s="52" t="s">
        <v>40</v>
      </c>
      <c r="O15" s="53"/>
      <c r="P15" s="53"/>
      <c r="Q15" s="52"/>
      <c r="R15" s="52"/>
      <c r="S15" s="54"/>
      <c r="T15" s="55"/>
      <c r="U15" s="56"/>
      <c r="V15" s="44"/>
      <c r="W15" s="57"/>
      <c r="X15" s="58"/>
      <c r="Y15" s="59"/>
      <c r="Z15" s="60"/>
      <c r="AA15" s="60"/>
      <c r="AB15" s="61"/>
      <c r="AC15" s="61"/>
      <c r="AD15" s="61"/>
      <c r="AE15" s="61"/>
      <c r="AF15" s="61"/>
      <c r="AG15" s="61"/>
    </row>
    <row r="16" spans="1:33" s="23" customFormat="1" ht="15" customHeight="1" x14ac:dyDescent="0.2">
      <c r="B16" s="44" t="s">
        <v>111</v>
      </c>
      <c r="C16" s="45" t="s">
        <v>62</v>
      </c>
      <c r="D16" s="46" t="s">
        <v>112</v>
      </c>
      <c r="E16" s="47" t="s">
        <v>93</v>
      </c>
      <c r="F16" s="57" t="s">
        <v>107</v>
      </c>
      <c r="G16" s="64" t="s">
        <v>113</v>
      </c>
      <c r="H16" s="44" t="s">
        <v>114</v>
      </c>
      <c r="I16" s="49" t="s">
        <v>40</v>
      </c>
      <c r="J16" s="44" t="s">
        <v>41</v>
      </c>
      <c r="K16" s="50" t="s">
        <v>115</v>
      </c>
      <c r="L16" s="51" t="s">
        <v>50</v>
      </c>
      <c r="M16" s="52" t="s">
        <v>40</v>
      </c>
      <c r="N16" s="52" t="s">
        <v>40</v>
      </c>
      <c r="O16" s="53">
        <v>141879.6</v>
      </c>
      <c r="P16" s="53">
        <v>141879.6</v>
      </c>
      <c r="Q16" s="52">
        <f>IFERROR((O16-P16)/O16,)</f>
        <v>0</v>
      </c>
      <c r="R16" s="52" t="s">
        <v>40</v>
      </c>
      <c r="S16" s="54">
        <v>44610</v>
      </c>
      <c r="T16" s="55" t="s">
        <v>116</v>
      </c>
      <c r="U16" s="56" t="s">
        <v>117</v>
      </c>
      <c r="V16" s="44" t="s">
        <v>43</v>
      </c>
      <c r="W16" s="57" t="s">
        <v>118</v>
      </c>
      <c r="X16" s="58">
        <v>44636</v>
      </c>
      <c r="Y16" s="59">
        <v>44643</v>
      </c>
      <c r="Z16" s="60"/>
      <c r="AA16" s="60"/>
      <c r="AB16" s="61"/>
      <c r="AC16" s="61"/>
      <c r="AD16" s="61"/>
      <c r="AE16" s="61"/>
      <c r="AF16" s="61"/>
      <c r="AG16" s="61"/>
    </row>
    <row r="17" spans="2:33" s="23" customFormat="1" ht="15" customHeight="1" x14ac:dyDescent="0.2">
      <c r="B17" s="44" t="s">
        <v>119</v>
      </c>
      <c r="C17" s="45" t="s">
        <v>70</v>
      </c>
      <c r="D17" s="46" t="s">
        <v>120</v>
      </c>
      <c r="E17" s="47" t="s">
        <v>93</v>
      </c>
      <c r="F17" s="57" t="s">
        <v>107</v>
      </c>
      <c r="G17" s="64" t="s">
        <v>121</v>
      </c>
      <c r="H17" s="44" t="s">
        <v>114</v>
      </c>
      <c r="I17" s="49" t="s">
        <v>40</v>
      </c>
      <c r="J17" s="44" t="s">
        <v>41</v>
      </c>
      <c r="K17" s="50" t="s">
        <v>101</v>
      </c>
      <c r="L17" s="51" t="s">
        <v>95</v>
      </c>
      <c r="M17" s="52" t="s">
        <v>40</v>
      </c>
      <c r="N17" s="52" t="s">
        <v>40</v>
      </c>
      <c r="O17" s="65">
        <v>25000</v>
      </c>
      <c r="P17" s="65"/>
      <c r="Q17" s="52"/>
      <c r="R17" s="52"/>
      <c r="S17" s="54"/>
      <c r="T17" s="55"/>
      <c r="U17" s="44"/>
      <c r="V17" s="44"/>
      <c r="W17" s="57"/>
      <c r="X17" s="58"/>
      <c r="Y17" s="59"/>
      <c r="Z17" s="60"/>
      <c r="AA17" s="60"/>
      <c r="AB17" s="61"/>
      <c r="AC17" s="61"/>
      <c r="AD17" s="61"/>
      <c r="AE17" s="61"/>
      <c r="AF17" s="61"/>
      <c r="AG17" s="61"/>
    </row>
    <row r="18" spans="2:33" s="23" customFormat="1" ht="15" customHeight="1" x14ac:dyDescent="0.2">
      <c r="B18" s="44" t="s">
        <v>122</v>
      </c>
      <c r="C18" s="45" t="s">
        <v>75</v>
      </c>
      <c r="D18" s="46" t="s">
        <v>123</v>
      </c>
      <c r="E18" s="47" t="s">
        <v>93</v>
      </c>
      <c r="F18" s="57" t="s">
        <v>98</v>
      </c>
      <c r="G18" s="48" t="s">
        <v>124</v>
      </c>
      <c r="H18" s="44" t="s">
        <v>100</v>
      </c>
      <c r="I18" s="49" t="s">
        <v>40</v>
      </c>
      <c r="J18" s="44" t="s">
        <v>41</v>
      </c>
      <c r="K18" s="50" t="s">
        <v>125</v>
      </c>
      <c r="L18" s="51" t="s">
        <v>50</v>
      </c>
      <c r="M18" s="52" t="s">
        <v>40</v>
      </c>
      <c r="N18" s="52" t="s">
        <v>40</v>
      </c>
      <c r="O18" s="53">
        <v>300000</v>
      </c>
      <c r="P18" s="53">
        <v>300000</v>
      </c>
      <c r="Q18" s="52">
        <f>IFERROR((O18-P18)/O18,)</f>
        <v>0</v>
      </c>
      <c r="R18" s="52" t="s">
        <v>40</v>
      </c>
      <c r="S18" s="54">
        <v>44630</v>
      </c>
      <c r="T18" s="55" t="s">
        <v>126</v>
      </c>
      <c r="U18" s="56" t="s">
        <v>127</v>
      </c>
      <c r="V18" s="44" t="s">
        <v>43</v>
      </c>
      <c r="W18" s="57" t="s">
        <v>128</v>
      </c>
      <c r="X18" s="58">
        <v>44643</v>
      </c>
      <c r="Y18" s="59">
        <v>44645</v>
      </c>
      <c r="Z18" s="60"/>
      <c r="AA18" s="60"/>
      <c r="AB18" s="61"/>
      <c r="AC18" s="61"/>
      <c r="AD18" s="61"/>
      <c r="AE18" s="61"/>
      <c r="AF18" s="61"/>
      <c r="AG18" s="61"/>
    </row>
    <row r="19" spans="2:33" s="23" customFormat="1" ht="15" customHeight="1" x14ac:dyDescent="0.2">
      <c r="B19" s="44" t="s">
        <v>129</v>
      </c>
      <c r="C19" s="45" t="s">
        <v>81</v>
      </c>
      <c r="D19" s="46" t="s">
        <v>130</v>
      </c>
      <c r="E19" s="47" t="s">
        <v>93</v>
      </c>
      <c r="F19" s="57" t="s">
        <v>107</v>
      </c>
      <c r="G19" s="64" t="s">
        <v>131</v>
      </c>
      <c r="H19" s="44" t="s">
        <v>114</v>
      </c>
      <c r="I19" s="49" t="s">
        <v>40</v>
      </c>
      <c r="J19" s="44" t="s">
        <v>41</v>
      </c>
      <c r="K19" s="50" t="s">
        <v>115</v>
      </c>
      <c r="L19" s="51" t="s">
        <v>50</v>
      </c>
      <c r="M19" s="52" t="s">
        <v>40</v>
      </c>
      <c r="N19" s="52" t="s">
        <v>40</v>
      </c>
      <c r="O19" s="53">
        <v>140000</v>
      </c>
      <c r="P19" s="53">
        <v>140000</v>
      </c>
      <c r="Q19" s="52">
        <f t="shared" ref="Q19" si="1">IFERROR((O19-P19)/O19,)</f>
        <v>0</v>
      </c>
      <c r="R19" s="52" t="s">
        <v>40</v>
      </c>
      <c r="S19" s="54">
        <v>44610</v>
      </c>
      <c r="T19" s="55" t="s">
        <v>132</v>
      </c>
      <c r="U19" s="56" t="s">
        <v>133</v>
      </c>
      <c r="V19" s="44" t="s">
        <v>43</v>
      </c>
      <c r="W19" s="44" t="s">
        <v>134</v>
      </c>
      <c r="X19" s="58">
        <v>44714</v>
      </c>
      <c r="Y19" s="59">
        <v>44718</v>
      </c>
      <c r="Z19" s="60"/>
      <c r="AA19" s="60"/>
      <c r="AB19" s="61"/>
      <c r="AC19" s="61"/>
      <c r="AD19" s="61"/>
      <c r="AE19" s="61"/>
      <c r="AF19" s="61"/>
      <c r="AG19" s="61"/>
    </row>
    <row r="20" spans="2:33" s="23" customFormat="1" ht="15" customHeight="1" x14ac:dyDescent="0.2">
      <c r="B20" s="85" t="s">
        <v>135</v>
      </c>
      <c r="C20" s="45" t="s">
        <v>89</v>
      </c>
      <c r="D20" s="46" t="s">
        <v>136</v>
      </c>
      <c r="E20" s="47" t="s">
        <v>93</v>
      </c>
      <c r="F20" s="57" t="s">
        <v>98</v>
      </c>
      <c r="G20" s="48" t="s">
        <v>137</v>
      </c>
      <c r="H20" s="44" t="s">
        <v>100</v>
      </c>
      <c r="I20" s="49" t="s">
        <v>40</v>
      </c>
      <c r="J20" s="44" t="s">
        <v>41</v>
      </c>
      <c r="K20" s="50" t="s">
        <v>138</v>
      </c>
      <c r="L20" s="51" t="s">
        <v>50</v>
      </c>
      <c r="M20" s="52" t="s">
        <v>40</v>
      </c>
      <c r="N20" s="52" t="s">
        <v>40</v>
      </c>
      <c r="O20" s="53">
        <v>190000</v>
      </c>
      <c r="P20" s="53">
        <v>190000</v>
      </c>
      <c r="Q20" s="52">
        <f>IFERROR((O20-P20)/O20,)</f>
        <v>0</v>
      </c>
      <c r="R20" s="52" t="s">
        <v>40</v>
      </c>
      <c r="S20" s="54">
        <v>44791</v>
      </c>
      <c r="T20" s="55" t="s">
        <v>102</v>
      </c>
      <c r="U20" s="56" t="s">
        <v>103</v>
      </c>
      <c r="V20" s="44" t="s">
        <v>43</v>
      </c>
      <c r="W20" s="98" t="s">
        <v>139</v>
      </c>
      <c r="X20" s="96">
        <v>44798</v>
      </c>
      <c r="Y20" s="97">
        <v>44803</v>
      </c>
      <c r="Z20" s="94"/>
      <c r="AA20" s="94"/>
      <c r="AB20" s="95"/>
      <c r="AC20" s="95"/>
      <c r="AD20" s="95"/>
      <c r="AE20" s="95"/>
      <c r="AF20" s="95"/>
      <c r="AG20" s="95"/>
    </row>
    <row r="21" spans="2:33" s="23" customFormat="1" ht="15" customHeight="1" x14ac:dyDescent="0.2">
      <c r="B21" s="85" t="s">
        <v>140</v>
      </c>
      <c r="C21" s="82" t="s">
        <v>104</v>
      </c>
      <c r="D21" s="83" t="s">
        <v>141</v>
      </c>
      <c r="E21" s="47" t="s">
        <v>93</v>
      </c>
      <c r="F21" s="57" t="s">
        <v>107</v>
      </c>
      <c r="G21" s="99" t="s">
        <v>142</v>
      </c>
      <c r="H21" s="85" t="s">
        <v>143</v>
      </c>
      <c r="I21" s="49" t="s">
        <v>40</v>
      </c>
      <c r="J21" s="44" t="s">
        <v>41</v>
      </c>
      <c r="K21" s="87" t="s">
        <v>49</v>
      </c>
      <c r="L21" s="88" t="s">
        <v>50</v>
      </c>
      <c r="M21" s="52" t="s">
        <v>40</v>
      </c>
      <c r="N21" s="52" t="s">
        <v>40</v>
      </c>
      <c r="O21" s="89">
        <v>499668</v>
      </c>
      <c r="P21" s="89">
        <v>499668</v>
      </c>
      <c r="Q21" s="90">
        <f>IFERROR((O21-P21)/O21,)</f>
        <v>0</v>
      </c>
      <c r="R21" s="52" t="s">
        <v>40</v>
      </c>
      <c r="S21" s="91">
        <v>45001</v>
      </c>
      <c r="T21" s="92" t="s">
        <v>144</v>
      </c>
      <c r="U21" s="93" t="s">
        <v>145</v>
      </c>
      <c r="V21" s="44" t="s">
        <v>43</v>
      </c>
      <c r="W21" s="100" t="s">
        <v>146</v>
      </c>
      <c r="X21" s="101">
        <v>45009</v>
      </c>
      <c r="Y21" s="102">
        <v>45013</v>
      </c>
      <c r="Z21" s="94"/>
      <c r="AA21" s="94"/>
      <c r="AB21" s="95"/>
      <c r="AC21" s="95"/>
      <c r="AD21" s="95"/>
      <c r="AE21" s="95"/>
      <c r="AF21" s="95"/>
      <c r="AG21" s="95"/>
    </row>
    <row r="22" spans="2:33" s="23" customFormat="1" ht="15" customHeight="1" x14ac:dyDescent="0.2">
      <c r="B22" s="47" t="s">
        <v>147</v>
      </c>
      <c r="C22" s="45" t="s">
        <v>34</v>
      </c>
      <c r="D22" s="46" t="s">
        <v>148</v>
      </c>
      <c r="E22" s="47" t="s">
        <v>149</v>
      </c>
      <c r="F22" s="57" t="s">
        <v>150</v>
      </c>
      <c r="G22" s="64" t="s">
        <v>151</v>
      </c>
      <c r="H22" s="44" t="s">
        <v>48</v>
      </c>
      <c r="I22" s="49" t="s">
        <v>40</v>
      </c>
      <c r="J22" s="44" t="s">
        <v>152</v>
      </c>
      <c r="K22" s="50">
        <v>44572</v>
      </c>
      <c r="L22" s="51" t="s">
        <v>50</v>
      </c>
      <c r="M22" s="52" t="s">
        <v>40</v>
      </c>
      <c r="N22" s="52" t="s">
        <v>40</v>
      </c>
      <c r="O22" s="53">
        <v>10064.969999999999</v>
      </c>
      <c r="P22" s="53">
        <v>10000</v>
      </c>
      <c r="Q22" s="52">
        <f t="shared" ref="Q22:Q83" si="2">IFERROR((O22-P22)/O22,)</f>
        <v>6.4550614656575574E-3</v>
      </c>
      <c r="R22" s="52" t="s">
        <v>40</v>
      </c>
      <c r="S22" s="54">
        <v>44572</v>
      </c>
      <c r="T22" s="55" t="s">
        <v>153</v>
      </c>
      <c r="U22" s="56" t="s">
        <v>154</v>
      </c>
      <c r="V22" s="44" t="s">
        <v>155</v>
      </c>
      <c r="W22" s="98" t="s">
        <v>34</v>
      </c>
      <c r="X22" s="96">
        <v>44593</v>
      </c>
      <c r="Y22" s="97">
        <v>44595</v>
      </c>
      <c r="Z22" s="60"/>
      <c r="AA22" s="60"/>
      <c r="AB22" s="61"/>
      <c r="AC22" s="61"/>
      <c r="AD22" s="61"/>
      <c r="AE22" s="61"/>
      <c r="AF22" s="61"/>
      <c r="AG22" s="61"/>
    </row>
    <row r="23" spans="2:33" s="23" customFormat="1" ht="15" customHeight="1" x14ac:dyDescent="0.2">
      <c r="B23" s="47" t="s">
        <v>156</v>
      </c>
      <c r="C23" s="45" t="s">
        <v>45</v>
      </c>
      <c r="D23" s="46" t="s">
        <v>157</v>
      </c>
      <c r="E23" s="47" t="s">
        <v>149</v>
      </c>
      <c r="F23" s="57" t="s">
        <v>150</v>
      </c>
      <c r="G23" s="64" t="s">
        <v>158</v>
      </c>
      <c r="H23" s="44" t="s">
        <v>159</v>
      </c>
      <c r="I23" s="49" t="s">
        <v>160</v>
      </c>
      <c r="J23" s="44" t="s">
        <v>161</v>
      </c>
      <c r="K23" s="50">
        <v>44600</v>
      </c>
      <c r="L23" s="51" t="s">
        <v>162</v>
      </c>
      <c r="M23" s="52" t="s">
        <v>40</v>
      </c>
      <c r="N23" s="52" t="s">
        <v>40</v>
      </c>
      <c r="O23" s="53">
        <v>32628.959999999999</v>
      </c>
      <c r="P23" s="53"/>
      <c r="Q23" s="52">
        <f t="shared" si="2"/>
        <v>1</v>
      </c>
      <c r="R23" s="52" t="s">
        <v>40</v>
      </c>
      <c r="S23" s="52"/>
      <c r="T23" s="55"/>
      <c r="U23" s="56"/>
      <c r="V23" s="44"/>
      <c r="W23" s="57"/>
      <c r="X23" s="58"/>
      <c r="Y23" s="59"/>
      <c r="Z23" s="60"/>
      <c r="AA23" s="60"/>
      <c r="AB23" s="61"/>
      <c r="AC23" s="61"/>
      <c r="AD23" s="61"/>
      <c r="AE23" s="61"/>
      <c r="AF23" s="61"/>
      <c r="AG23" s="61"/>
    </row>
    <row r="24" spans="2:33" s="23" customFormat="1" ht="15" customHeight="1" x14ac:dyDescent="0.2">
      <c r="B24" s="47" t="s">
        <v>163</v>
      </c>
      <c r="C24" s="45" t="s">
        <v>56</v>
      </c>
      <c r="D24" s="46" t="s">
        <v>164</v>
      </c>
      <c r="E24" s="47" t="s">
        <v>149</v>
      </c>
      <c r="F24" s="57" t="s">
        <v>150</v>
      </c>
      <c r="G24" s="64" t="s">
        <v>165</v>
      </c>
      <c r="H24" s="44" t="s">
        <v>166</v>
      </c>
      <c r="I24" s="49" t="s">
        <v>160</v>
      </c>
      <c r="J24" s="44" t="s">
        <v>152</v>
      </c>
      <c r="K24" s="50">
        <v>44604</v>
      </c>
      <c r="L24" s="51" t="s">
        <v>50</v>
      </c>
      <c r="M24" s="52" t="s">
        <v>40</v>
      </c>
      <c r="N24" s="52" t="s">
        <v>40</v>
      </c>
      <c r="O24" s="53">
        <v>49249.49</v>
      </c>
      <c r="P24" s="53">
        <v>37200.19</v>
      </c>
      <c r="Q24" s="52">
        <f t="shared" si="2"/>
        <v>0.24465837108160909</v>
      </c>
      <c r="R24" s="52" t="s">
        <v>40</v>
      </c>
      <c r="S24" s="54">
        <v>44649</v>
      </c>
      <c r="T24" s="55" t="s">
        <v>167</v>
      </c>
      <c r="U24" s="56" t="s">
        <v>168</v>
      </c>
      <c r="V24" s="44" t="s">
        <v>155</v>
      </c>
      <c r="W24" s="57" t="s">
        <v>169</v>
      </c>
      <c r="X24" s="58">
        <v>44658</v>
      </c>
      <c r="Y24" s="59">
        <v>44662</v>
      </c>
      <c r="Z24" s="60"/>
      <c r="AA24" s="60"/>
      <c r="AB24" s="61"/>
      <c r="AC24" s="61"/>
      <c r="AD24" s="61"/>
      <c r="AE24" s="61"/>
      <c r="AF24" s="61"/>
      <c r="AG24" s="61"/>
    </row>
    <row r="25" spans="2:33" s="23" customFormat="1" ht="15" customHeight="1" x14ac:dyDescent="0.2">
      <c r="B25" s="47" t="s">
        <v>170</v>
      </c>
      <c r="C25" s="45" t="s">
        <v>62</v>
      </c>
      <c r="D25" s="46" t="s">
        <v>171</v>
      </c>
      <c r="E25" s="47" t="s">
        <v>149</v>
      </c>
      <c r="F25" s="57" t="s">
        <v>150</v>
      </c>
      <c r="G25" s="64" t="s">
        <v>172</v>
      </c>
      <c r="H25" s="44" t="s">
        <v>173</v>
      </c>
      <c r="I25" s="49" t="s">
        <v>40</v>
      </c>
      <c r="J25" s="44" t="s">
        <v>174</v>
      </c>
      <c r="K25" s="50">
        <v>44613</v>
      </c>
      <c r="L25" s="51" t="s">
        <v>50</v>
      </c>
      <c r="M25" s="52" t="s">
        <v>40</v>
      </c>
      <c r="N25" s="52" t="s">
        <v>40</v>
      </c>
      <c r="O25" s="53">
        <v>14282.54</v>
      </c>
      <c r="P25" s="53">
        <v>3993.38</v>
      </c>
      <c r="Q25" s="52">
        <f t="shared" ref="Q25:Q56" si="3">IFERROR((O25-P25)/O25,)</f>
        <v>0.7204012731628967</v>
      </c>
      <c r="R25" s="52" t="s">
        <v>40</v>
      </c>
      <c r="S25" s="54">
        <v>44613</v>
      </c>
      <c r="T25" s="55" t="s">
        <v>175</v>
      </c>
      <c r="U25" s="56" t="s">
        <v>176</v>
      </c>
      <c r="V25" s="44" t="s">
        <v>155</v>
      </c>
      <c r="W25" s="57" t="s">
        <v>89</v>
      </c>
      <c r="X25" s="58">
        <v>44613</v>
      </c>
      <c r="Y25" s="59">
        <v>44614</v>
      </c>
      <c r="Z25" s="60"/>
      <c r="AA25" s="60"/>
      <c r="AB25" s="61"/>
      <c r="AC25" s="61"/>
      <c r="AD25" s="61"/>
      <c r="AE25" s="61"/>
      <c r="AF25" s="61"/>
      <c r="AG25" s="61"/>
    </row>
    <row r="26" spans="2:33" s="23" customFormat="1" ht="15" customHeight="1" x14ac:dyDescent="0.2">
      <c r="B26" s="47" t="s">
        <v>177</v>
      </c>
      <c r="C26" s="45" t="s">
        <v>70</v>
      </c>
      <c r="D26" s="46" t="s">
        <v>171</v>
      </c>
      <c r="E26" s="47" t="s">
        <v>149</v>
      </c>
      <c r="F26" s="57" t="s">
        <v>150</v>
      </c>
      <c r="G26" s="64" t="s">
        <v>178</v>
      </c>
      <c r="H26" s="44" t="s">
        <v>159</v>
      </c>
      <c r="I26" s="49" t="s">
        <v>40</v>
      </c>
      <c r="J26" s="44" t="s">
        <v>161</v>
      </c>
      <c r="K26" s="50">
        <v>44611</v>
      </c>
      <c r="L26" s="51" t="s">
        <v>50</v>
      </c>
      <c r="M26" s="52" t="s">
        <v>40</v>
      </c>
      <c r="N26" s="52" t="s">
        <v>40</v>
      </c>
      <c r="O26" s="53">
        <v>55570.25</v>
      </c>
      <c r="P26" s="53">
        <v>35202.620000000003</v>
      </c>
      <c r="Q26" s="52">
        <f t="shared" si="3"/>
        <v>0.36652039535542846</v>
      </c>
      <c r="R26" s="52" t="s">
        <v>40</v>
      </c>
      <c r="S26" s="54">
        <v>44611</v>
      </c>
      <c r="T26" s="55" t="s">
        <v>167</v>
      </c>
      <c r="U26" s="56" t="s">
        <v>168</v>
      </c>
      <c r="V26" s="44" t="s">
        <v>155</v>
      </c>
      <c r="W26" s="57" t="s">
        <v>179</v>
      </c>
      <c r="X26" s="58">
        <v>44645</v>
      </c>
      <c r="Y26" s="59">
        <v>44648</v>
      </c>
      <c r="Z26" s="60"/>
      <c r="AA26" s="60"/>
      <c r="AB26" s="61"/>
      <c r="AC26" s="61"/>
      <c r="AD26" s="61"/>
      <c r="AE26" s="61"/>
      <c r="AF26" s="61"/>
      <c r="AG26" s="61"/>
    </row>
    <row r="27" spans="2:33" s="23" customFormat="1" ht="15" customHeight="1" x14ac:dyDescent="0.2">
      <c r="B27" s="47" t="s">
        <v>180</v>
      </c>
      <c r="C27" s="45" t="s">
        <v>75</v>
      </c>
      <c r="D27" s="46" t="s">
        <v>181</v>
      </c>
      <c r="E27" s="47" t="s">
        <v>149</v>
      </c>
      <c r="F27" s="57" t="s">
        <v>150</v>
      </c>
      <c r="G27" s="64" t="s">
        <v>182</v>
      </c>
      <c r="H27" s="44" t="s">
        <v>159</v>
      </c>
      <c r="I27" s="49" t="s">
        <v>40</v>
      </c>
      <c r="J27" s="44" t="s">
        <v>161</v>
      </c>
      <c r="K27" s="50">
        <v>44610</v>
      </c>
      <c r="L27" s="51" t="s">
        <v>50</v>
      </c>
      <c r="M27" s="52" t="s">
        <v>40</v>
      </c>
      <c r="N27" s="52" t="s">
        <v>40</v>
      </c>
      <c r="O27" s="53">
        <v>32068.5</v>
      </c>
      <c r="P27" s="53">
        <v>26400</v>
      </c>
      <c r="Q27" s="52">
        <f t="shared" si="3"/>
        <v>0.17676224332288695</v>
      </c>
      <c r="R27" s="52" t="s">
        <v>40</v>
      </c>
      <c r="S27" s="54">
        <v>44627</v>
      </c>
      <c r="T27" s="55" t="s">
        <v>183</v>
      </c>
      <c r="U27" s="56" t="s">
        <v>184</v>
      </c>
      <c r="V27" s="44" t="s">
        <v>155</v>
      </c>
      <c r="W27" s="57" t="s">
        <v>104</v>
      </c>
      <c r="X27" s="58">
        <v>44628</v>
      </c>
      <c r="Y27" s="59">
        <v>44630</v>
      </c>
      <c r="Z27" s="60"/>
      <c r="AA27" s="60"/>
      <c r="AB27" s="61"/>
      <c r="AC27" s="61"/>
      <c r="AD27" s="61"/>
      <c r="AE27" s="61"/>
      <c r="AF27" s="61"/>
      <c r="AG27" s="61"/>
    </row>
    <row r="28" spans="2:33" s="23" customFormat="1" ht="15" customHeight="1" x14ac:dyDescent="0.2">
      <c r="B28" s="47" t="s">
        <v>185</v>
      </c>
      <c r="C28" s="45" t="s">
        <v>81</v>
      </c>
      <c r="D28" s="46" t="s">
        <v>181</v>
      </c>
      <c r="E28" s="47" t="s">
        <v>149</v>
      </c>
      <c r="F28" s="57" t="s">
        <v>186</v>
      </c>
      <c r="G28" s="64" t="s">
        <v>187</v>
      </c>
      <c r="H28" s="44" t="s">
        <v>48</v>
      </c>
      <c r="I28" s="49" t="s">
        <v>40</v>
      </c>
      <c r="J28" s="44" t="s">
        <v>152</v>
      </c>
      <c r="K28" s="50">
        <v>44611</v>
      </c>
      <c r="L28" s="51" t="s">
        <v>50</v>
      </c>
      <c r="M28" s="52" t="s">
        <v>40</v>
      </c>
      <c r="N28" s="52" t="s">
        <v>40</v>
      </c>
      <c r="O28" s="53">
        <v>70703.62</v>
      </c>
      <c r="P28" s="53">
        <v>58687.37</v>
      </c>
      <c r="Q28" s="52">
        <f t="shared" si="3"/>
        <v>0.16995240130561906</v>
      </c>
      <c r="R28" s="52" t="s">
        <v>40</v>
      </c>
      <c r="S28" s="54">
        <v>44611</v>
      </c>
      <c r="T28" s="55" t="s">
        <v>188</v>
      </c>
      <c r="U28" s="56" t="s">
        <v>189</v>
      </c>
      <c r="V28" s="44" t="s">
        <v>43</v>
      </c>
      <c r="W28" s="57" t="s">
        <v>190</v>
      </c>
      <c r="X28" s="58">
        <v>44615</v>
      </c>
      <c r="Y28" s="59">
        <v>44616</v>
      </c>
      <c r="Z28" s="60"/>
      <c r="AA28" s="60"/>
      <c r="AB28" s="61"/>
      <c r="AC28" s="61"/>
      <c r="AD28" s="61"/>
      <c r="AE28" s="61"/>
      <c r="AF28" s="61"/>
      <c r="AG28" s="61"/>
    </row>
    <row r="29" spans="2:33" s="23" customFormat="1" ht="15" customHeight="1" x14ac:dyDescent="0.2">
      <c r="B29" s="47" t="s">
        <v>191</v>
      </c>
      <c r="C29" s="45" t="s">
        <v>89</v>
      </c>
      <c r="D29" s="46" t="s">
        <v>192</v>
      </c>
      <c r="E29" s="47" t="s">
        <v>149</v>
      </c>
      <c r="F29" s="57" t="s">
        <v>150</v>
      </c>
      <c r="G29" s="64" t="s">
        <v>193</v>
      </c>
      <c r="H29" s="44" t="s">
        <v>173</v>
      </c>
      <c r="I29" s="49" t="s">
        <v>40</v>
      </c>
      <c r="J29" s="44" t="s">
        <v>174</v>
      </c>
      <c r="K29" s="50">
        <v>44627</v>
      </c>
      <c r="L29" s="51" t="s">
        <v>50</v>
      </c>
      <c r="M29" s="52" t="s">
        <v>40</v>
      </c>
      <c r="N29" s="52" t="s">
        <v>40</v>
      </c>
      <c r="O29" s="53">
        <v>19393.830000000002</v>
      </c>
      <c r="P29" s="53">
        <v>13266.3</v>
      </c>
      <c r="Q29" s="52">
        <f t="shared" si="3"/>
        <v>0.31595254779484</v>
      </c>
      <c r="R29" s="52" t="s">
        <v>40</v>
      </c>
      <c r="S29" s="54">
        <v>44627</v>
      </c>
      <c r="T29" s="55" t="s">
        <v>194</v>
      </c>
      <c r="U29" s="56" t="s">
        <v>195</v>
      </c>
      <c r="V29" s="44" t="s">
        <v>155</v>
      </c>
      <c r="W29" s="57" t="s">
        <v>146</v>
      </c>
      <c r="X29" s="58">
        <v>44627</v>
      </c>
      <c r="Y29" s="59">
        <v>44628</v>
      </c>
      <c r="Z29" s="60"/>
      <c r="AA29" s="60"/>
      <c r="AB29" s="61"/>
      <c r="AC29" s="61"/>
      <c r="AD29" s="61"/>
      <c r="AE29" s="61"/>
      <c r="AF29" s="61"/>
      <c r="AG29" s="61"/>
    </row>
    <row r="30" spans="2:33" s="23" customFormat="1" ht="15" customHeight="1" x14ac:dyDescent="0.2">
      <c r="B30" s="47" t="s">
        <v>196</v>
      </c>
      <c r="C30" s="45" t="s">
        <v>104</v>
      </c>
      <c r="D30" s="46" t="s">
        <v>197</v>
      </c>
      <c r="E30" s="47" t="s">
        <v>149</v>
      </c>
      <c r="F30" s="57" t="s">
        <v>186</v>
      </c>
      <c r="G30" s="64" t="s">
        <v>198</v>
      </c>
      <c r="H30" s="44" t="s">
        <v>48</v>
      </c>
      <c r="I30" s="49" t="s">
        <v>40</v>
      </c>
      <c r="J30" s="44" t="s">
        <v>152</v>
      </c>
      <c r="K30" s="50">
        <v>44642</v>
      </c>
      <c r="L30" s="51" t="s">
        <v>50</v>
      </c>
      <c r="M30" s="52" t="s">
        <v>40</v>
      </c>
      <c r="N30" s="52" t="s">
        <v>40</v>
      </c>
      <c r="O30" s="53">
        <v>56807.71</v>
      </c>
      <c r="P30" s="53">
        <v>49563.77</v>
      </c>
      <c r="Q30" s="52">
        <f t="shared" ref="Q30:Q35" si="4">IFERROR((O30-P30)/O30,)</f>
        <v>0.12751684586476031</v>
      </c>
      <c r="R30" s="52" t="s">
        <v>40</v>
      </c>
      <c r="S30" s="54">
        <v>44642</v>
      </c>
      <c r="T30" s="55" t="s">
        <v>199</v>
      </c>
      <c r="U30" s="56" t="s">
        <v>200</v>
      </c>
      <c r="V30" s="44" t="s">
        <v>43</v>
      </c>
      <c r="W30" s="57" t="s">
        <v>201</v>
      </c>
      <c r="X30" s="58">
        <v>44645</v>
      </c>
      <c r="Y30" s="59">
        <v>44649</v>
      </c>
      <c r="Z30" s="60"/>
      <c r="AA30" s="60"/>
      <c r="AB30" s="61"/>
      <c r="AC30" s="61"/>
      <c r="AD30" s="61"/>
      <c r="AE30" s="61"/>
      <c r="AF30" s="61"/>
      <c r="AG30" s="61"/>
    </row>
    <row r="31" spans="2:33" s="23" customFormat="1" ht="22.5" x14ac:dyDescent="0.2">
      <c r="B31" s="47" t="s">
        <v>202</v>
      </c>
      <c r="C31" s="45" t="s">
        <v>146</v>
      </c>
      <c r="D31" s="46" t="s">
        <v>203</v>
      </c>
      <c r="E31" s="47" t="s">
        <v>149</v>
      </c>
      <c r="F31" s="57" t="s">
        <v>150</v>
      </c>
      <c r="G31" s="48" t="s">
        <v>204</v>
      </c>
      <c r="H31" s="44" t="s">
        <v>173</v>
      </c>
      <c r="I31" s="49" t="s">
        <v>40</v>
      </c>
      <c r="J31" s="44" t="s">
        <v>174</v>
      </c>
      <c r="K31" s="50">
        <v>44659</v>
      </c>
      <c r="L31" s="51" t="s">
        <v>50</v>
      </c>
      <c r="M31" s="52" t="s">
        <v>40</v>
      </c>
      <c r="N31" s="52" t="s">
        <v>40</v>
      </c>
      <c r="O31" s="53">
        <v>53000</v>
      </c>
      <c r="P31" s="53">
        <v>51000</v>
      </c>
      <c r="Q31" s="52">
        <f t="shared" si="4"/>
        <v>3.7735849056603772E-2</v>
      </c>
      <c r="R31" s="52" t="s">
        <v>40</v>
      </c>
      <c r="S31" s="54">
        <v>44659</v>
      </c>
      <c r="T31" s="55" t="s">
        <v>205</v>
      </c>
      <c r="U31" s="56" t="s">
        <v>206</v>
      </c>
      <c r="V31" s="44" t="s">
        <v>43</v>
      </c>
      <c r="W31" s="57" t="s">
        <v>207</v>
      </c>
      <c r="X31" s="58">
        <v>44664</v>
      </c>
      <c r="Y31" s="59">
        <v>44665</v>
      </c>
      <c r="Z31" s="60"/>
      <c r="AA31" s="60"/>
      <c r="AB31" s="61"/>
      <c r="AC31" s="61"/>
      <c r="AD31" s="61"/>
      <c r="AE31" s="61"/>
      <c r="AF31" s="61"/>
      <c r="AG31" s="61"/>
    </row>
    <row r="32" spans="2:33" s="23" customFormat="1" ht="15" customHeight="1" x14ac:dyDescent="0.2">
      <c r="B32" s="47" t="s">
        <v>208</v>
      </c>
      <c r="C32" s="45" t="s">
        <v>209</v>
      </c>
      <c r="D32" s="46" t="s">
        <v>210</v>
      </c>
      <c r="E32" s="47" t="s">
        <v>149</v>
      </c>
      <c r="F32" s="57" t="s">
        <v>150</v>
      </c>
      <c r="G32" s="48" t="s">
        <v>211</v>
      </c>
      <c r="H32" s="44" t="s">
        <v>159</v>
      </c>
      <c r="I32" s="49" t="s">
        <v>40</v>
      </c>
      <c r="J32" s="44" t="s">
        <v>161</v>
      </c>
      <c r="K32" s="50">
        <v>44651</v>
      </c>
      <c r="L32" s="51" t="s">
        <v>50</v>
      </c>
      <c r="M32" s="52" t="s">
        <v>40</v>
      </c>
      <c r="N32" s="52" t="s">
        <v>40</v>
      </c>
      <c r="O32" s="53">
        <v>4245.26</v>
      </c>
      <c r="P32" s="53">
        <v>2760</v>
      </c>
      <c r="Q32" s="52">
        <f t="shared" si="4"/>
        <v>0.34986314148014497</v>
      </c>
      <c r="R32" s="52" t="s">
        <v>40</v>
      </c>
      <c r="S32" s="54">
        <v>44651</v>
      </c>
      <c r="T32" s="55" t="s">
        <v>212</v>
      </c>
      <c r="U32" s="56" t="s">
        <v>213</v>
      </c>
      <c r="V32" s="44" t="s">
        <v>43</v>
      </c>
      <c r="W32" s="57" t="s">
        <v>214</v>
      </c>
      <c r="X32" s="58">
        <v>44655</v>
      </c>
      <c r="Y32" s="59">
        <v>44656</v>
      </c>
      <c r="Z32" s="60"/>
      <c r="AA32" s="60"/>
      <c r="AB32" s="61"/>
      <c r="AC32" s="61"/>
      <c r="AD32" s="61"/>
      <c r="AE32" s="61"/>
      <c r="AF32" s="61"/>
      <c r="AG32" s="61"/>
    </row>
    <row r="33" spans="2:33" s="23" customFormat="1" ht="15" customHeight="1" x14ac:dyDescent="0.2">
      <c r="B33" s="47" t="s">
        <v>215</v>
      </c>
      <c r="C33" s="45" t="s">
        <v>190</v>
      </c>
      <c r="D33" s="46" t="s">
        <v>210</v>
      </c>
      <c r="E33" s="47" t="s">
        <v>149</v>
      </c>
      <c r="F33" s="57" t="s">
        <v>216</v>
      </c>
      <c r="G33" s="48" t="s">
        <v>217</v>
      </c>
      <c r="H33" s="44" t="s">
        <v>100</v>
      </c>
      <c r="I33" s="49" t="s">
        <v>40</v>
      </c>
      <c r="J33" s="44" t="s">
        <v>41</v>
      </c>
      <c r="K33" s="50" t="s">
        <v>218</v>
      </c>
      <c r="L33" s="51" t="s">
        <v>50</v>
      </c>
      <c r="M33" s="52" t="s">
        <v>40</v>
      </c>
      <c r="N33" s="52" t="s">
        <v>40</v>
      </c>
      <c r="O33" s="53">
        <v>811600</v>
      </c>
      <c r="P33" s="53">
        <v>811600</v>
      </c>
      <c r="Q33" s="52">
        <f t="shared" si="4"/>
        <v>0</v>
      </c>
      <c r="R33" s="52" t="s">
        <v>40</v>
      </c>
      <c r="S33" s="54">
        <v>44651</v>
      </c>
      <c r="T33" s="55" t="s">
        <v>219</v>
      </c>
      <c r="U33" s="56" t="s">
        <v>220</v>
      </c>
      <c r="V33" s="44" t="s">
        <v>43</v>
      </c>
      <c r="W33" s="57" t="s">
        <v>221</v>
      </c>
      <c r="X33" s="58">
        <v>44657</v>
      </c>
      <c r="Y33" s="59">
        <v>44658</v>
      </c>
      <c r="Z33" s="60"/>
      <c r="AA33" s="60"/>
      <c r="AB33" s="61"/>
      <c r="AC33" s="61"/>
      <c r="AD33" s="61"/>
      <c r="AE33" s="61"/>
      <c r="AF33" s="61"/>
      <c r="AG33" s="61"/>
    </row>
    <row r="34" spans="2:33" s="23" customFormat="1" ht="15" customHeight="1" x14ac:dyDescent="0.2">
      <c r="B34" s="47" t="s">
        <v>156</v>
      </c>
      <c r="C34" s="45" t="s">
        <v>222</v>
      </c>
      <c r="D34" s="46" t="s">
        <v>223</v>
      </c>
      <c r="E34" s="47" t="s">
        <v>149</v>
      </c>
      <c r="F34" s="57" t="s">
        <v>150</v>
      </c>
      <c r="G34" s="64" t="s">
        <v>224</v>
      </c>
      <c r="H34" s="44" t="s">
        <v>159</v>
      </c>
      <c r="I34" s="49" t="s">
        <v>51</v>
      </c>
      <c r="J34" s="44" t="s">
        <v>161</v>
      </c>
      <c r="K34" s="50">
        <v>44686</v>
      </c>
      <c r="L34" s="51" t="s">
        <v>50</v>
      </c>
      <c r="M34" s="52" t="s">
        <v>40</v>
      </c>
      <c r="N34" s="52" t="s">
        <v>40</v>
      </c>
      <c r="O34" s="53">
        <v>59125</v>
      </c>
      <c r="P34" s="53">
        <v>55000</v>
      </c>
      <c r="Q34" s="52">
        <f t="shared" si="4"/>
        <v>6.9767441860465115E-2</v>
      </c>
      <c r="R34" s="52" t="s">
        <v>40</v>
      </c>
      <c r="S34" s="54">
        <v>44686</v>
      </c>
      <c r="T34" s="55" t="s">
        <v>225</v>
      </c>
      <c r="U34" s="56" t="s">
        <v>226</v>
      </c>
      <c r="V34" s="44" t="s">
        <v>155</v>
      </c>
      <c r="W34" s="57" t="s">
        <v>227</v>
      </c>
      <c r="X34" s="58">
        <v>44690</v>
      </c>
      <c r="Y34" s="59">
        <v>44691</v>
      </c>
      <c r="Z34" s="60"/>
      <c r="AA34" s="60"/>
      <c r="AB34" s="61"/>
      <c r="AC34" s="61"/>
      <c r="AD34" s="61"/>
      <c r="AE34" s="61"/>
      <c r="AF34" s="61"/>
      <c r="AG34" s="61"/>
    </row>
    <row r="35" spans="2:33" s="23" customFormat="1" ht="15" customHeight="1" x14ac:dyDescent="0.2">
      <c r="B35" s="47" t="s">
        <v>228</v>
      </c>
      <c r="C35" s="45" t="s">
        <v>118</v>
      </c>
      <c r="D35" s="46" t="s">
        <v>229</v>
      </c>
      <c r="E35" s="47" t="s">
        <v>149</v>
      </c>
      <c r="F35" s="57" t="s">
        <v>230</v>
      </c>
      <c r="G35" s="64" t="s">
        <v>231</v>
      </c>
      <c r="H35" s="44" t="s">
        <v>232</v>
      </c>
      <c r="I35" s="49" t="s">
        <v>40</v>
      </c>
      <c r="J35" s="44" t="s">
        <v>41</v>
      </c>
      <c r="K35" s="50" t="s">
        <v>233</v>
      </c>
      <c r="L35" s="51" t="s">
        <v>50</v>
      </c>
      <c r="M35" s="52" t="s">
        <v>40</v>
      </c>
      <c r="N35" s="52" t="s">
        <v>40</v>
      </c>
      <c r="O35" s="53">
        <v>535873.31999999995</v>
      </c>
      <c r="P35" s="53">
        <v>394800</v>
      </c>
      <c r="Q35" s="52">
        <f t="shared" si="4"/>
        <v>0.26325871196573092</v>
      </c>
      <c r="R35" s="52" t="s">
        <v>40</v>
      </c>
      <c r="S35" s="54">
        <v>44741</v>
      </c>
      <c r="T35" s="55" t="s">
        <v>234</v>
      </c>
      <c r="U35" s="56" t="s">
        <v>235</v>
      </c>
      <c r="V35" s="44" t="s">
        <v>43</v>
      </c>
      <c r="W35" s="98" t="s">
        <v>227</v>
      </c>
      <c r="X35" s="96">
        <v>44743</v>
      </c>
      <c r="Y35" s="97">
        <v>44746</v>
      </c>
      <c r="Z35" s="60"/>
      <c r="AA35" s="60"/>
      <c r="AB35" s="61"/>
      <c r="AC35" s="61"/>
      <c r="AD35" s="61"/>
      <c r="AE35" s="61"/>
      <c r="AF35" s="61"/>
      <c r="AG35" s="61"/>
    </row>
    <row r="36" spans="2:33" s="23" customFormat="1" ht="15" customHeight="1" x14ac:dyDescent="0.2">
      <c r="B36" s="47" t="s">
        <v>236</v>
      </c>
      <c r="C36" s="45" t="s">
        <v>201</v>
      </c>
      <c r="D36" s="46" t="s">
        <v>237</v>
      </c>
      <c r="E36" s="47" t="s">
        <v>149</v>
      </c>
      <c r="F36" s="57" t="s">
        <v>186</v>
      </c>
      <c r="G36" s="64" t="s">
        <v>238</v>
      </c>
      <c r="H36" s="44" t="s">
        <v>159</v>
      </c>
      <c r="I36" s="49" t="s">
        <v>40</v>
      </c>
      <c r="J36" s="44" t="s">
        <v>161</v>
      </c>
      <c r="K36" s="50">
        <v>44718</v>
      </c>
      <c r="L36" s="51" t="s">
        <v>50</v>
      </c>
      <c r="M36" s="52" t="s">
        <v>40</v>
      </c>
      <c r="N36" s="52" t="s">
        <v>40</v>
      </c>
      <c r="O36" s="53">
        <v>87828.27</v>
      </c>
      <c r="P36" s="53">
        <v>79985.820000000007</v>
      </c>
      <c r="Q36" s="52">
        <f t="shared" ref="Q36:Q41" si="5">IFERROR((O36-P36)/O36,)</f>
        <v>8.9293003266488077E-2</v>
      </c>
      <c r="R36" s="52" t="s">
        <v>40</v>
      </c>
      <c r="S36" s="54">
        <v>44718</v>
      </c>
      <c r="T36" s="55" t="s">
        <v>239</v>
      </c>
      <c r="U36" s="56" t="s">
        <v>240</v>
      </c>
      <c r="V36" s="44" t="s">
        <v>43</v>
      </c>
      <c r="W36" s="98" t="s">
        <v>241</v>
      </c>
      <c r="X36" s="96">
        <v>44718</v>
      </c>
      <c r="Y36" s="97">
        <v>44719</v>
      </c>
      <c r="Z36" s="60"/>
      <c r="AA36" s="60"/>
      <c r="AB36" s="61"/>
      <c r="AC36" s="61"/>
      <c r="AD36" s="61"/>
      <c r="AE36" s="61"/>
      <c r="AF36" s="61"/>
      <c r="AG36" s="61"/>
    </row>
    <row r="37" spans="2:33" s="23" customFormat="1" ht="15" customHeight="1" x14ac:dyDescent="0.2">
      <c r="B37" s="81" t="s">
        <v>242</v>
      </c>
      <c r="C37" s="82" t="s">
        <v>128</v>
      </c>
      <c r="D37" s="83" t="s">
        <v>243</v>
      </c>
      <c r="E37" s="47" t="s">
        <v>149</v>
      </c>
      <c r="F37" s="57" t="s">
        <v>150</v>
      </c>
      <c r="G37" s="84" t="s">
        <v>244</v>
      </c>
      <c r="H37" s="85" t="s">
        <v>245</v>
      </c>
      <c r="I37" s="86" t="s">
        <v>160</v>
      </c>
      <c r="J37" s="44" t="s">
        <v>161</v>
      </c>
      <c r="K37" s="87">
        <v>44734</v>
      </c>
      <c r="L37" s="88" t="s">
        <v>50</v>
      </c>
      <c r="M37" s="52" t="s">
        <v>40</v>
      </c>
      <c r="N37" s="52" t="s">
        <v>40</v>
      </c>
      <c r="O37" s="89">
        <v>14024.54</v>
      </c>
      <c r="P37" s="89">
        <v>11502.89</v>
      </c>
      <c r="Q37" s="90">
        <f t="shared" si="5"/>
        <v>0.17980268871563712</v>
      </c>
      <c r="R37" s="52" t="s">
        <v>40</v>
      </c>
      <c r="S37" s="91">
        <v>44754</v>
      </c>
      <c r="T37" s="92" t="s">
        <v>167</v>
      </c>
      <c r="U37" s="93" t="s">
        <v>168</v>
      </c>
      <c r="V37" s="44" t="s">
        <v>155</v>
      </c>
      <c r="W37" s="98" t="s">
        <v>246</v>
      </c>
      <c r="X37" s="101">
        <v>44764</v>
      </c>
      <c r="Y37" s="102">
        <v>44768</v>
      </c>
      <c r="Z37" s="94"/>
      <c r="AA37" s="94"/>
      <c r="AB37" s="95"/>
      <c r="AC37" s="95"/>
      <c r="AD37" s="95"/>
      <c r="AE37" s="95"/>
      <c r="AF37" s="95"/>
      <c r="AG37" s="95"/>
    </row>
    <row r="38" spans="2:33" s="23" customFormat="1" ht="15" customHeight="1" x14ac:dyDescent="0.2">
      <c r="B38" s="81" t="s">
        <v>247</v>
      </c>
      <c r="C38" s="82" t="s">
        <v>248</v>
      </c>
      <c r="D38" s="83" t="s">
        <v>249</v>
      </c>
      <c r="E38" s="81" t="s">
        <v>149</v>
      </c>
      <c r="F38" s="57" t="s">
        <v>186</v>
      </c>
      <c r="G38" s="64" t="s">
        <v>250</v>
      </c>
      <c r="H38" s="85" t="s">
        <v>48</v>
      </c>
      <c r="I38" s="49" t="s">
        <v>40</v>
      </c>
      <c r="J38" s="85" t="s">
        <v>152</v>
      </c>
      <c r="K38" s="87">
        <v>44740</v>
      </c>
      <c r="L38" s="88" t="s">
        <v>50</v>
      </c>
      <c r="M38" s="52" t="s">
        <v>40</v>
      </c>
      <c r="N38" s="52" t="s">
        <v>40</v>
      </c>
      <c r="O38" s="89">
        <v>113702.11</v>
      </c>
      <c r="P38" s="89">
        <v>94748.18</v>
      </c>
      <c r="Q38" s="90">
        <f t="shared" si="5"/>
        <v>0.16669813779181414</v>
      </c>
      <c r="R38" s="52" t="s">
        <v>40</v>
      </c>
      <c r="S38" s="91">
        <v>44740</v>
      </c>
      <c r="T38" s="92" t="s">
        <v>251</v>
      </c>
      <c r="U38" s="93" t="s">
        <v>252</v>
      </c>
      <c r="V38" s="85" t="s">
        <v>43</v>
      </c>
      <c r="W38" s="100" t="s">
        <v>253</v>
      </c>
      <c r="X38" s="101">
        <v>44741</v>
      </c>
      <c r="Y38" s="102">
        <v>44746</v>
      </c>
      <c r="Z38" s="94"/>
      <c r="AA38" s="94"/>
      <c r="AB38" s="95"/>
      <c r="AC38" s="95"/>
      <c r="AD38" s="95"/>
      <c r="AE38" s="95"/>
      <c r="AF38" s="95"/>
      <c r="AG38" s="95"/>
    </row>
    <row r="39" spans="2:33" s="23" customFormat="1" ht="22.5" x14ac:dyDescent="0.2">
      <c r="B39" s="81" t="s">
        <v>254</v>
      </c>
      <c r="C39" s="82" t="s">
        <v>214</v>
      </c>
      <c r="D39" s="83" t="s">
        <v>255</v>
      </c>
      <c r="E39" s="81" t="s">
        <v>149</v>
      </c>
      <c r="F39" s="57" t="s">
        <v>150</v>
      </c>
      <c r="G39" s="99" t="s">
        <v>256</v>
      </c>
      <c r="H39" s="85" t="s">
        <v>39</v>
      </c>
      <c r="I39" s="49" t="s">
        <v>40</v>
      </c>
      <c r="J39" s="85" t="s">
        <v>152</v>
      </c>
      <c r="K39" s="87">
        <v>44739</v>
      </c>
      <c r="L39" s="88" t="s">
        <v>50</v>
      </c>
      <c r="M39" s="52" t="s">
        <v>40</v>
      </c>
      <c r="N39" s="52" t="s">
        <v>40</v>
      </c>
      <c r="O39" s="89">
        <v>14711.32</v>
      </c>
      <c r="P39" s="89">
        <v>14711.32</v>
      </c>
      <c r="Q39" s="90">
        <f t="shared" si="5"/>
        <v>0</v>
      </c>
      <c r="R39" s="52" t="s">
        <v>40</v>
      </c>
      <c r="S39" s="91">
        <v>44739</v>
      </c>
      <c r="T39" s="92" t="s">
        <v>257</v>
      </c>
      <c r="U39" s="93" t="s">
        <v>258</v>
      </c>
      <c r="V39" s="85" t="s">
        <v>43</v>
      </c>
      <c r="W39" s="100" t="s">
        <v>259</v>
      </c>
      <c r="X39" s="101">
        <v>44740</v>
      </c>
      <c r="Y39" s="102">
        <v>44741</v>
      </c>
      <c r="Z39" s="94"/>
      <c r="AA39" s="94"/>
      <c r="AB39" s="95"/>
      <c r="AC39" s="95"/>
      <c r="AD39" s="95"/>
      <c r="AE39" s="95"/>
      <c r="AF39" s="95"/>
      <c r="AG39" s="95"/>
    </row>
    <row r="40" spans="2:33" s="23" customFormat="1" ht="15" customHeight="1" x14ac:dyDescent="0.2">
      <c r="B40" s="81" t="s">
        <v>260</v>
      </c>
      <c r="C40" s="82" t="s">
        <v>221</v>
      </c>
      <c r="D40" s="83" t="s">
        <v>261</v>
      </c>
      <c r="E40" s="81" t="s">
        <v>149</v>
      </c>
      <c r="F40" s="57" t="s">
        <v>186</v>
      </c>
      <c r="G40" s="99" t="s">
        <v>262</v>
      </c>
      <c r="H40" s="85" t="s">
        <v>48</v>
      </c>
      <c r="I40" s="49" t="s">
        <v>40</v>
      </c>
      <c r="J40" s="85" t="s">
        <v>152</v>
      </c>
      <c r="K40" s="87">
        <v>44743</v>
      </c>
      <c r="L40" s="88" t="s">
        <v>50</v>
      </c>
      <c r="M40" s="52" t="s">
        <v>40</v>
      </c>
      <c r="N40" s="52" t="s">
        <v>40</v>
      </c>
      <c r="O40" s="89">
        <v>97375.14</v>
      </c>
      <c r="P40" s="89">
        <v>95040.81</v>
      </c>
      <c r="Q40" s="90">
        <f t="shared" si="5"/>
        <v>2.3972545764760923E-2</v>
      </c>
      <c r="R40" s="52" t="s">
        <v>40</v>
      </c>
      <c r="S40" s="91">
        <v>44743</v>
      </c>
      <c r="T40" s="92" t="s">
        <v>251</v>
      </c>
      <c r="U40" s="93" t="s">
        <v>252</v>
      </c>
      <c r="V40" s="85" t="s">
        <v>43</v>
      </c>
      <c r="W40" s="100" t="s">
        <v>263</v>
      </c>
      <c r="X40" s="101">
        <v>44746</v>
      </c>
      <c r="Y40" s="102">
        <v>44747</v>
      </c>
      <c r="Z40" s="94"/>
      <c r="AA40" s="94"/>
      <c r="AB40" s="95"/>
      <c r="AC40" s="95"/>
      <c r="AD40" s="95"/>
      <c r="AE40" s="95"/>
      <c r="AF40" s="95"/>
      <c r="AG40" s="95"/>
    </row>
    <row r="41" spans="2:33" s="23" customFormat="1" ht="15" customHeight="1" x14ac:dyDescent="0.2">
      <c r="B41" s="81" t="s">
        <v>264</v>
      </c>
      <c r="C41" s="82" t="s">
        <v>265</v>
      </c>
      <c r="D41" s="83" t="s">
        <v>261</v>
      </c>
      <c r="E41" s="81" t="s">
        <v>149</v>
      </c>
      <c r="F41" s="57" t="s">
        <v>186</v>
      </c>
      <c r="G41" s="99" t="s">
        <v>266</v>
      </c>
      <c r="H41" s="85" t="s">
        <v>48</v>
      </c>
      <c r="I41" s="49" t="s">
        <v>40</v>
      </c>
      <c r="J41" s="85" t="s">
        <v>152</v>
      </c>
      <c r="K41" s="87">
        <v>44784</v>
      </c>
      <c r="L41" s="88" t="s">
        <v>50</v>
      </c>
      <c r="M41" s="52" t="s">
        <v>40</v>
      </c>
      <c r="N41" s="52" t="s">
        <v>40</v>
      </c>
      <c r="O41" s="89">
        <v>93477.73</v>
      </c>
      <c r="P41" s="89">
        <v>90684.9</v>
      </c>
      <c r="Q41" s="90">
        <f t="shared" si="5"/>
        <v>2.9876955719827618E-2</v>
      </c>
      <c r="R41" s="52" t="s">
        <v>40</v>
      </c>
      <c r="S41" s="91">
        <v>44784</v>
      </c>
      <c r="T41" s="92" t="s">
        <v>251</v>
      </c>
      <c r="U41" s="93" t="s">
        <v>252</v>
      </c>
      <c r="V41" s="109" t="s">
        <v>43</v>
      </c>
      <c r="W41" s="100" t="s">
        <v>267</v>
      </c>
      <c r="X41" s="101">
        <v>44785</v>
      </c>
      <c r="Y41" s="102">
        <v>44789</v>
      </c>
      <c r="Z41" s="94"/>
      <c r="AA41" s="94"/>
      <c r="AB41" s="95"/>
      <c r="AC41" s="95"/>
      <c r="AD41" s="95"/>
      <c r="AE41" s="95"/>
      <c r="AF41" s="95"/>
      <c r="AG41" s="95"/>
    </row>
    <row r="42" spans="2:33" s="23" customFormat="1" ht="22.5" x14ac:dyDescent="0.2">
      <c r="B42" s="81" t="s">
        <v>268</v>
      </c>
      <c r="C42" s="82" t="s">
        <v>259</v>
      </c>
      <c r="D42" s="83" t="s">
        <v>269</v>
      </c>
      <c r="E42" s="81" t="s">
        <v>149</v>
      </c>
      <c r="F42" s="57" t="s">
        <v>186</v>
      </c>
      <c r="G42" s="99" t="s">
        <v>270</v>
      </c>
      <c r="H42" s="85" t="s">
        <v>39</v>
      </c>
      <c r="I42" s="49" t="s">
        <v>40</v>
      </c>
      <c r="J42" s="85" t="s">
        <v>152</v>
      </c>
      <c r="K42" s="87">
        <v>44760</v>
      </c>
      <c r="L42" s="88" t="s">
        <v>50</v>
      </c>
      <c r="M42" s="52" t="s">
        <v>40</v>
      </c>
      <c r="N42" s="52" t="s">
        <v>40</v>
      </c>
      <c r="O42" s="89">
        <v>8533.33</v>
      </c>
      <c r="P42" s="89">
        <v>8000</v>
      </c>
      <c r="Q42" s="90">
        <f>IFERROR((O42-P42)/O42,)</f>
        <v>6.2499633788919443E-2</v>
      </c>
      <c r="R42" s="52" t="s">
        <v>40</v>
      </c>
      <c r="S42" s="91">
        <v>44760</v>
      </c>
      <c r="T42" s="92" t="s">
        <v>271</v>
      </c>
      <c r="U42" s="93" t="s">
        <v>272</v>
      </c>
      <c r="V42" s="109" t="s">
        <v>43</v>
      </c>
      <c r="W42" s="106" t="s">
        <v>273</v>
      </c>
      <c r="X42" s="107">
        <v>44763</v>
      </c>
      <c r="Y42" s="108">
        <v>44767</v>
      </c>
      <c r="Z42" s="94"/>
      <c r="AA42" s="94"/>
      <c r="AB42" s="95"/>
      <c r="AC42" s="95"/>
      <c r="AD42" s="95"/>
      <c r="AE42" s="95"/>
      <c r="AF42" s="95"/>
      <c r="AG42" s="95"/>
    </row>
    <row r="43" spans="2:33" s="23" customFormat="1" ht="15" customHeight="1" x14ac:dyDescent="0.2">
      <c r="B43" s="47" t="s">
        <v>274</v>
      </c>
      <c r="C43" s="82" t="s">
        <v>207</v>
      </c>
      <c r="D43" s="83" t="s">
        <v>275</v>
      </c>
      <c r="E43" s="81" t="s">
        <v>149</v>
      </c>
      <c r="F43" s="57" t="s">
        <v>150</v>
      </c>
      <c r="G43" s="48" t="s">
        <v>276</v>
      </c>
      <c r="H43" s="85" t="s">
        <v>232</v>
      </c>
      <c r="I43" s="49" t="s">
        <v>40</v>
      </c>
      <c r="J43" s="85" t="s">
        <v>161</v>
      </c>
      <c r="K43" s="87">
        <v>44795</v>
      </c>
      <c r="L43" s="88" t="s">
        <v>50</v>
      </c>
      <c r="M43" s="52" t="s">
        <v>40</v>
      </c>
      <c r="N43" s="52" t="s">
        <v>40</v>
      </c>
      <c r="O43" s="89">
        <v>71885.45</v>
      </c>
      <c r="P43" s="89">
        <v>57000</v>
      </c>
      <c r="Q43" s="90">
        <f>IFERROR((O43-P43)/O43,)</f>
        <v>0.2070718066034225</v>
      </c>
      <c r="R43" s="52" t="s">
        <v>40</v>
      </c>
      <c r="S43" s="91">
        <v>44795</v>
      </c>
      <c r="T43" s="55" t="s">
        <v>277</v>
      </c>
      <c r="U43" s="56" t="s">
        <v>278</v>
      </c>
      <c r="V43" s="109" t="s">
        <v>43</v>
      </c>
      <c r="W43" s="106" t="s">
        <v>279</v>
      </c>
      <c r="X43" s="107">
        <v>44796</v>
      </c>
      <c r="Y43" s="108">
        <v>44798</v>
      </c>
      <c r="Z43" s="94"/>
      <c r="AA43" s="94"/>
      <c r="AB43" s="95"/>
      <c r="AC43" s="95"/>
      <c r="AD43" s="95"/>
      <c r="AE43" s="95"/>
      <c r="AF43" s="95"/>
      <c r="AG43" s="95"/>
    </row>
    <row r="44" spans="2:33" s="23" customFormat="1" ht="15" customHeight="1" x14ac:dyDescent="0.2">
      <c r="B44" s="44" t="s">
        <v>280</v>
      </c>
      <c r="C44" s="45" t="s">
        <v>281</v>
      </c>
      <c r="D44" s="46" t="s">
        <v>282</v>
      </c>
      <c r="E44" s="47" t="s">
        <v>149</v>
      </c>
      <c r="F44" s="57" t="s">
        <v>150</v>
      </c>
      <c r="G44" s="64" t="s">
        <v>283</v>
      </c>
      <c r="H44" s="44" t="s">
        <v>284</v>
      </c>
      <c r="I44" s="49" t="s">
        <v>40</v>
      </c>
      <c r="J44" s="44" t="s">
        <v>174</v>
      </c>
      <c r="K44" s="50">
        <v>44781</v>
      </c>
      <c r="L44" s="51" t="s">
        <v>50</v>
      </c>
      <c r="M44" s="52" t="s">
        <v>40</v>
      </c>
      <c r="N44" s="52" t="s">
        <v>40</v>
      </c>
      <c r="O44" s="53">
        <v>1610.95</v>
      </c>
      <c r="P44" s="53">
        <v>820.8</v>
      </c>
      <c r="Q44" s="52">
        <f t="shared" ref="Q44" si="6">IFERROR((O44-P44)/O44,)</f>
        <v>0.49048697973245603</v>
      </c>
      <c r="R44" s="52" t="s">
        <v>40</v>
      </c>
      <c r="S44" s="54">
        <v>44781</v>
      </c>
      <c r="T44" s="55" t="s">
        <v>285</v>
      </c>
      <c r="U44" s="56" t="s">
        <v>286</v>
      </c>
      <c r="V44" s="44" t="s">
        <v>155</v>
      </c>
      <c r="W44" s="106" t="s">
        <v>287</v>
      </c>
      <c r="X44" s="107" t="s">
        <v>288</v>
      </c>
      <c r="Y44" s="108">
        <v>44785</v>
      </c>
      <c r="Z44" s="94"/>
      <c r="AA44" s="94"/>
      <c r="AB44" s="95"/>
      <c r="AC44" s="95"/>
      <c r="AD44" s="95"/>
      <c r="AE44" s="95"/>
      <c r="AF44" s="95"/>
      <c r="AG44" s="95"/>
    </row>
    <row r="45" spans="2:33" s="23" customFormat="1" ht="15" customHeight="1" x14ac:dyDescent="0.2">
      <c r="B45" s="85" t="s">
        <v>289</v>
      </c>
      <c r="C45" s="82" t="s">
        <v>134</v>
      </c>
      <c r="D45" s="83" t="s">
        <v>290</v>
      </c>
      <c r="E45" s="81" t="s">
        <v>149</v>
      </c>
      <c r="F45" s="57" t="s">
        <v>150</v>
      </c>
      <c r="G45" s="84" t="s">
        <v>291</v>
      </c>
      <c r="H45" s="85" t="s">
        <v>39</v>
      </c>
      <c r="I45" s="49" t="s">
        <v>40</v>
      </c>
      <c r="J45" s="85" t="s">
        <v>152</v>
      </c>
      <c r="K45" s="87">
        <v>44789</v>
      </c>
      <c r="L45" s="88" t="s">
        <v>50</v>
      </c>
      <c r="M45" s="52" t="s">
        <v>40</v>
      </c>
      <c r="N45" s="52" t="s">
        <v>40</v>
      </c>
      <c r="O45" s="89">
        <v>21806.67</v>
      </c>
      <c r="P45" s="89">
        <v>16000</v>
      </c>
      <c r="Q45" s="90">
        <f t="shared" ref="Q45:Q50" si="7">IFERROR((O45-P45)/O45,)</f>
        <v>0.2662795374075913</v>
      </c>
      <c r="R45" s="52" t="s">
        <v>40</v>
      </c>
      <c r="S45" s="91">
        <v>44789</v>
      </c>
      <c r="T45" s="92" t="s">
        <v>292</v>
      </c>
      <c r="U45" s="93" t="s">
        <v>293</v>
      </c>
      <c r="V45" s="85" t="s">
        <v>43</v>
      </c>
      <c r="W45" s="106" t="s">
        <v>294</v>
      </c>
      <c r="X45" s="107">
        <v>44790</v>
      </c>
      <c r="Y45" s="108">
        <v>44792</v>
      </c>
      <c r="Z45" s="94"/>
      <c r="AA45" s="94"/>
      <c r="AB45" s="95"/>
      <c r="AC45" s="95"/>
      <c r="AD45" s="95"/>
      <c r="AE45" s="95"/>
      <c r="AF45" s="95"/>
      <c r="AG45" s="95"/>
    </row>
    <row r="46" spans="2:33" s="23" customFormat="1" ht="15" customHeight="1" x14ac:dyDescent="0.2">
      <c r="B46" s="44" t="s">
        <v>295</v>
      </c>
      <c r="C46" s="82" t="s">
        <v>296</v>
      </c>
      <c r="D46" s="83" t="s">
        <v>297</v>
      </c>
      <c r="E46" s="47" t="s">
        <v>149</v>
      </c>
      <c r="F46" s="57" t="s">
        <v>150</v>
      </c>
      <c r="G46" s="64" t="s">
        <v>298</v>
      </c>
      <c r="H46" s="85" t="s">
        <v>100</v>
      </c>
      <c r="I46" s="49" t="s">
        <v>40</v>
      </c>
      <c r="J46" s="85" t="s">
        <v>174</v>
      </c>
      <c r="K46" s="87">
        <v>44796</v>
      </c>
      <c r="L46" s="88" t="s">
        <v>50</v>
      </c>
      <c r="M46" s="52" t="s">
        <v>40</v>
      </c>
      <c r="N46" s="52" t="s">
        <v>40</v>
      </c>
      <c r="O46" s="89">
        <v>1423.2</v>
      </c>
      <c r="P46" s="89">
        <v>669.6</v>
      </c>
      <c r="Q46" s="90">
        <f t="shared" si="7"/>
        <v>0.5295109612141653</v>
      </c>
      <c r="R46" s="52" t="s">
        <v>40</v>
      </c>
      <c r="S46" s="91">
        <v>44796</v>
      </c>
      <c r="T46" s="55" t="s">
        <v>299</v>
      </c>
      <c r="U46" s="56" t="s">
        <v>300</v>
      </c>
      <c r="V46" s="109" t="s">
        <v>155</v>
      </c>
      <c r="W46" s="100" t="s">
        <v>139</v>
      </c>
      <c r="X46" s="101">
        <v>44813</v>
      </c>
      <c r="Y46" s="102">
        <v>44816</v>
      </c>
      <c r="Z46" s="94"/>
      <c r="AA46" s="94"/>
      <c r="AB46" s="95"/>
      <c r="AC46" s="95"/>
      <c r="AD46" s="95"/>
      <c r="AE46" s="95"/>
      <c r="AF46" s="95"/>
      <c r="AG46" s="95"/>
    </row>
    <row r="47" spans="2:33" s="23" customFormat="1" ht="15" customHeight="1" x14ac:dyDescent="0.2">
      <c r="B47" s="85" t="s">
        <v>301</v>
      </c>
      <c r="C47" s="82" t="s">
        <v>302</v>
      </c>
      <c r="D47" s="83" t="s">
        <v>303</v>
      </c>
      <c r="E47" s="47" t="s">
        <v>149</v>
      </c>
      <c r="F47" s="57" t="s">
        <v>150</v>
      </c>
      <c r="G47" s="64" t="s">
        <v>304</v>
      </c>
      <c r="H47" s="85" t="s">
        <v>159</v>
      </c>
      <c r="I47" s="49" t="s">
        <v>40</v>
      </c>
      <c r="J47" s="85" t="s">
        <v>161</v>
      </c>
      <c r="K47" s="87">
        <v>44795</v>
      </c>
      <c r="L47" s="88" t="s">
        <v>50</v>
      </c>
      <c r="M47" s="52" t="s">
        <v>40</v>
      </c>
      <c r="N47" s="52" t="s">
        <v>40</v>
      </c>
      <c r="O47" s="89">
        <v>1756.5</v>
      </c>
      <c r="P47" s="89">
        <v>1254</v>
      </c>
      <c r="Q47" s="90">
        <f t="shared" si="7"/>
        <v>0.28608027327070878</v>
      </c>
      <c r="R47" s="52" t="s">
        <v>40</v>
      </c>
      <c r="S47" s="91">
        <v>44795</v>
      </c>
      <c r="T47" s="92" t="s">
        <v>305</v>
      </c>
      <c r="U47" s="93" t="s">
        <v>306</v>
      </c>
      <c r="V47" s="109" t="s">
        <v>43</v>
      </c>
      <c r="W47" s="100" t="s">
        <v>287</v>
      </c>
      <c r="X47" s="101">
        <v>44795</v>
      </c>
      <c r="Y47" s="102">
        <v>44796</v>
      </c>
      <c r="Z47" s="94"/>
      <c r="AA47" s="94"/>
      <c r="AB47" s="95"/>
      <c r="AC47" s="95"/>
      <c r="AD47" s="95"/>
      <c r="AE47" s="95"/>
      <c r="AF47" s="95"/>
      <c r="AG47" s="95"/>
    </row>
    <row r="48" spans="2:33" s="23" customFormat="1" ht="15" customHeight="1" x14ac:dyDescent="0.2">
      <c r="B48" s="85" t="s">
        <v>307</v>
      </c>
      <c r="C48" s="82" t="s">
        <v>308</v>
      </c>
      <c r="D48" s="83" t="s">
        <v>309</v>
      </c>
      <c r="E48" s="81" t="s">
        <v>149</v>
      </c>
      <c r="F48" s="57" t="s">
        <v>150</v>
      </c>
      <c r="G48" s="84" t="s">
        <v>310</v>
      </c>
      <c r="H48" s="85" t="s">
        <v>159</v>
      </c>
      <c r="I48" s="49" t="s">
        <v>40</v>
      </c>
      <c r="J48" s="85" t="s">
        <v>161</v>
      </c>
      <c r="K48" s="87">
        <v>44802</v>
      </c>
      <c r="L48" s="88" t="s">
        <v>50</v>
      </c>
      <c r="M48" s="52" t="s">
        <v>40</v>
      </c>
      <c r="N48" s="52" t="s">
        <v>40</v>
      </c>
      <c r="O48" s="89">
        <v>47499.5</v>
      </c>
      <c r="P48" s="89">
        <v>42999.99</v>
      </c>
      <c r="Q48" s="90">
        <f t="shared" si="7"/>
        <v>9.4727523447615286E-2</v>
      </c>
      <c r="R48" s="52" t="s">
        <v>40</v>
      </c>
      <c r="S48" s="91">
        <v>44817</v>
      </c>
      <c r="T48" s="92" t="s">
        <v>311</v>
      </c>
      <c r="U48" s="93" t="s">
        <v>312</v>
      </c>
      <c r="V48" s="109" t="s">
        <v>155</v>
      </c>
      <c r="W48" s="100" t="s">
        <v>313</v>
      </c>
      <c r="X48" s="101">
        <v>44818</v>
      </c>
      <c r="Y48" s="102">
        <v>44820</v>
      </c>
      <c r="Z48" s="94"/>
      <c r="AA48" s="94"/>
      <c r="AB48" s="95"/>
      <c r="AC48" s="95"/>
      <c r="AD48" s="95"/>
      <c r="AE48" s="95"/>
      <c r="AF48" s="95"/>
      <c r="AG48" s="95"/>
    </row>
    <row r="49" spans="2:33" s="23" customFormat="1" ht="15" customHeight="1" x14ac:dyDescent="0.2">
      <c r="B49" s="85" t="s">
        <v>314</v>
      </c>
      <c r="C49" s="82" t="s">
        <v>315</v>
      </c>
      <c r="D49" s="83" t="s">
        <v>316</v>
      </c>
      <c r="E49" s="81" t="s">
        <v>149</v>
      </c>
      <c r="F49" s="57" t="s">
        <v>186</v>
      </c>
      <c r="G49" s="84" t="s">
        <v>317</v>
      </c>
      <c r="H49" s="85" t="s">
        <v>48</v>
      </c>
      <c r="I49" s="49" t="s">
        <v>40</v>
      </c>
      <c r="J49" s="85" t="s">
        <v>152</v>
      </c>
      <c r="K49" s="87">
        <v>44813</v>
      </c>
      <c r="L49" s="88" t="s">
        <v>50</v>
      </c>
      <c r="M49" s="52" t="s">
        <v>40</v>
      </c>
      <c r="N49" s="52" t="s">
        <v>40</v>
      </c>
      <c r="O49" s="89">
        <v>103382.94</v>
      </c>
      <c r="P49" s="89">
        <v>102701.39</v>
      </c>
      <c r="Q49" s="90">
        <f t="shared" si="7"/>
        <v>6.5924803454032446E-3</v>
      </c>
      <c r="R49" s="52" t="s">
        <v>40</v>
      </c>
      <c r="S49" s="91">
        <v>44813</v>
      </c>
      <c r="T49" s="92" t="s">
        <v>318</v>
      </c>
      <c r="U49" s="93" t="s">
        <v>319</v>
      </c>
      <c r="V49" s="109" t="s">
        <v>43</v>
      </c>
      <c r="W49" s="100" t="s">
        <v>320</v>
      </c>
      <c r="X49" s="101">
        <v>44825</v>
      </c>
      <c r="Y49" s="102">
        <v>44827</v>
      </c>
      <c r="Z49" s="94"/>
      <c r="AA49" s="94"/>
      <c r="AB49" s="95"/>
      <c r="AC49" s="95"/>
      <c r="AD49" s="95"/>
      <c r="AE49" s="95"/>
      <c r="AF49" s="95"/>
      <c r="AG49" s="95"/>
    </row>
    <row r="50" spans="2:33" s="23" customFormat="1" ht="15" customHeight="1" x14ac:dyDescent="0.2">
      <c r="B50" s="85" t="s">
        <v>321</v>
      </c>
      <c r="C50" s="82" t="s">
        <v>322</v>
      </c>
      <c r="D50" s="83" t="s">
        <v>316</v>
      </c>
      <c r="E50" s="81" t="s">
        <v>149</v>
      </c>
      <c r="F50" s="57" t="s">
        <v>150</v>
      </c>
      <c r="G50" s="128" t="s">
        <v>323</v>
      </c>
      <c r="H50" s="129" t="s">
        <v>324</v>
      </c>
      <c r="I50" s="49" t="s">
        <v>51</v>
      </c>
      <c r="J50" s="44" t="s">
        <v>161</v>
      </c>
      <c r="K50" s="87">
        <v>44816</v>
      </c>
      <c r="L50" s="88" t="s">
        <v>50</v>
      </c>
      <c r="M50" s="52" t="s">
        <v>40</v>
      </c>
      <c r="N50" s="52" t="s">
        <v>40</v>
      </c>
      <c r="O50" s="89">
        <v>27657.33</v>
      </c>
      <c r="P50" s="89">
        <v>23602</v>
      </c>
      <c r="Q50" s="90">
        <f t="shared" si="7"/>
        <v>0.14662767519496644</v>
      </c>
      <c r="R50" s="52" t="s">
        <v>40</v>
      </c>
      <c r="S50" s="91">
        <v>44816</v>
      </c>
      <c r="T50" s="55" t="s">
        <v>325</v>
      </c>
      <c r="U50" s="56" t="s">
        <v>326</v>
      </c>
      <c r="V50" s="110" t="s">
        <v>155</v>
      </c>
      <c r="W50" s="100" t="s">
        <v>327</v>
      </c>
      <c r="X50" s="101">
        <v>44816</v>
      </c>
      <c r="Y50" s="102">
        <v>44817</v>
      </c>
      <c r="Z50" s="94"/>
      <c r="AA50" s="94"/>
      <c r="AB50" s="95"/>
      <c r="AC50" s="95"/>
      <c r="AD50" s="95"/>
      <c r="AE50" s="95"/>
      <c r="AF50" s="95"/>
      <c r="AG50" s="95"/>
    </row>
    <row r="51" spans="2:33" s="23" customFormat="1" ht="15" customHeight="1" x14ac:dyDescent="0.2">
      <c r="B51" s="85" t="s">
        <v>328</v>
      </c>
      <c r="C51" s="82" t="s">
        <v>329</v>
      </c>
      <c r="D51" s="83" t="s">
        <v>330</v>
      </c>
      <c r="E51" s="81" t="s">
        <v>149</v>
      </c>
      <c r="F51" s="126" t="s">
        <v>150</v>
      </c>
      <c r="G51" s="124" t="s">
        <v>331</v>
      </c>
      <c r="H51" s="125" t="s">
        <v>39</v>
      </c>
      <c r="I51" s="127" t="s">
        <v>40</v>
      </c>
      <c r="J51" s="85" t="s">
        <v>152</v>
      </c>
      <c r="K51" s="87">
        <v>44824</v>
      </c>
      <c r="L51" s="88" t="s">
        <v>50</v>
      </c>
      <c r="M51" s="52" t="s">
        <v>40</v>
      </c>
      <c r="N51" s="52" t="s">
        <v>40</v>
      </c>
      <c r="O51" s="89">
        <v>16163.33</v>
      </c>
      <c r="P51" s="89">
        <v>12000</v>
      </c>
      <c r="Q51" s="90">
        <f>IFERROR((O51-P51)/O51,)</f>
        <v>0.25757872913564223</v>
      </c>
      <c r="R51" s="52" t="s">
        <v>40</v>
      </c>
      <c r="S51" s="91">
        <v>44824</v>
      </c>
      <c r="T51" s="92" t="s">
        <v>332</v>
      </c>
      <c r="U51" s="93" t="s">
        <v>333</v>
      </c>
      <c r="V51" s="109" t="s">
        <v>43</v>
      </c>
      <c r="W51" s="100" t="s">
        <v>334</v>
      </c>
      <c r="X51" s="101">
        <v>44837</v>
      </c>
      <c r="Y51" s="102">
        <v>44839</v>
      </c>
      <c r="Z51" s="94"/>
      <c r="AA51" s="94"/>
      <c r="AB51" s="95"/>
      <c r="AC51" s="95"/>
      <c r="AD51" s="95"/>
      <c r="AE51" s="95"/>
      <c r="AF51" s="95"/>
      <c r="AG51" s="95"/>
    </row>
    <row r="52" spans="2:33" s="23" customFormat="1" ht="15" customHeight="1" x14ac:dyDescent="0.2">
      <c r="B52" s="85" t="s">
        <v>335</v>
      </c>
      <c r="C52" s="82" t="s">
        <v>241</v>
      </c>
      <c r="D52" s="83" t="s">
        <v>336</v>
      </c>
      <c r="E52" s="81" t="s">
        <v>149</v>
      </c>
      <c r="F52" s="126" t="s">
        <v>186</v>
      </c>
      <c r="G52" s="124" t="s">
        <v>337</v>
      </c>
      <c r="H52" s="125" t="s">
        <v>39</v>
      </c>
      <c r="I52" s="127" t="s">
        <v>40</v>
      </c>
      <c r="J52" s="85" t="s">
        <v>152</v>
      </c>
      <c r="K52" s="87">
        <v>44827</v>
      </c>
      <c r="L52" s="88" t="s">
        <v>50</v>
      </c>
      <c r="M52" s="52" t="s">
        <v>40</v>
      </c>
      <c r="N52" s="52" t="s">
        <v>40</v>
      </c>
      <c r="O52" s="89">
        <v>101290</v>
      </c>
      <c r="P52" s="89">
        <v>94650</v>
      </c>
      <c r="Q52" s="90">
        <f>IFERROR((O52-P52)/O52,)</f>
        <v>6.555434889920031E-2</v>
      </c>
      <c r="R52" s="52" t="s">
        <v>40</v>
      </c>
      <c r="S52" s="91">
        <v>44827</v>
      </c>
      <c r="T52" s="92" t="s">
        <v>338</v>
      </c>
      <c r="U52" s="93" t="s">
        <v>339</v>
      </c>
      <c r="V52" s="109" t="s">
        <v>43</v>
      </c>
      <c r="W52" s="100" t="s">
        <v>340</v>
      </c>
      <c r="X52" s="101">
        <v>44837</v>
      </c>
      <c r="Y52" s="102">
        <v>44838</v>
      </c>
      <c r="Z52" s="94"/>
      <c r="AA52" s="94"/>
      <c r="AB52" s="95"/>
      <c r="AC52" s="95"/>
      <c r="AD52" s="95"/>
      <c r="AE52" s="95"/>
      <c r="AF52" s="95"/>
      <c r="AG52" s="95"/>
    </row>
    <row r="53" spans="2:33" s="23" customFormat="1" ht="15" customHeight="1" x14ac:dyDescent="0.2">
      <c r="B53" s="85" t="s">
        <v>341</v>
      </c>
      <c r="C53" s="82" t="s">
        <v>342</v>
      </c>
      <c r="D53" s="83" t="s">
        <v>343</v>
      </c>
      <c r="E53" s="47" t="s">
        <v>149</v>
      </c>
      <c r="F53" s="57" t="s">
        <v>150</v>
      </c>
      <c r="G53" s="84" t="s">
        <v>344</v>
      </c>
      <c r="H53" s="125" t="s">
        <v>39</v>
      </c>
      <c r="I53" s="127" t="s">
        <v>40</v>
      </c>
      <c r="J53" s="85" t="s">
        <v>152</v>
      </c>
      <c r="K53" s="87">
        <v>44890</v>
      </c>
      <c r="L53" s="88" t="s">
        <v>50</v>
      </c>
      <c r="M53" s="52" t="s">
        <v>40</v>
      </c>
      <c r="N53" s="52" t="s">
        <v>40</v>
      </c>
      <c r="O53" s="89">
        <v>6272.66</v>
      </c>
      <c r="P53" s="89">
        <v>3401.34</v>
      </c>
      <c r="Q53" s="90">
        <f>IFERROR((O53-P53)/O53,)</f>
        <v>0.45775157588646598</v>
      </c>
      <c r="R53" s="52" t="s">
        <v>40</v>
      </c>
      <c r="S53" s="91">
        <v>44890</v>
      </c>
      <c r="T53" s="92" t="s">
        <v>345</v>
      </c>
      <c r="U53" s="93" t="s">
        <v>346</v>
      </c>
      <c r="V53" s="109" t="s">
        <v>155</v>
      </c>
      <c r="W53" s="100" t="s">
        <v>347</v>
      </c>
      <c r="X53" s="101">
        <v>44897</v>
      </c>
      <c r="Y53" s="102">
        <v>44903</v>
      </c>
      <c r="Z53" s="94"/>
      <c r="AA53" s="94"/>
      <c r="AB53" s="95"/>
      <c r="AC53" s="95"/>
      <c r="AD53" s="95"/>
      <c r="AE53" s="95"/>
      <c r="AF53" s="95"/>
      <c r="AG53" s="95"/>
    </row>
    <row r="54" spans="2:33" s="23" customFormat="1" ht="15" customHeight="1" x14ac:dyDescent="0.2">
      <c r="B54" s="85" t="s">
        <v>348</v>
      </c>
      <c r="C54" s="82" t="s">
        <v>349</v>
      </c>
      <c r="D54" s="83" t="s">
        <v>350</v>
      </c>
      <c r="E54" s="47" t="s">
        <v>149</v>
      </c>
      <c r="F54" s="57" t="s">
        <v>150</v>
      </c>
      <c r="G54" s="84" t="s">
        <v>351</v>
      </c>
      <c r="H54" s="85" t="s">
        <v>173</v>
      </c>
      <c r="I54" s="127" t="s">
        <v>40</v>
      </c>
      <c r="J54" s="85" t="s">
        <v>174</v>
      </c>
      <c r="K54" s="87">
        <v>44902</v>
      </c>
      <c r="L54" s="88" t="s">
        <v>50</v>
      </c>
      <c r="M54" s="52" t="s">
        <v>40</v>
      </c>
      <c r="N54" s="52" t="s">
        <v>40</v>
      </c>
      <c r="O54" s="89">
        <v>65786.94</v>
      </c>
      <c r="P54" s="89">
        <v>54552.06</v>
      </c>
      <c r="Q54" s="90">
        <f>IFERROR((O54-P54)/O54,)</f>
        <v>0.17077675295430983</v>
      </c>
      <c r="R54" s="52" t="s">
        <v>40</v>
      </c>
      <c r="S54" s="91">
        <v>44902</v>
      </c>
      <c r="T54" s="135" t="s">
        <v>352</v>
      </c>
      <c r="U54" s="136" t="s">
        <v>353</v>
      </c>
      <c r="V54" s="109" t="s">
        <v>155</v>
      </c>
      <c r="W54" s="100" t="s">
        <v>354</v>
      </c>
      <c r="X54" s="101">
        <v>44908</v>
      </c>
      <c r="Y54" s="102">
        <v>44914</v>
      </c>
      <c r="Z54" s="94"/>
      <c r="AA54" s="94"/>
      <c r="AB54" s="95"/>
      <c r="AC54" s="95"/>
      <c r="AD54" s="95"/>
      <c r="AE54" s="95"/>
      <c r="AF54" s="95"/>
      <c r="AG54" s="95"/>
    </row>
    <row r="55" spans="2:33" s="23" customFormat="1" ht="15" customHeight="1" x14ac:dyDescent="0.2">
      <c r="B55" s="85" t="s">
        <v>355</v>
      </c>
      <c r="C55" s="82" t="s">
        <v>356</v>
      </c>
      <c r="D55" s="83" t="s">
        <v>357</v>
      </c>
      <c r="E55" s="47" t="s">
        <v>149</v>
      </c>
      <c r="F55" s="57" t="s">
        <v>150</v>
      </c>
      <c r="G55" s="84" t="s">
        <v>358</v>
      </c>
      <c r="H55" s="85" t="s">
        <v>109</v>
      </c>
      <c r="I55" s="86" t="s">
        <v>40</v>
      </c>
      <c r="J55" s="85" t="s">
        <v>359</v>
      </c>
      <c r="K55" s="87">
        <v>44945</v>
      </c>
      <c r="L55" s="88" t="s">
        <v>50</v>
      </c>
      <c r="M55" s="52" t="s">
        <v>40</v>
      </c>
      <c r="N55" s="52" t="s">
        <v>40</v>
      </c>
      <c r="O55" s="89">
        <v>45925</v>
      </c>
      <c r="P55" s="89">
        <v>30000</v>
      </c>
      <c r="Q55" s="90">
        <f>IFERROR((O55-P55)/O55,)</f>
        <v>0.34676102340773002</v>
      </c>
      <c r="R55" s="52" t="s">
        <v>40</v>
      </c>
      <c r="S55" s="91">
        <v>44945</v>
      </c>
      <c r="T55" s="92" t="s">
        <v>360</v>
      </c>
      <c r="U55" s="93" t="s">
        <v>361</v>
      </c>
      <c r="V55" s="110" t="s">
        <v>43</v>
      </c>
      <c r="W55" s="100" t="s">
        <v>362</v>
      </c>
      <c r="X55" s="101">
        <v>44949</v>
      </c>
      <c r="Y55" s="102">
        <v>44950</v>
      </c>
      <c r="Z55" s="94"/>
      <c r="AA55" s="94"/>
      <c r="AB55" s="95"/>
      <c r="AC55" s="95"/>
      <c r="AD55" s="95"/>
      <c r="AE55" s="95"/>
      <c r="AF55" s="95"/>
      <c r="AG55" s="95"/>
    </row>
    <row r="56" spans="2:33" s="23" customFormat="1" ht="15" customHeight="1" x14ac:dyDescent="0.2">
      <c r="B56" s="47" t="s">
        <v>363</v>
      </c>
      <c r="C56" s="45" t="s">
        <v>34</v>
      </c>
      <c r="D56" s="46" t="s">
        <v>364</v>
      </c>
      <c r="E56" s="47" t="s">
        <v>365</v>
      </c>
      <c r="F56" s="44" t="s">
        <v>366</v>
      </c>
      <c r="G56" s="130" t="s">
        <v>367</v>
      </c>
      <c r="H56" s="131" t="s">
        <v>109</v>
      </c>
      <c r="I56" s="49" t="s">
        <v>40</v>
      </c>
      <c r="J56" s="44" t="s">
        <v>41</v>
      </c>
      <c r="K56" s="50" t="s">
        <v>368</v>
      </c>
      <c r="L56" s="51" t="s">
        <v>50</v>
      </c>
      <c r="M56" s="66">
        <v>44609</v>
      </c>
      <c r="N56" s="62" t="s">
        <v>51</v>
      </c>
      <c r="O56" s="67">
        <v>81833.33</v>
      </c>
      <c r="P56" s="67">
        <v>44400</v>
      </c>
      <c r="Q56" s="52">
        <f t="shared" si="3"/>
        <v>0.45743378645351473</v>
      </c>
      <c r="R56" s="52" t="s">
        <v>51</v>
      </c>
      <c r="S56" s="54">
        <v>44628</v>
      </c>
      <c r="T56" s="55" t="s">
        <v>360</v>
      </c>
      <c r="U56" s="56" t="s">
        <v>361</v>
      </c>
      <c r="V56" s="110" t="s">
        <v>43</v>
      </c>
      <c r="W56" s="98" t="s">
        <v>222</v>
      </c>
      <c r="X56" s="96">
        <v>44631</v>
      </c>
      <c r="Y56" s="97">
        <v>44635</v>
      </c>
      <c r="Z56" s="60"/>
      <c r="AA56" s="60"/>
      <c r="AB56" s="61"/>
      <c r="AC56" s="61"/>
      <c r="AD56" s="61"/>
      <c r="AE56" s="61"/>
      <c r="AF56" s="61"/>
      <c r="AG56" s="61"/>
    </row>
    <row r="57" spans="2:33" s="23" customFormat="1" ht="15" customHeight="1" x14ac:dyDescent="0.2">
      <c r="B57" s="47" t="s">
        <v>369</v>
      </c>
      <c r="C57" s="45" t="s">
        <v>45</v>
      </c>
      <c r="D57" s="46" t="s">
        <v>364</v>
      </c>
      <c r="E57" s="47" t="s">
        <v>365</v>
      </c>
      <c r="F57" s="44" t="s">
        <v>366</v>
      </c>
      <c r="G57" s="64" t="s">
        <v>370</v>
      </c>
      <c r="H57" s="44" t="s">
        <v>48</v>
      </c>
      <c r="I57" s="49" t="s">
        <v>40</v>
      </c>
      <c r="J57" s="44" t="s">
        <v>41</v>
      </c>
      <c r="K57" s="50" t="s">
        <v>371</v>
      </c>
      <c r="L57" s="51" t="s">
        <v>50</v>
      </c>
      <c r="M57" s="66">
        <v>44651</v>
      </c>
      <c r="N57" s="62" t="s">
        <v>51</v>
      </c>
      <c r="O57" s="53">
        <v>930743.34</v>
      </c>
      <c r="P57" s="53">
        <v>913000</v>
      </c>
      <c r="Q57" s="52">
        <f t="shared" si="2"/>
        <v>1.9063622845799755E-2</v>
      </c>
      <c r="R57" s="52" t="s">
        <v>51</v>
      </c>
      <c r="S57" s="54">
        <v>44664</v>
      </c>
      <c r="T57" s="55" t="s">
        <v>372</v>
      </c>
      <c r="U57" s="56" t="s">
        <v>373</v>
      </c>
      <c r="V57" s="44" t="s">
        <v>43</v>
      </c>
      <c r="W57" s="98" t="s">
        <v>296</v>
      </c>
      <c r="X57" s="96">
        <v>44676</v>
      </c>
      <c r="Y57" s="97">
        <v>44677</v>
      </c>
      <c r="Z57" s="60"/>
      <c r="AA57" s="60"/>
      <c r="AB57" s="61"/>
      <c r="AC57" s="61"/>
      <c r="AD57" s="61"/>
      <c r="AE57" s="61"/>
      <c r="AF57" s="61"/>
      <c r="AG57" s="61"/>
    </row>
    <row r="58" spans="2:33" s="23" customFormat="1" ht="15" customHeight="1" x14ac:dyDescent="0.2">
      <c r="B58" s="47" t="s">
        <v>374</v>
      </c>
      <c r="C58" s="45" t="s">
        <v>56</v>
      </c>
      <c r="D58" s="46" t="s">
        <v>181</v>
      </c>
      <c r="E58" s="47" t="s">
        <v>365</v>
      </c>
      <c r="F58" s="44" t="s">
        <v>366</v>
      </c>
      <c r="G58" s="64" t="s">
        <v>375</v>
      </c>
      <c r="H58" s="44" t="s">
        <v>109</v>
      </c>
      <c r="I58" s="49" t="s">
        <v>40</v>
      </c>
      <c r="J58" s="44" t="s">
        <v>41</v>
      </c>
      <c r="K58" s="50" t="s">
        <v>218</v>
      </c>
      <c r="L58" s="51" t="s">
        <v>50</v>
      </c>
      <c r="M58" s="66">
        <v>44662</v>
      </c>
      <c r="N58" s="62" t="s">
        <v>51</v>
      </c>
      <c r="O58" s="67">
        <v>482068.12</v>
      </c>
      <c r="P58" s="67">
        <v>281294.94</v>
      </c>
      <c r="Q58" s="52">
        <f t="shared" si="2"/>
        <v>0.41648300659251225</v>
      </c>
      <c r="R58" s="52" t="s">
        <v>51</v>
      </c>
      <c r="S58" s="54">
        <v>44718</v>
      </c>
      <c r="T58" s="55" t="s">
        <v>376</v>
      </c>
      <c r="U58" s="56" t="s">
        <v>377</v>
      </c>
      <c r="V58" s="44" t="s">
        <v>43</v>
      </c>
      <c r="W58" s="132" t="s">
        <v>342</v>
      </c>
      <c r="X58" s="133">
        <v>44721</v>
      </c>
      <c r="Y58" s="134">
        <v>44725</v>
      </c>
      <c r="Z58" s="60"/>
      <c r="AA58" s="60"/>
      <c r="AB58" s="61"/>
      <c r="AC58" s="61"/>
      <c r="AD58" s="61"/>
      <c r="AE58" s="61"/>
      <c r="AF58" s="61"/>
      <c r="AG58" s="61"/>
    </row>
    <row r="59" spans="2:33" s="23" customFormat="1" ht="15" customHeight="1" x14ac:dyDescent="0.2">
      <c r="B59" s="47" t="s">
        <v>378</v>
      </c>
      <c r="C59" s="45" t="s">
        <v>62</v>
      </c>
      <c r="D59" s="46" t="s">
        <v>379</v>
      </c>
      <c r="E59" s="47" t="s">
        <v>365</v>
      </c>
      <c r="F59" s="44" t="s">
        <v>366</v>
      </c>
      <c r="G59" s="64" t="s">
        <v>380</v>
      </c>
      <c r="H59" s="44" t="s">
        <v>381</v>
      </c>
      <c r="I59" s="49" t="s">
        <v>40</v>
      </c>
      <c r="J59" s="44" t="s">
        <v>41</v>
      </c>
      <c r="K59" s="50" t="s">
        <v>382</v>
      </c>
      <c r="L59" s="51" t="s">
        <v>50</v>
      </c>
      <c r="M59" s="66">
        <v>44644</v>
      </c>
      <c r="N59" s="62" t="s">
        <v>51</v>
      </c>
      <c r="O59" s="67">
        <v>208466.67</v>
      </c>
      <c r="P59" s="67">
        <v>69150</v>
      </c>
      <c r="Q59" s="52">
        <f t="shared" si="2"/>
        <v>0.66829229823645186</v>
      </c>
      <c r="R59" s="52" t="s">
        <v>51</v>
      </c>
      <c r="S59" s="54">
        <v>44680</v>
      </c>
      <c r="T59" s="55" t="s">
        <v>383</v>
      </c>
      <c r="U59" s="56" t="s">
        <v>384</v>
      </c>
      <c r="V59" s="119" t="s">
        <v>43</v>
      </c>
      <c r="W59" s="116" t="s">
        <v>302</v>
      </c>
      <c r="X59" s="117">
        <v>44683</v>
      </c>
      <c r="Y59" s="118">
        <v>44684</v>
      </c>
      <c r="Z59" s="120"/>
      <c r="AA59" s="60"/>
      <c r="AB59" s="61"/>
      <c r="AC59" s="61"/>
      <c r="AD59" s="61"/>
      <c r="AE59" s="61"/>
      <c r="AF59" s="61"/>
      <c r="AG59" s="61"/>
    </row>
    <row r="60" spans="2:33" s="23" customFormat="1" ht="15" customHeight="1" x14ac:dyDescent="0.2">
      <c r="B60" s="47" t="s">
        <v>385</v>
      </c>
      <c r="C60" s="45" t="s">
        <v>70</v>
      </c>
      <c r="D60" s="46" t="s">
        <v>112</v>
      </c>
      <c r="E60" s="47" t="s">
        <v>365</v>
      </c>
      <c r="F60" s="44" t="s">
        <v>366</v>
      </c>
      <c r="G60" s="64" t="s">
        <v>386</v>
      </c>
      <c r="H60" s="44" t="s">
        <v>387</v>
      </c>
      <c r="I60" s="49" t="s">
        <v>40</v>
      </c>
      <c r="J60" s="44" t="s">
        <v>41</v>
      </c>
      <c r="K60" s="50" t="s">
        <v>125</v>
      </c>
      <c r="L60" s="51" t="s">
        <v>50</v>
      </c>
      <c r="M60" s="66">
        <v>44635</v>
      </c>
      <c r="N60" s="62" t="s">
        <v>51</v>
      </c>
      <c r="O60" s="53">
        <v>447968.98</v>
      </c>
      <c r="P60" s="53">
        <v>365557</v>
      </c>
      <c r="Q60" s="52">
        <f t="shared" si="2"/>
        <v>0.18396805064493524</v>
      </c>
      <c r="R60" s="52" t="s">
        <v>51</v>
      </c>
      <c r="S60" s="54">
        <v>44652</v>
      </c>
      <c r="T60" s="55" t="s">
        <v>388</v>
      </c>
      <c r="U60" s="56" t="s">
        <v>389</v>
      </c>
      <c r="V60" s="119" t="s">
        <v>43</v>
      </c>
      <c r="W60" s="116" t="s">
        <v>265</v>
      </c>
      <c r="X60" s="117">
        <v>44656</v>
      </c>
      <c r="Y60" s="118">
        <v>44658</v>
      </c>
      <c r="Z60" s="120"/>
      <c r="AA60" s="60"/>
      <c r="AB60" s="61"/>
      <c r="AC60" s="61"/>
      <c r="AD60" s="61"/>
      <c r="AE60" s="61"/>
      <c r="AF60" s="61"/>
      <c r="AG60" s="61"/>
    </row>
    <row r="61" spans="2:33" s="23" customFormat="1" ht="15" customHeight="1" x14ac:dyDescent="0.2">
      <c r="B61" s="44" t="s">
        <v>390</v>
      </c>
      <c r="C61" s="45" t="s">
        <v>75</v>
      </c>
      <c r="D61" s="46" t="s">
        <v>391</v>
      </c>
      <c r="E61" s="47" t="s">
        <v>365</v>
      </c>
      <c r="F61" s="44" t="s">
        <v>366</v>
      </c>
      <c r="G61" s="64" t="s">
        <v>392</v>
      </c>
      <c r="H61" s="44" t="s">
        <v>393</v>
      </c>
      <c r="I61" s="49" t="s">
        <v>40</v>
      </c>
      <c r="J61" s="44" t="s">
        <v>41</v>
      </c>
      <c r="K61" s="50" t="s">
        <v>394</v>
      </c>
      <c r="L61" s="51" t="s">
        <v>50</v>
      </c>
      <c r="M61" s="54">
        <v>44725</v>
      </c>
      <c r="N61" s="52" t="s">
        <v>51</v>
      </c>
      <c r="O61" s="67">
        <v>5496670.2400000002</v>
      </c>
      <c r="P61" s="53">
        <v>2855079</v>
      </c>
      <c r="Q61" s="52">
        <f t="shared" si="2"/>
        <v>0.48058026489869987</v>
      </c>
      <c r="R61" s="52" t="s">
        <v>160</v>
      </c>
      <c r="S61" s="54">
        <v>44757</v>
      </c>
      <c r="T61" s="55" t="s">
        <v>167</v>
      </c>
      <c r="U61" s="56" t="s">
        <v>168</v>
      </c>
      <c r="V61" s="119" t="s">
        <v>155</v>
      </c>
      <c r="W61" s="138" t="s">
        <v>395</v>
      </c>
      <c r="X61" s="139" t="s">
        <v>396</v>
      </c>
      <c r="Y61" s="139" t="s">
        <v>397</v>
      </c>
      <c r="Z61" s="120"/>
      <c r="AA61" s="60"/>
      <c r="AB61" s="61"/>
      <c r="AC61" s="61"/>
      <c r="AD61" s="61"/>
      <c r="AE61" s="61"/>
      <c r="AF61" s="61"/>
      <c r="AG61" s="61"/>
    </row>
    <row r="62" spans="2:33" s="23" customFormat="1" ht="15" customHeight="1" x14ac:dyDescent="0.2">
      <c r="B62" s="44" t="s">
        <v>398</v>
      </c>
      <c r="C62" s="45" t="s">
        <v>81</v>
      </c>
      <c r="D62" s="46" t="s">
        <v>399</v>
      </c>
      <c r="E62" s="47" t="s">
        <v>365</v>
      </c>
      <c r="F62" s="57" t="s">
        <v>366</v>
      </c>
      <c r="G62" s="64" t="s">
        <v>400</v>
      </c>
      <c r="H62" s="44" t="s">
        <v>401</v>
      </c>
      <c r="I62" s="49" t="s">
        <v>40</v>
      </c>
      <c r="J62" s="44" t="s">
        <v>41</v>
      </c>
      <c r="K62" s="50" t="s">
        <v>402</v>
      </c>
      <c r="L62" s="51" t="s">
        <v>50</v>
      </c>
      <c r="M62" s="54">
        <v>44669</v>
      </c>
      <c r="N62" s="62" t="s">
        <v>51</v>
      </c>
      <c r="O62" s="67">
        <v>755973.12</v>
      </c>
      <c r="P62" s="53">
        <v>666432</v>
      </c>
      <c r="Q62" s="52">
        <f t="shared" si="2"/>
        <v>0.11844484629294755</v>
      </c>
      <c r="R62" s="52" t="s">
        <v>51</v>
      </c>
      <c r="S62" s="54">
        <v>44691</v>
      </c>
      <c r="T62" s="55" t="s">
        <v>403</v>
      </c>
      <c r="U62" s="56">
        <v>28196889000143</v>
      </c>
      <c r="V62" s="119" t="s">
        <v>43</v>
      </c>
      <c r="W62" s="116" t="s">
        <v>322</v>
      </c>
      <c r="X62" s="117">
        <v>44699</v>
      </c>
      <c r="Y62" s="118">
        <v>44700</v>
      </c>
      <c r="Z62" s="120"/>
      <c r="AA62" s="60"/>
      <c r="AB62" s="61"/>
      <c r="AC62" s="61"/>
      <c r="AD62" s="61"/>
      <c r="AE62" s="61"/>
      <c r="AF62" s="61"/>
      <c r="AG62" s="61"/>
    </row>
    <row r="63" spans="2:33" s="23" customFormat="1" ht="15" customHeight="1" x14ac:dyDescent="0.2">
      <c r="B63" s="44" t="s">
        <v>404</v>
      </c>
      <c r="C63" s="45" t="s">
        <v>89</v>
      </c>
      <c r="D63" s="46" t="s">
        <v>123</v>
      </c>
      <c r="E63" s="47" t="s">
        <v>365</v>
      </c>
      <c r="F63" s="57" t="s">
        <v>366</v>
      </c>
      <c r="G63" s="64" t="s">
        <v>405</v>
      </c>
      <c r="H63" s="44" t="s">
        <v>406</v>
      </c>
      <c r="I63" s="49" t="s">
        <v>40</v>
      </c>
      <c r="J63" s="44" t="s">
        <v>41</v>
      </c>
      <c r="K63" s="50" t="s">
        <v>407</v>
      </c>
      <c r="L63" s="51" t="s">
        <v>162</v>
      </c>
      <c r="M63" s="54">
        <v>44699</v>
      </c>
      <c r="N63" s="52" t="s">
        <v>51</v>
      </c>
      <c r="O63" s="67"/>
      <c r="P63" s="53"/>
      <c r="Q63" s="52"/>
      <c r="R63" s="52"/>
      <c r="S63" s="54"/>
      <c r="T63" s="55"/>
      <c r="U63" s="56"/>
      <c r="V63" s="119"/>
      <c r="W63" s="116"/>
      <c r="X63" s="117"/>
      <c r="Y63" s="118"/>
      <c r="Z63" s="120"/>
      <c r="AA63" s="60"/>
      <c r="AB63" s="61"/>
      <c r="AC63" s="61"/>
      <c r="AD63" s="61"/>
      <c r="AE63" s="61"/>
      <c r="AF63" s="61"/>
      <c r="AG63" s="61"/>
    </row>
    <row r="64" spans="2:33" s="23" customFormat="1" ht="15" customHeight="1" x14ac:dyDescent="0.2">
      <c r="B64" s="44" t="s">
        <v>408</v>
      </c>
      <c r="C64" s="45" t="s">
        <v>104</v>
      </c>
      <c r="D64" s="46" t="s">
        <v>130</v>
      </c>
      <c r="E64" s="47" t="s">
        <v>365</v>
      </c>
      <c r="F64" s="57" t="s">
        <v>366</v>
      </c>
      <c r="G64" s="64" t="s">
        <v>409</v>
      </c>
      <c r="H64" s="44" t="s">
        <v>159</v>
      </c>
      <c r="I64" s="49" t="s">
        <v>40</v>
      </c>
      <c r="J64" s="44" t="s">
        <v>41</v>
      </c>
      <c r="K64" s="50" t="s">
        <v>410</v>
      </c>
      <c r="L64" s="51" t="s">
        <v>50</v>
      </c>
      <c r="M64" s="54">
        <v>44770</v>
      </c>
      <c r="N64" s="62" t="s">
        <v>51</v>
      </c>
      <c r="O64" s="67">
        <v>766564.94</v>
      </c>
      <c r="P64" s="53">
        <v>368620</v>
      </c>
      <c r="Q64" s="52">
        <f t="shared" si="2"/>
        <v>0.51912749883917197</v>
      </c>
      <c r="R64" s="52" t="s">
        <v>51</v>
      </c>
      <c r="S64" s="54">
        <v>44715</v>
      </c>
      <c r="T64" s="55" t="s">
        <v>411</v>
      </c>
      <c r="U64" s="56" t="s">
        <v>412</v>
      </c>
      <c r="V64" s="44" t="s">
        <v>43</v>
      </c>
      <c r="W64" s="121" t="s">
        <v>329</v>
      </c>
      <c r="X64" s="122">
        <v>44722</v>
      </c>
      <c r="Y64" s="123">
        <v>44725</v>
      </c>
      <c r="Z64" s="60"/>
      <c r="AA64" s="60"/>
      <c r="AB64" s="61"/>
      <c r="AC64" s="61"/>
      <c r="AD64" s="61"/>
      <c r="AE64" s="61"/>
      <c r="AF64" s="61"/>
      <c r="AG64" s="61"/>
    </row>
    <row r="65" spans="2:33" s="23" customFormat="1" ht="15" customHeight="1" x14ac:dyDescent="0.2">
      <c r="B65" s="44" t="s">
        <v>413</v>
      </c>
      <c r="C65" s="45" t="s">
        <v>146</v>
      </c>
      <c r="D65" s="46" t="s">
        <v>414</v>
      </c>
      <c r="E65" s="47" t="s">
        <v>365</v>
      </c>
      <c r="F65" s="57" t="s">
        <v>366</v>
      </c>
      <c r="G65" s="64" t="s">
        <v>415</v>
      </c>
      <c r="H65" s="44" t="s">
        <v>387</v>
      </c>
      <c r="I65" s="49" t="s">
        <v>40</v>
      </c>
      <c r="J65" s="44" t="s">
        <v>41</v>
      </c>
      <c r="K65" s="50" t="s">
        <v>394</v>
      </c>
      <c r="L65" s="51" t="s">
        <v>162</v>
      </c>
      <c r="M65" s="54">
        <v>44687</v>
      </c>
      <c r="N65" s="52" t="s">
        <v>51</v>
      </c>
      <c r="O65" s="67"/>
      <c r="P65" s="53"/>
      <c r="Q65" s="52">
        <f t="shared" si="2"/>
        <v>0</v>
      </c>
      <c r="R65" s="52"/>
      <c r="S65" s="54"/>
      <c r="T65" s="55"/>
      <c r="U65" s="56"/>
      <c r="V65" s="44"/>
      <c r="W65" s="57"/>
      <c r="X65" s="58"/>
      <c r="Y65" s="59"/>
      <c r="Z65" s="60"/>
      <c r="AA65" s="60"/>
      <c r="AB65" s="61"/>
      <c r="AC65" s="61"/>
      <c r="AD65" s="61"/>
      <c r="AE65" s="61"/>
      <c r="AF65" s="61"/>
      <c r="AG65" s="61"/>
    </row>
    <row r="66" spans="2:33" s="23" customFormat="1" ht="15" customHeight="1" x14ac:dyDescent="0.2">
      <c r="B66" s="44" t="s">
        <v>416</v>
      </c>
      <c r="C66" s="45" t="s">
        <v>209</v>
      </c>
      <c r="D66" s="46" t="s">
        <v>417</v>
      </c>
      <c r="E66" s="47" t="s">
        <v>365</v>
      </c>
      <c r="F66" s="57" t="s">
        <v>366</v>
      </c>
      <c r="G66" s="64" t="s">
        <v>418</v>
      </c>
      <c r="H66" s="44" t="s">
        <v>166</v>
      </c>
      <c r="I66" s="49" t="s">
        <v>40</v>
      </c>
      <c r="J66" s="44" t="s">
        <v>41</v>
      </c>
      <c r="K66" s="50" t="s">
        <v>59</v>
      </c>
      <c r="L66" s="51" t="s">
        <v>162</v>
      </c>
      <c r="M66" s="54">
        <v>44732</v>
      </c>
      <c r="N66" s="52" t="s">
        <v>51</v>
      </c>
      <c r="O66" s="53"/>
      <c r="P66" s="53"/>
      <c r="Q66" s="52">
        <f t="shared" si="2"/>
        <v>0</v>
      </c>
      <c r="R66" s="52"/>
      <c r="S66" s="54"/>
      <c r="T66" s="55"/>
      <c r="U66" s="56"/>
      <c r="V66" s="44"/>
      <c r="W66" s="98"/>
      <c r="X66" s="96"/>
      <c r="Y66" s="59"/>
      <c r="Z66" s="60"/>
      <c r="AA66" s="60"/>
      <c r="AB66" s="61"/>
      <c r="AC66" s="61"/>
      <c r="AD66" s="61"/>
      <c r="AE66" s="61"/>
      <c r="AF66" s="61"/>
      <c r="AG66" s="61"/>
    </row>
    <row r="67" spans="2:33" s="23" customFormat="1" ht="15" customHeight="1" x14ac:dyDescent="0.2">
      <c r="B67" s="44" t="s">
        <v>419</v>
      </c>
      <c r="C67" s="45" t="s">
        <v>190</v>
      </c>
      <c r="D67" s="46" t="s">
        <v>420</v>
      </c>
      <c r="E67" s="47" t="s">
        <v>365</v>
      </c>
      <c r="F67" s="57" t="s">
        <v>366</v>
      </c>
      <c r="G67" s="64" t="s">
        <v>421</v>
      </c>
      <c r="H67" s="44" t="s">
        <v>406</v>
      </c>
      <c r="I67" s="49" t="s">
        <v>40</v>
      </c>
      <c r="J67" s="44" t="s">
        <v>41</v>
      </c>
      <c r="K67" s="50" t="s">
        <v>422</v>
      </c>
      <c r="L67" s="51" t="s">
        <v>50</v>
      </c>
      <c r="M67" s="54">
        <v>44707</v>
      </c>
      <c r="N67" s="52" t="s">
        <v>51</v>
      </c>
      <c r="O67" s="67">
        <v>138692.28</v>
      </c>
      <c r="P67" s="53">
        <v>84804</v>
      </c>
      <c r="Q67" s="52">
        <f t="shared" si="2"/>
        <v>0.3885456349841534</v>
      </c>
      <c r="R67" s="52" t="s">
        <v>51</v>
      </c>
      <c r="S67" s="54">
        <v>44727</v>
      </c>
      <c r="T67" s="68" t="s">
        <v>423</v>
      </c>
      <c r="U67" s="56" t="s">
        <v>424</v>
      </c>
      <c r="V67" s="44" t="s">
        <v>155</v>
      </c>
      <c r="W67" s="98" t="s">
        <v>263</v>
      </c>
      <c r="X67" s="96">
        <v>44735</v>
      </c>
      <c r="Y67" s="97">
        <v>44739</v>
      </c>
      <c r="Z67" s="60"/>
      <c r="AA67" s="60"/>
      <c r="AB67" s="61"/>
      <c r="AC67" s="61"/>
      <c r="AD67" s="61"/>
      <c r="AE67" s="61"/>
      <c r="AF67" s="61"/>
      <c r="AG67" s="61"/>
    </row>
    <row r="68" spans="2:33" s="23" customFormat="1" ht="15" customHeight="1" x14ac:dyDescent="0.2">
      <c r="B68" s="44" t="s">
        <v>425</v>
      </c>
      <c r="C68" s="45" t="s">
        <v>222</v>
      </c>
      <c r="D68" s="46" t="s">
        <v>426</v>
      </c>
      <c r="E68" s="47" t="s">
        <v>365</v>
      </c>
      <c r="F68" s="57" t="s">
        <v>366</v>
      </c>
      <c r="G68" s="64" t="s">
        <v>427</v>
      </c>
      <c r="H68" s="44" t="s">
        <v>159</v>
      </c>
      <c r="I68" s="49" t="s">
        <v>40</v>
      </c>
      <c r="J68" s="44" t="s">
        <v>41</v>
      </c>
      <c r="K68" s="50" t="s">
        <v>428</v>
      </c>
      <c r="L68" s="51" t="s">
        <v>50</v>
      </c>
      <c r="M68" s="54">
        <v>44715</v>
      </c>
      <c r="N68" s="52" t="s">
        <v>51</v>
      </c>
      <c r="O68" s="67">
        <v>1311807</v>
      </c>
      <c r="P68" s="53">
        <v>819984</v>
      </c>
      <c r="Q68" s="52">
        <f t="shared" si="2"/>
        <v>0.37492024360290804</v>
      </c>
      <c r="R68" s="52" t="s">
        <v>160</v>
      </c>
      <c r="S68" s="54">
        <v>44747</v>
      </c>
      <c r="T68" s="55" t="s">
        <v>429</v>
      </c>
      <c r="U68" s="56" t="s">
        <v>430</v>
      </c>
      <c r="V68" s="44" t="s">
        <v>43</v>
      </c>
      <c r="W68" s="98" t="s">
        <v>431</v>
      </c>
      <c r="X68" s="96">
        <v>44749</v>
      </c>
      <c r="Y68" s="97">
        <v>44754</v>
      </c>
      <c r="Z68" s="60"/>
      <c r="AA68" s="60"/>
      <c r="AB68" s="61"/>
      <c r="AC68" s="61"/>
      <c r="AD68" s="61"/>
      <c r="AE68" s="61"/>
      <c r="AF68" s="61"/>
      <c r="AG68" s="61"/>
    </row>
    <row r="69" spans="2:33" s="23" customFormat="1" ht="15" customHeight="1" x14ac:dyDescent="0.2">
      <c r="B69" s="44" t="s">
        <v>432</v>
      </c>
      <c r="C69" s="45" t="s">
        <v>118</v>
      </c>
      <c r="D69" s="46" t="s">
        <v>229</v>
      </c>
      <c r="E69" s="47" t="s">
        <v>365</v>
      </c>
      <c r="F69" s="57" t="s">
        <v>366</v>
      </c>
      <c r="G69" s="64" t="s">
        <v>433</v>
      </c>
      <c r="H69" s="44" t="s">
        <v>381</v>
      </c>
      <c r="I69" s="49" t="s">
        <v>40</v>
      </c>
      <c r="J69" s="44" t="s">
        <v>41</v>
      </c>
      <c r="K69" s="50" t="s">
        <v>59</v>
      </c>
      <c r="L69" s="51" t="s">
        <v>50</v>
      </c>
      <c r="M69" s="54">
        <v>44742</v>
      </c>
      <c r="N69" s="52" t="s">
        <v>51</v>
      </c>
      <c r="O69" s="67">
        <v>200175</v>
      </c>
      <c r="P69" s="53">
        <v>179500</v>
      </c>
      <c r="Q69" s="52">
        <f t="shared" si="2"/>
        <v>0.10328462595229175</v>
      </c>
      <c r="R69" s="52" t="s">
        <v>51</v>
      </c>
      <c r="S69" s="54">
        <v>44747</v>
      </c>
      <c r="T69" s="55" t="s">
        <v>434</v>
      </c>
      <c r="U69" s="56" t="s">
        <v>435</v>
      </c>
      <c r="V69" s="44" t="s">
        <v>43</v>
      </c>
      <c r="W69" s="57" t="s">
        <v>436</v>
      </c>
      <c r="X69" s="58">
        <v>44750</v>
      </c>
      <c r="Y69" s="59">
        <v>44754</v>
      </c>
      <c r="Z69" s="60"/>
      <c r="AA69" s="60"/>
      <c r="AB69" s="61"/>
      <c r="AC69" s="61"/>
      <c r="AD69" s="61"/>
      <c r="AE69" s="61"/>
      <c r="AF69" s="61"/>
      <c r="AG69" s="61"/>
    </row>
    <row r="70" spans="2:33" s="23" customFormat="1" ht="15" customHeight="1" x14ac:dyDescent="0.2">
      <c r="B70" s="44" t="s">
        <v>437</v>
      </c>
      <c r="C70" s="45" t="s">
        <v>201</v>
      </c>
      <c r="D70" s="46" t="s">
        <v>46</v>
      </c>
      <c r="E70" s="47" t="s">
        <v>365</v>
      </c>
      <c r="F70" s="57" t="s">
        <v>366</v>
      </c>
      <c r="G70" s="64" t="s">
        <v>438</v>
      </c>
      <c r="H70" s="44" t="s">
        <v>393</v>
      </c>
      <c r="I70" s="49" t="s">
        <v>40</v>
      </c>
      <c r="J70" s="44" t="s">
        <v>41</v>
      </c>
      <c r="K70" s="50" t="s">
        <v>439</v>
      </c>
      <c r="L70" s="51" t="s">
        <v>50</v>
      </c>
      <c r="M70" s="54">
        <v>44763</v>
      </c>
      <c r="N70" s="52" t="s">
        <v>51</v>
      </c>
      <c r="O70" s="53">
        <v>815001.79</v>
      </c>
      <c r="P70" s="53">
        <v>282000</v>
      </c>
      <c r="Q70" s="52">
        <f t="shared" si="2"/>
        <v>0.65398849001300963</v>
      </c>
      <c r="R70" s="52" t="s">
        <v>160</v>
      </c>
      <c r="S70" s="54">
        <v>44795</v>
      </c>
      <c r="T70" s="55" t="s">
        <v>440</v>
      </c>
      <c r="U70" s="56" t="s">
        <v>441</v>
      </c>
      <c r="V70" s="44" t="s">
        <v>43</v>
      </c>
      <c r="W70" s="57" t="s">
        <v>442</v>
      </c>
      <c r="X70" s="112">
        <v>44797</v>
      </c>
      <c r="Y70" s="113">
        <v>44804</v>
      </c>
      <c r="Z70" s="60"/>
      <c r="AA70" s="60"/>
      <c r="AB70" s="61"/>
      <c r="AC70" s="61"/>
      <c r="AD70" s="61"/>
      <c r="AE70" s="61"/>
      <c r="AF70" s="61"/>
      <c r="AG70" s="61"/>
    </row>
    <row r="71" spans="2:33" s="23" customFormat="1" ht="15" customHeight="1" x14ac:dyDescent="0.2">
      <c r="B71" s="44" t="s">
        <v>443</v>
      </c>
      <c r="C71" s="45" t="s">
        <v>128</v>
      </c>
      <c r="D71" s="46" t="s">
        <v>444</v>
      </c>
      <c r="E71" s="47" t="s">
        <v>365</v>
      </c>
      <c r="F71" s="57" t="s">
        <v>366</v>
      </c>
      <c r="G71" s="64" t="s">
        <v>445</v>
      </c>
      <c r="H71" s="44" t="s">
        <v>109</v>
      </c>
      <c r="I71" s="49" t="s">
        <v>40</v>
      </c>
      <c r="J71" s="44" t="s">
        <v>41</v>
      </c>
      <c r="K71" s="50" t="s">
        <v>446</v>
      </c>
      <c r="L71" s="51" t="s">
        <v>50</v>
      </c>
      <c r="M71" s="54">
        <v>44735</v>
      </c>
      <c r="N71" s="52" t="s">
        <v>160</v>
      </c>
      <c r="O71" s="67">
        <v>39404</v>
      </c>
      <c r="P71" s="53">
        <v>19011</v>
      </c>
      <c r="Q71" s="52">
        <f t="shared" si="2"/>
        <v>0.51753629073190544</v>
      </c>
      <c r="R71" s="52" t="s">
        <v>160</v>
      </c>
      <c r="S71" s="54">
        <v>44778</v>
      </c>
      <c r="T71" s="55" t="s">
        <v>447</v>
      </c>
      <c r="U71" s="56" t="s">
        <v>448</v>
      </c>
      <c r="V71" s="44" t="s">
        <v>43</v>
      </c>
      <c r="W71" s="57" t="s">
        <v>449</v>
      </c>
      <c r="X71" s="58">
        <v>44784</v>
      </c>
      <c r="Y71" s="59">
        <v>44785</v>
      </c>
      <c r="Z71" s="60"/>
      <c r="AA71" s="60"/>
      <c r="AB71" s="61"/>
      <c r="AC71" s="61"/>
      <c r="AD71" s="61"/>
      <c r="AE71" s="61"/>
      <c r="AF71" s="61"/>
      <c r="AG71" s="61"/>
    </row>
    <row r="72" spans="2:33" s="23" customFormat="1" ht="15" customHeight="1" x14ac:dyDescent="0.2">
      <c r="B72" s="44" t="s">
        <v>404</v>
      </c>
      <c r="C72" s="45" t="s">
        <v>248</v>
      </c>
      <c r="D72" s="46" t="s">
        <v>450</v>
      </c>
      <c r="E72" s="47" t="s">
        <v>365</v>
      </c>
      <c r="F72" s="57" t="s">
        <v>366</v>
      </c>
      <c r="G72" s="64" t="s">
        <v>405</v>
      </c>
      <c r="H72" s="44" t="s">
        <v>406</v>
      </c>
      <c r="I72" s="49" t="s">
        <v>40</v>
      </c>
      <c r="J72" s="44" t="s">
        <v>41</v>
      </c>
      <c r="K72" s="50" t="s">
        <v>407</v>
      </c>
      <c r="L72" s="51" t="s">
        <v>50</v>
      </c>
      <c r="M72" s="54">
        <v>44718</v>
      </c>
      <c r="N72" s="52" t="s">
        <v>51</v>
      </c>
      <c r="O72" s="53">
        <v>78600</v>
      </c>
      <c r="P72" s="53">
        <v>75980</v>
      </c>
      <c r="Q72" s="52">
        <f t="shared" si="2"/>
        <v>3.3333333333333333E-2</v>
      </c>
      <c r="R72" s="52" t="s">
        <v>51</v>
      </c>
      <c r="S72" s="54">
        <v>44732</v>
      </c>
      <c r="T72" s="55" t="s">
        <v>451</v>
      </c>
      <c r="U72" s="56" t="s">
        <v>452</v>
      </c>
      <c r="V72" s="44" t="s">
        <v>43</v>
      </c>
      <c r="W72" s="98" t="s">
        <v>349</v>
      </c>
      <c r="X72" s="96">
        <v>44734</v>
      </c>
      <c r="Y72" s="97">
        <v>44739</v>
      </c>
      <c r="Z72" s="60"/>
      <c r="AA72" s="60"/>
      <c r="AB72" s="61"/>
      <c r="AC72" s="61"/>
      <c r="AD72" s="61"/>
      <c r="AE72" s="61"/>
      <c r="AF72" s="61"/>
      <c r="AG72" s="61"/>
    </row>
    <row r="73" spans="2:33" s="23" customFormat="1" ht="15" customHeight="1" x14ac:dyDescent="0.2">
      <c r="B73" s="44" t="s">
        <v>453</v>
      </c>
      <c r="C73" s="45" t="s">
        <v>214</v>
      </c>
      <c r="D73" s="46" t="s">
        <v>454</v>
      </c>
      <c r="E73" s="47" t="s">
        <v>365</v>
      </c>
      <c r="F73" s="57" t="s">
        <v>366</v>
      </c>
      <c r="G73" s="64" t="s">
        <v>455</v>
      </c>
      <c r="H73" s="44" t="s">
        <v>48</v>
      </c>
      <c r="I73" s="49" t="s">
        <v>40</v>
      </c>
      <c r="J73" s="44" t="s">
        <v>41</v>
      </c>
      <c r="K73" s="50" t="s">
        <v>456</v>
      </c>
      <c r="L73" s="51" t="s">
        <v>50</v>
      </c>
      <c r="M73" s="54">
        <v>44768</v>
      </c>
      <c r="N73" s="52" t="s">
        <v>51</v>
      </c>
      <c r="O73" s="53">
        <v>10149036.25</v>
      </c>
      <c r="P73" s="53">
        <v>8480000</v>
      </c>
      <c r="Q73" s="52">
        <f t="shared" si="2"/>
        <v>0.1644526838693674</v>
      </c>
      <c r="R73" s="52" t="s">
        <v>51</v>
      </c>
      <c r="S73" s="54">
        <v>44790</v>
      </c>
      <c r="T73" s="55" t="s">
        <v>457</v>
      </c>
      <c r="U73" s="56">
        <v>11134816000124</v>
      </c>
      <c r="V73" s="44" t="s">
        <v>43</v>
      </c>
      <c r="W73" s="57" t="s">
        <v>458</v>
      </c>
      <c r="X73" s="58">
        <v>44797</v>
      </c>
      <c r="Y73" s="59">
        <v>44804</v>
      </c>
      <c r="Z73" s="60"/>
      <c r="AA73" s="60"/>
      <c r="AB73" s="61"/>
      <c r="AC73" s="61"/>
      <c r="AD73" s="61"/>
      <c r="AE73" s="61"/>
      <c r="AF73" s="61"/>
      <c r="AG73" s="61"/>
    </row>
    <row r="74" spans="2:33" s="23" customFormat="1" ht="15" customHeight="1" x14ac:dyDescent="0.2">
      <c r="B74" s="44" t="s">
        <v>459</v>
      </c>
      <c r="C74" s="45" t="s">
        <v>221</v>
      </c>
      <c r="D74" s="46" t="s">
        <v>460</v>
      </c>
      <c r="E74" s="47" t="s">
        <v>365</v>
      </c>
      <c r="F74" s="57" t="s">
        <v>366</v>
      </c>
      <c r="G74" s="64" t="s">
        <v>461</v>
      </c>
      <c r="H74" s="44" t="s">
        <v>401</v>
      </c>
      <c r="I74" s="49" t="s">
        <v>40</v>
      </c>
      <c r="J74" s="44" t="s">
        <v>41</v>
      </c>
      <c r="K74" s="50" t="s">
        <v>462</v>
      </c>
      <c r="L74" s="51" t="s">
        <v>50</v>
      </c>
      <c r="M74" s="54">
        <v>44782</v>
      </c>
      <c r="N74" s="52" t="s">
        <v>51</v>
      </c>
      <c r="O74" s="53">
        <v>9918402.5999999996</v>
      </c>
      <c r="P74" s="53">
        <v>9869057.2799999993</v>
      </c>
      <c r="Q74" s="111">
        <f t="shared" si="2"/>
        <v>4.9751277488978216E-3</v>
      </c>
      <c r="R74" s="52" t="s">
        <v>51</v>
      </c>
      <c r="S74" s="54">
        <v>44796</v>
      </c>
      <c r="T74" s="55" t="s">
        <v>463</v>
      </c>
      <c r="U74" s="56" t="s">
        <v>464</v>
      </c>
      <c r="V74" s="44" t="s">
        <v>43</v>
      </c>
      <c r="W74" s="57" t="s">
        <v>465</v>
      </c>
      <c r="X74" s="58">
        <v>44797</v>
      </c>
      <c r="Y74" s="59">
        <v>44804</v>
      </c>
      <c r="Z74" s="60"/>
      <c r="AA74" s="60"/>
      <c r="AB74" s="61"/>
      <c r="AC74" s="61"/>
      <c r="AD74" s="61"/>
      <c r="AE74" s="61"/>
      <c r="AF74" s="61"/>
      <c r="AG74" s="61"/>
    </row>
    <row r="75" spans="2:33" s="23" customFormat="1" ht="15" customHeight="1" x14ac:dyDescent="0.2">
      <c r="B75" s="44" t="s">
        <v>416</v>
      </c>
      <c r="C75" s="45" t="s">
        <v>265</v>
      </c>
      <c r="D75" s="46" t="s">
        <v>466</v>
      </c>
      <c r="E75" s="47" t="s">
        <v>365</v>
      </c>
      <c r="F75" s="57" t="s">
        <v>366</v>
      </c>
      <c r="G75" s="64" t="s">
        <v>418</v>
      </c>
      <c r="H75" s="44" t="s">
        <v>166</v>
      </c>
      <c r="I75" s="49" t="s">
        <v>40</v>
      </c>
      <c r="J75" s="44" t="s">
        <v>41</v>
      </c>
      <c r="K75" s="50" t="s">
        <v>59</v>
      </c>
      <c r="L75" s="51" t="s">
        <v>50</v>
      </c>
      <c r="M75" s="54">
        <v>44746</v>
      </c>
      <c r="N75" s="52" t="s">
        <v>51</v>
      </c>
      <c r="O75" s="53">
        <v>448157.74</v>
      </c>
      <c r="P75" s="53">
        <v>448157.74</v>
      </c>
      <c r="Q75" s="52">
        <f t="shared" si="2"/>
        <v>0</v>
      </c>
      <c r="R75" s="52" t="s">
        <v>51</v>
      </c>
      <c r="S75" s="54">
        <v>44763</v>
      </c>
      <c r="T75" s="55" t="s">
        <v>467</v>
      </c>
      <c r="U75" s="56" t="s">
        <v>468</v>
      </c>
      <c r="V75" s="44" t="s">
        <v>43</v>
      </c>
      <c r="W75" s="57" t="s">
        <v>469</v>
      </c>
      <c r="X75" s="58">
        <v>44767</v>
      </c>
      <c r="Y75" s="59">
        <v>44768</v>
      </c>
      <c r="Z75" s="60"/>
      <c r="AA75" s="60"/>
      <c r="AB75" s="61"/>
      <c r="AC75" s="61"/>
      <c r="AD75" s="61"/>
      <c r="AE75" s="61"/>
      <c r="AF75" s="61"/>
      <c r="AG75" s="61"/>
    </row>
    <row r="76" spans="2:33" s="23" customFormat="1" ht="15" customHeight="1" x14ac:dyDescent="0.2">
      <c r="B76" s="44" t="s">
        <v>470</v>
      </c>
      <c r="C76" s="45" t="s">
        <v>259</v>
      </c>
      <c r="D76" s="46" t="s">
        <v>471</v>
      </c>
      <c r="E76" s="47" t="s">
        <v>365</v>
      </c>
      <c r="F76" s="57" t="s">
        <v>366</v>
      </c>
      <c r="G76" s="64" t="s">
        <v>472</v>
      </c>
      <c r="H76" s="44" t="s">
        <v>381</v>
      </c>
      <c r="I76" s="49" t="s">
        <v>40</v>
      </c>
      <c r="J76" s="44" t="s">
        <v>41</v>
      </c>
      <c r="K76" s="50" t="s">
        <v>462</v>
      </c>
      <c r="L76" s="51" t="s">
        <v>50</v>
      </c>
      <c r="M76" s="54">
        <v>44777</v>
      </c>
      <c r="N76" s="52" t="s">
        <v>51</v>
      </c>
      <c r="O76" s="67">
        <v>141200</v>
      </c>
      <c r="P76" s="53">
        <v>42000</v>
      </c>
      <c r="Q76" s="52">
        <f t="shared" si="2"/>
        <v>0.7025495750708215</v>
      </c>
      <c r="R76" s="52" t="s">
        <v>51</v>
      </c>
      <c r="S76" s="54">
        <v>44797</v>
      </c>
      <c r="T76" s="55" t="s">
        <v>473</v>
      </c>
      <c r="U76" s="56" t="s">
        <v>474</v>
      </c>
      <c r="V76" s="44" t="s">
        <v>43</v>
      </c>
      <c r="W76" s="57" t="s">
        <v>313</v>
      </c>
      <c r="X76" s="58">
        <v>44805</v>
      </c>
      <c r="Y76" s="59">
        <v>44810</v>
      </c>
      <c r="Z76" s="60"/>
      <c r="AA76" s="60"/>
      <c r="AB76" s="61"/>
      <c r="AC76" s="61"/>
      <c r="AD76" s="61"/>
      <c r="AE76" s="61"/>
      <c r="AF76" s="61"/>
      <c r="AG76" s="61"/>
    </row>
    <row r="77" spans="2:33" s="23" customFormat="1" ht="22.5" x14ac:dyDescent="0.2">
      <c r="B77" s="44" t="s">
        <v>475</v>
      </c>
      <c r="C77" s="45" t="s">
        <v>207</v>
      </c>
      <c r="D77" s="46" t="s">
        <v>476</v>
      </c>
      <c r="E77" s="47" t="s">
        <v>365</v>
      </c>
      <c r="F77" s="57" t="s">
        <v>366</v>
      </c>
      <c r="G77" s="48" t="s">
        <v>477</v>
      </c>
      <c r="H77" s="44" t="s">
        <v>109</v>
      </c>
      <c r="I77" s="49" t="s">
        <v>40</v>
      </c>
      <c r="J77" s="44" t="s">
        <v>41</v>
      </c>
      <c r="K77" s="50" t="s">
        <v>478</v>
      </c>
      <c r="L77" s="51" t="s">
        <v>50</v>
      </c>
      <c r="M77" s="54">
        <v>44833</v>
      </c>
      <c r="N77" s="52" t="s">
        <v>51</v>
      </c>
      <c r="O77" s="67">
        <v>2754812.78</v>
      </c>
      <c r="P77" s="53">
        <v>818000</v>
      </c>
      <c r="Q77" s="52">
        <f t="shared" si="2"/>
        <v>0.70306512081739359</v>
      </c>
      <c r="R77" s="52" t="s">
        <v>160</v>
      </c>
      <c r="S77" s="54">
        <v>44886</v>
      </c>
      <c r="T77" s="55" t="s">
        <v>479</v>
      </c>
      <c r="U77" s="56" t="s">
        <v>480</v>
      </c>
      <c r="V77" s="44" t="s">
        <v>43</v>
      </c>
      <c r="W77" s="98" t="s">
        <v>481</v>
      </c>
      <c r="X77" s="96">
        <v>44893</v>
      </c>
      <c r="Y77" s="97">
        <v>44894</v>
      </c>
      <c r="Z77" s="60"/>
      <c r="AA77" s="60"/>
      <c r="AB77" s="61"/>
      <c r="AC77" s="61"/>
      <c r="AD77" s="61"/>
      <c r="AE77" s="61"/>
      <c r="AF77" s="61"/>
      <c r="AG77" s="61"/>
    </row>
    <row r="78" spans="2:33" s="23" customFormat="1" ht="15" customHeight="1" x14ac:dyDescent="0.2">
      <c r="B78" s="44" t="s">
        <v>482</v>
      </c>
      <c r="C78" s="45" t="s">
        <v>281</v>
      </c>
      <c r="D78" s="46" t="s">
        <v>63</v>
      </c>
      <c r="E78" s="47" t="s">
        <v>365</v>
      </c>
      <c r="F78" s="57" t="s">
        <v>366</v>
      </c>
      <c r="G78" s="64" t="s">
        <v>483</v>
      </c>
      <c r="H78" s="44" t="s">
        <v>393</v>
      </c>
      <c r="I78" s="49" t="s">
        <v>40</v>
      </c>
      <c r="J78" s="44" t="s">
        <v>41</v>
      </c>
      <c r="K78" s="50" t="s">
        <v>138</v>
      </c>
      <c r="L78" s="51" t="s">
        <v>50</v>
      </c>
      <c r="M78" s="54">
        <v>44791</v>
      </c>
      <c r="N78" s="52" t="s">
        <v>51</v>
      </c>
      <c r="O78" s="67">
        <v>42013.56</v>
      </c>
      <c r="P78" s="53">
        <v>23520</v>
      </c>
      <c r="Q78" s="52">
        <f t="shared" si="2"/>
        <v>0.44018074164626847</v>
      </c>
      <c r="R78" s="52" t="s">
        <v>51</v>
      </c>
      <c r="S78" s="54">
        <v>44804</v>
      </c>
      <c r="T78" s="55" t="s">
        <v>484</v>
      </c>
      <c r="U78" s="56" t="s">
        <v>485</v>
      </c>
      <c r="V78" s="44" t="s">
        <v>43</v>
      </c>
      <c r="W78" s="98" t="s">
        <v>486</v>
      </c>
      <c r="X78" s="96">
        <v>44810</v>
      </c>
      <c r="Y78" s="97">
        <v>44812</v>
      </c>
      <c r="Z78" s="60"/>
      <c r="AA78" s="60"/>
      <c r="AB78" s="61"/>
      <c r="AC78" s="61"/>
      <c r="AD78" s="61"/>
      <c r="AE78" s="61"/>
      <c r="AF78" s="61"/>
      <c r="AG78" s="61"/>
    </row>
    <row r="79" spans="2:33" s="23" customFormat="1" ht="15" customHeight="1" x14ac:dyDescent="0.2">
      <c r="B79" s="44" t="s">
        <v>487</v>
      </c>
      <c r="C79" s="45" t="s">
        <v>134</v>
      </c>
      <c r="D79" s="46" t="s">
        <v>63</v>
      </c>
      <c r="E79" s="47" t="s">
        <v>365</v>
      </c>
      <c r="F79" s="57" t="s">
        <v>366</v>
      </c>
      <c r="G79" s="64" t="s">
        <v>488</v>
      </c>
      <c r="H79" s="44" t="s">
        <v>393</v>
      </c>
      <c r="I79" s="49" t="s">
        <v>40</v>
      </c>
      <c r="J79" s="44" t="s">
        <v>41</v>
      </c>
      <c r="K79" s="50"/>
      <c r="L79" s="51" t="s">
        <v>95</v>
      </c>
      <c r="M79" s="54"/>
      <c r="N79" s="52"/>
      <c r="O79" s="67"/>
      <c r="P79" s="53"/>
      <c r="Q79" s="52">
        <f t="shared" si="2"/>
        <v>0</v>
      </c>
      <c r="R79" s="52"/>
      <c r="S79" s="54"/>
      <c r="T79" s="55"/>
      <c r="U79" s="56"/>
      <c r="V79" s="44"/>
      <c r="W79" s="98"/>
      <c r="X79" s="96"/>
      <c r="Y79" s="97"/>
      <c r="Z79" s="60"/>
      <c r="AA79" s="60"/>
      <c r="AB79" s="61"/>
      <c r="AC79" s="61"/>
      <c r="AD79" s="61"/>
      <c r="AE79" s="61"/>
      <c r="AF79" s="61"/>
      <c r="AG79" s="61"/>
    </row>
    <row r="80" spans="2:33" s="23" customFormat="1" ht="15" customHeight="1" x14ac:dyDescent="0.2">
      <c r="B80" s="44" t="s">
        <v>489</v>
      </c>
      <c r="C80" s="45" t="s">
        <v>296</v>
      </c>
      <c r="D80" s="46" t="s">
        <v>269</v>
      </c>
      <c r="E80" s="47" t="s">
        <v>365</v>
      </c>
      <c r="F80" s="57" t="s">
        <v>366</v>
      </c>
      <c r="G80" s="64" t="s">
        <v>490</v>
      </c>
      <c r="H80" s="44" t="s">
        <v>393</v>
      </c>
      <c r="I80" s="49" t="s">
        <v>40</v>
      </c>
      <c r="J80" s="44" t="s">
        <v>41</v>
      </c>
      <c r="K80" s="50"/>
      <c r="L80" s="51" t="s">
        <v>60</v>
      </c>
      <c r="M80" s="54">
        <v>45028</v>
      </c>
      <c r="N80" s="52" t="s">
        <v>51</v>
      </c>
      <c r="O80" s="53">
        <v>1261636.53</v>
      </c>
      <c r="P80" s="53"/>
      <c r="Q80" s="52">
        <f t="shared" si="2"/>
        <v>1</v>
      </c>
      <c r="R80" s="52"/>
      <c r="S80" s="54"/>
      <c r="T80" s="55"/>
      <c r="U80" s="56"/>
      <c r="V80" s="44" t="s">
        <v>43</v>
      </c>
      <c r="W80" s="57"/>
      <c r="X80" s="58"/>
      <c r="Y80" s="59"/>
      <c r="Z80" s="60"/>
      <c r="AA80" s="60"/>
      <c r="AB80" s="61"/>
      <c r="AC80" s="61"/>
      <c r="AD80" s="61"/>
      <c r="AE80" s="61"/>
      <c r="AF80" s="61"/>
      <c r="AG80" s="61"/>
    </row>
    <row r="81" spans="2:33" s="23" customFormat="1" ht="15" customHeight="1" x14ac:dyDescent="0.2">
      <c r="B81" s="44" t="s">
        <v>491</v>
      </c>
      <c r="C81" s="45" t="s">
        <v>302</v>
      </c>
      <c r="D81" s="46" t="s">
        <v>492</v>
      </c>
      <c r="E81" s="47" t="s">
        <v>365</v>
      </c>
      <c r="F81" s="57" t="s">
        <v>366</v>
      </c>
      <c r="G81" s="64" t="s">
        <v>493</v>
      </c>
      <c r="H81" s="44" t="s">
        <v>109</v>
      </c>
      <c r="I81" s="49" t="s">
        <v>40</v>
      </c>
      <c r="J81" s="44" t="s">
        <v>41</v>
      </c>
      <c r="K81" s="50"/>
      <c r="L81" s="115" t="s">
        <v>494</v>
      </c>
      <c r="M81" s="54"/>
      <c r="N81" s="52"/>
      <c r="O81" s="67"/>
      <c r="P81" s="53"/>
      <c r="Q81" s="52">
        <f t="shared" si="2"/>
        <v>0</v>
      </c>
      <c r="R81" s="52"/>
      <c r="S81" s="54"/>
      <c r="T81" s="55"/>
      <c r="U81" s="56"/>
      <c r="V81" s="44"/>
      <c r="W81" s="98"/>
      <c r="X81" s="96"/>
      <c r="Y81" s="97"/>
      <c r="Z81" s="60"/>
      <c r="AA81" s="60"/>
      <c r="AB81" s="61"/>
      <c r="AC81" s="61"/>
      <c r="AD81" s="61"/>
      <c r="AE81" s="61"/>
      <c r="AF81" s="61"/>
      <c r="AG81" s="61"/>
    </row>
    <row r="82" spans="2:33" s="23" customFormat="1" ht="15" customHeight="1" x14ac:dyDescent="0.2">
      <c r="B82" s="44" t="s">
        <v>495</v>
      </c>
      <c r="C82" s="45" t="s">
        <v>308</v>
      </c>
      <c r="D82" s="46" t="s">
        <v>136</v>
      </c>
      <c r="E82" s="47" t="s">
        <v>365</v>
      </c>
      <c r="F82" s="57" t="s">
        <v>366</v>
      </c>
      <c r="G82" s="64" t="s">
        <v>496</v>
      </c>
      <c r="H82" s="44" t="s">
        <v>324</v>
      </c>
      <c r="I82" s="49" t="s">
        <v>40</v>
      </c>
      <c r="J82" s="44" t="s">
        <v>41</v>
      </c>
      <c r="K82" s="50" t="s">
        <v>497</v>
      </c>
      <c r="L82" s="51" t="s">
        <v>50</v>
      </c>
      <c r="M82" s="54">
        <v>44855</v>
      </c>
      <c r="N82" s="52" t="s">
        <v>51</v>
      </c>
      <c r="O82" s="67">
        <v>55140.4</v>
      </c>
      <c r="P82" s="53">
        <v>51512.59</v>
      </c>
      <c r="Q82" s="52">
        <f t="shared" si="2"/>
        <v>6.5792232192729921E-2</v>
      </c>
      <c r="R82" s="52" t="s">
        <v>51</v>
      </c>
      <c r="S82" s="54">
        <v>44872</v>
      </c>
      <c r="T82" s="55" t="s">
        <v>498</v>
      </c>
      <c r="U82" s="56" t="s">
        <v>499</v>
      </c>
      <c r="V82" s="44" t="s">
        <v>43</v>
      </c>
      <c r="W82" s="98" t="s">
        <v>500</v>
      </c>
      <c r="X82" s="96">
        <v>44883</v>
      </c>
      <c r="Y82" s="97">
        <v>44886</v>
      </c>
      <c r="Z82" s="60"/>
      <c r="AA82" s="60"/>
      <c r="AB82" s="61"/>
      <c r="AC82" s="61"/>
      <c r="AD82" s="61"/>
      <c r="AE82" s="61"/>
      <c r="AF82" s="61"/>
      <c r="AG82" s="61"/>
    </row>
    <row r="83" spans="2:33" s="23" customFormat="1" ht="15" customHeight="1" x14ac:dyDescent="0.2">
      <c r="B83" s="44" t="s">
        <v>501</v>
      </c>
      <c r="C83" s="45" t="s">
        <v>315</v>
      </c>
      <c r="D83" s="46" t="s">
        <v>297</v>
      </c>
      <c r="E83" s="47" t="s">
        <v>365</v>
      </c>
      <c r="F83" s="57" t="s">
        <v>366</v>
      </c>
      <c r="G83" s="64" t="s">
        <v>502</v>
      </c>
      <c r="H83" s="44" t="s">
        <v>387</v>
      </c>
      <c r="I83" s="49" t="s">
        <v>40</v>
      </c>
      <c r="J83" s="44" t="s">
        <v>41</v>
      </c>
      <c r="K83" s="50" t="s">
        <v>65</v>
      </c>
      <c r="L83" s="51" t="s">
        <v>50</v>
      </c>
      <c r="M83" s="54">
        <v>44875</v>
      </c>
      <c r="N83" s="52" t="s">
        <v>51</v>
      </c>
      <c r="O83" s="53">
        <v>4315167.34</v>
      </c>
      <c r="P83" s="53">
        <v>2586935.11</v>
      </c>
      <c r="Q83" s="52">
        <f t="shared" si="2"/>
        <v>0.40050178679745013</v>
      </c>
      <c r="R83" s="52" t="s">
        <v>51</v>
      </c>
      <c r="S83" s="54">
        <v>44903</v>
      </c>
      <c r="T83" s="55" t="s">
        <v>503</v>
      </c>
      <c r="U83" s="56" t="s">
        <v>504</v>
      </c>
      <c r="V83" s="44" t="s">
        <v>43</v>
      </c>
      <c r="W83" s="98" t="s">
        <v>505</v>
      </c>
      <c r="X83" s="96">
        <v>44909</v>
      </c>
      <c r="Y83" s="97">
        <v>44914</v>
      </c>
      <c r="Z83" s="60"/>
      <c r="AA83" s="60"/>
      <c r="AB83" s="61"/>
      <c r="AC83" s="61"/>
      <c r="AD83" s="61"/>
      <c r="AE83" s="61"/>
      <c r="AF83" s="61"/>
      <c r="AG83" s="61"/>
    </row>
    <row r="84" spans="2:33" s="23" customFormat="1" ht="15" customHeight="1" x14ac:dyDescent="0.2">
      <c r="B84" s="44" t="s">
        <v>506</v>
      </c>
      <c r="C84" s="45" t="s">
        <v>322</v>
      </c>
      <c r="D84" s="46" t="s">
        <v>309</v>
      </c>
      <c r="E84" s="47" t="s">
        <v>365</v>
      </c>
      <c r="F84" s="57" t="s">
        <v>366</v>
      </c>
      <c r="G84" s="64" t="s">
        <v>507</v>
      </c>
      <c r="H84" s="44" t="s">
        <v>39</v>
      </c>
      <c r="I84" s="49" t="s">
        <v>40</v>
      </c>
      <c r="J84" s="44" t="s">
        <v>41</v>
      </c>
      <c r="K84" s="50"/>
      <c r="L84" s="51" t="s">
        <v>508</v>
      </c>
      <c r="M84" s="52"/>
      <c r="N84" s="52"/>
      <c r="O84" s="53">
        <v>7652190.4900000002</v>
      </c>
      <c r="P84" s="53"/>
      <c r="Q84" s="52">
        <f t="shared" ref="Q84:Q104" si="8">IFERROR((O84-P84)/O84,)</f>
        <v>1</v>
      </c>
      <c r="R84" s="52"/>
      <c r="S84" s="54"/>
      <c r="T84" s="55"/>
      <c r="U84" s="56"/>
      <c r="V84" s="44" t="s">
        <v>43</v>
      </c>
      <c r="W84" s="98"/>
      <c r="X84" s="96"/>
      <c r="Y84" s="97"/>
      <c r="Z84" s="60"/>
      <c r="AA84" s="60"/>
      <c r="AB84" s="61"/>
      <c r="AC84" s="61"/>
      <c r="AD84" s="61"/>
      <c r="AE84" s="61"/>
      <c r="AF84" s="61"/>
      <c r="AG84" s="61"/>
    </row>
    <row r="85" spans="2:33" s="23" customFormat="1" ht="15" customHeight="1" x14ac:dyDescent="0.2">
      <c r="B85" s="44" t="s">
        <v>487</v>
      </c>
      <c r="C85" s="45" t="s">
        <v>329</v>
      </c>
      <c r="D85" s="46" t="s">
        <v>309</v>
      </c>
      <c r="E85" s="47" t="s">
        <v>365</v>
      </c>
      <c r="F85" s="57" t="s">
        <v>366</v>
      </c>
      <c r="G85" s="64" t="s">
        <v>488</v>
      </c>
      <c r="H85" s="44" t="s">
        <v>393</v>
      </c>
      <c r="I85" s="49" t="s">
        <v>40</v>
      </c>
      <c r="J85" s="44" t="s">
        <v>41</v>
      </c>
      <c r="K85" s="50" t="s">
        <v>509</v>
      </c>
      <c r="L85" s="51" t="s">
        <v>50</v>
      </c>
      <c r="M85" s="54">
        <v>44805</v>
      </c>
      <c r="N85" s="52" t="s">
        <v>51</v>
      </c>
      <c r="O85" s="67">
        <v>82150.06</v>
      </c>
      <c r="P85" s="53">
        <v>45810.860500000003</v>
      </c>
      <c r="Q85" s="52">
        <f t="shared" si="8"/>
        <v>0.44235146632881334</v>
      </c>
      <c r="R85" s="52" t="s">
        <v>51</v>
      </c>
      <c r="S85" s="54">
        <v>44824</v>
      </c>
      <c r="T85" s="55" t="s">
        <v>167</v>
      </c>
      <c r="U85" s="56" t="s">
        <v>168</v>
      </c>
      <c r="V85" s="44" t="s">
        <v>155</v>
      </c>
      <c r="W85" s="98" t="s">
        <v>510</v>
      </c>
      <c r="X85" s="96">
        <v>44838</v>
      </c>
      <c r="Y85" s="97" t="s">
        <v>511</v>
      </c>
      <c r="Z85" s="60"/>
      <c r="AA85" s="60"/>
      <c r="AB85" s="61"/>
      <c r="AC85" s="61"/>
      <c r="AD85" s="61"/>
      <c r="AE85" s="61"/>
      <c r="AF85" s="61"/>
      <c r="AG85" s="61"/>
    </row>
    <row r="86" spans="2:33" s="23" customFormat="1" ht="15" customHeight="1" x14ac:dyDescent="0.2">
      <c r="B86" s="44" t="s">
        <v>512</v>
      </c>
      <c r="C86" s="45" t="s">
        <v>241</v>
      </c>
      <c r="D86" s="46" t="s">
        <v>513</v>
      </c>
      <c r="E86" s="47" t="s">
        <v>365</v>
      </c>
      <c r="F86" s="57" t="s">
        <v>366</v>
      </c>
      <c r="G86" s="64" t="s">
        <v>514</v>
      </c>
      <c r="H86" s="44" t="s">
        <v>406</v>
      </c>
      <c r="I86" s="49" t="s">
        <v>40</v>
      </c>
      <c r="J86" s="44" t="s">
        <v>41</v>
      </c>
      <c r="K86" s="50" t="s">
        <v>515</v>
      </c>
      <c r="L86" s="51" t="s">
        <v>50</v>
      </c>
      <c r="M86" s="54">
        <v>44848</v>
      </c>
      <c r="N86" s="52" t="s">
        <v>51</v>
      </c>
      <c r="O86" s="67">
        <v>796495.5</v>
      </c>
      <c r="P86" s="53">
        <v>629977.35</v>
      </c>
      <c r="Q86" s="52">
        <f t="shared" si="8"/>
        <v>0.20906351636638251</v>
      </c>
      <c r="R86" s="52" t="s">
        <v>51</v>
      </c>
      <c r="S86" s="54">
        <v>44903</v>
      </c>
      <c r="T86" s="55" t="s">
        <v>167</v>
      </c>
      <c r="U86" s="56" t="s">
        <v>168</v>
      </c>
      <c r="V86" s="44" t="s">
        <v>155</v>
      </c>
      <c r="W86" s="98" t="s">
        <v>516</v>
      </c>
      <c r="X86" s="96">
        <v>44910</v>
      </c>
      <c r="Y86" s="97">
        <v>44914</v>
      </c>
      <c r="Z86" s="60"/>
      <c r="AA86" s="60"/>
      <c r="AB86" s="61"/>
      <c r="AC86" s="61"/>
      <c r="AD86" s="61"/>
      <c r="AE86" s="61"/>
      <c r="AF86" s="61"/>
      <c r="AG86" s="61"/>
    </row>
    <row r="87" spans="2:33" s="23" customFormat="1" ht="15" customHeight="1" x14ac:dyDescent="0.2">
      <c r="B87" s="44" t="s">
        <v>517</v>
      </c>
      <c r="C87" s="45" t="s">
        <v>342</v>
      </c>
      <c r="D87" s="46" t="s">
        <v>518</v>
      </c>
      <c r="E87" s="47" t="s">
        <v>365</v>
      </c>
      <c r="F87" s="57" t="s">
        <v>366</v>
      </c>
      <c r="G87" s="64" t="s">
        <v>519</v>
      </c>
      <c r="H87" s="44" t="s">
        <v>520</v>
      </c>
      <c r="I87" s="49" t="s">
        <v>40</v>
      </c>
      <c r="J87" s="44" t="s">
        <v>41</v>
      </c>
      <c r="K87" s="50" t="s">
        <v>521</v>
      </c>
      <c r="L87" s="51" t="s">
        <v>50</v>
      </c>
      <c r="M87" s="54">
        <v>44904</v>
      </c>
      <c r="N87" s="52" t="s">
        <v>51</v>
      </c>
      <c r="O87" s="67">
        <v>434501.1</v>
      </c>
      <c r="P87" s="53">
        <v>145444.20000000001</v>
      </c>
      <c r="Q87" s="52">
        <f t="shared" si="8"/>
        <v>0.66526160693264058</v>
      </c>
      <c r="R87" s="52" t="s">
        <v>51</v>
      </c>
      <c r="S87" s="54"/>
      <c r="T87" s="55" t="s">
        <v>167</v>
      </c>
      <c r="U87" s="56" t="s">
        <v>168</v>
      </c>
      <c r="V87" s="110" t="s">
        <v>155</v>
      </c>
      <c r="W87" s="98" t="s">
        <v>522</v>
      </c>
      <c r="X87" s="96">
        <v>45022</v>
      </c>
      <c r="Y87" s="97">
        <v>45027</v>
      </c>
      <c r="Z87" s="60"/>
      <c r="AA87" s="60"/>
      <c r="AB87" s="61"/>
      <c r="AC87" s="61"/>
      <c r="AD87" s="61"/>
      <c r="AE87" s="61"/>
      <c r="AF87" s="61"/>
      <c r="AG87" s="61"/>
    </row>
    <row r="88" spans="2:33" s="23" customFormat="1" ht="15" customHeight="1" x14ac:dyDescent="0.2">
      <c r="B88" s="44" t="s">
        <v>491</v>
      </c>
      <c r="C88" s="45" t="s">
        <v>349</v>
      </c>
      <c r="D88" s="46" t="s">
        <v>523</v>
      </c>
      <c r="E88" s="47" t="s">
        <v>365</v>
      </c>
      <c r="F88" s="57" t="s">
        <v>366</v>
      </c>
      <c r="G88" s="64" t="s">
        <v>493</v>
      </c>
      <c r="H88" s="44" t="s">
        <v>109</v>
      </c>
      <c r="I88" s="49" t="s">
        <v>40</v>
      </c>
      <c r="J88" s="44" t="s">
        <v>41</v>
      </c>
      <c r="K88" s="50" t="s">
        <v>478</v>
      </c>
      <c r="L88" s="114" t="s">
        <v>50</v>
      </c>
      <c r="M88" s="54">
        <v>44825</v>
      </c>
      <c r="N88" s="52" t="s">
        <v>51</v>
      </c>
      <c r="O88" s="67">
        <v>83073.600000000006</v>
      </c>
      <c r="P88" s="53">
        <v>34614</v>
      </c>
      <c r="Q88" s="52">
        <f t="shared" si="8"/>
        <v>0.58333333333333337</v>
      </c>
      <c r="R88" s="52" t="s">
        <v>51</v>
      </c>
      <c r="S88" s="54">
        <v>44848</v>
      </c>
      <c r="T88" s="55" t="s">
        <v>524</v>
      </c>
      <c r="U88" s="56" t="s">
        <v>525</v>
      </c>
      <c r="V88" s="110" t="s">
        <v>43</v>
      </c>
      <c r="W88" s="98" t="s">
        <v>526</v>
      </c>
      <c r="X88" s="96">
        <v>44853</v>
      </c>
      <c r="Y88" s="97">
        <v>44855</v>
      </c>
      <c r="Z88" s="60"/>
      <c r="AA88" s="60"/>
      <c r="AB88" s="61"/>
      <c r="AC88" s="61"/>
      <c r="AD88" s="61"/>
      <c r="AE88" s="61"/>
      <c r="AF88" s="61"/>
      <c r="AG88" s="61"/>
    </row>
    <row r="89" spans="2:33" s="23" customFormat="1" ht="15" customHeight="1" x14ac:dyDescent="0.2">
      <c r="B89" s="44" t="s">
        <v>527</v>
      </c>
      <c r="C89" s="45" t="s">
        <v>356</v>
      </c>
      <c r="D89" s="46" t="s">
        <v>336</v>
      </c>
      <c r="E89" s="47" t="s">
        <v>365</v>
      </c>
      <c r="F89" s="57" t="s">
        <v>366</v>
      </c>
      <c r="G89" s="64" t="s">
        <v>528</v>
      </c>
      <c r="H89" s="44" t="s">
        <v>48</v>
      </c>
      <c r="I89" s="49" t="s">
        <v>40</v>
      </c>
      <c r="J89" s="44" t="s">
        <v>41</v>
      </c>
      <c r="K89" s="50" t="s">
        <v>529</v>
      </c>
      <c r="L89" s="51" t="s">
        <v>50</v>
      </c>
      <c r="M89" s="54">
        <v>44875</v>
      </c>
      <c r="N89" s="52" t="s">
        <v>51</v>
      </c>
      <c r="O89" s="53">
        <v>3211758.51</v>
      </c>
      <c r="P89" s="53">
        <v>2462300</v>
      </c>
      <c r="Q89" s="52">
        <f t="shared" si="8"/>
        <v>0.23334833788608839</v>
      </c>
      <c r="R89" s="52" t="s">
        <v>51</v>
      </c>
      <c r="S89" s="54">
        <v>44890</v>
      </c>
      <c r="T89" s="55" t="s">
        <v>372</v>
      </c>
      <c r="U89" s="56" t="s">
        <v>373</v>
      </c>
      <c r="V89" s="44" t="s">
        <v>43</v>
      </c>
      <c r="W89" s="98" t="s">
        <v>530</v>
      </c>
      <c r="X89" s="96">
        <v>44902</v>
      </c>
      <c r="Y89" s="97">
        <v>44908</v>
      </c>
      <c r="Z89" s="60"/>
      <c r="AA89" s="60"/>
      <c r="AB89" s="61"/>
      <c r="AC89" s="61"/>
      <c r="AD89" s="61"/>
      <c r="AE89" s="61"/>
      <c r="AF89" s="61"/>
      <c r="AG89" s="61"/>
    </row>
    <row r="90" spans="2:33" s="23" customFormat="1" ht="15" customHeight="1" x14ac:dyDescent="0.2">
      <c r="B90" s="44" t="s">
        <v>531</v>
      </c>
      <c r="C90" s="45" t="s">
        <v>253</v>
      </c>
      <c r="D90" s="46" t="s">
        <v>532</v>
      </c>
      <c r="E90" s="47" t="s">
        <v>365</v>
      </c>
      <c r="F90" s="57" t="s">
        <v>366</v>
      </c>
      <c r="G90" s="64" t="s">
        <v>533</v>
      </c>
      <c r="H90" s="44" t="s">
        <v>39</v>
      </c>
      <c r="I90" s="49" t="s">
        <v>40</v>
      </c>
      <c r="J90" s="44" t="s">
        <v>41</v>
      </c>
      <c r="K90" s="50" t="s">
        <v>534</v>
      </c>
      <c r="L90" s="51" t="s">
        <v>50</v>
      </c>
      <c r="M90" s="54">
        <v>44907</v>
      </c>
      <c r="N90" s="52" t="s">
        <v>51</v>
      </c>
      <c r="O90" s="67">
        <v>2130606.67</v>
      </c>
      <c r="P90" s="53">
        <v>1533955.49</v>
      </c>
      <c r="Q90" s="52">
        <f t="shared" si="8"/>
        <v>0.28003816396575909</v>
      </c>
      <c r="R90" s="52" t="s">
        <v>51</v>
      </c>
      <c r="S90" s="54">
        <v>44922</v>
      </c>
      <c r="T90" s="55" t="s">
        <v>535</v>
      </c>
      <c r="U90" s="56" t="s">
        <v>536</v>
      </c>
      <c r="V90" s="44" t="s">
        <v>43</v>
      </c>
      <c r="W90" s="98" t="s">
        <v>537</v>
      </c>
      <c r="X90" s="96">
        <v>44924</v>
      </c>
      <c r="Y90" s="97">
        <v>44928</v>
      </c>
      <c r="Z90" s="60"/>
      <c r="AA90" s="60"/>
      <c r="AB90" s="61"/>
      <c r="AC90" s="61"/>
      <c r="AD90" s="61"/>
      <c r="AE90" s="61"/>
      <c r="AF90" s="61"/>
      <c r="AG90" s="61"/>
    </row>
    <row r="91" spans="2:33" s="23" customFormat="1" ht="15" customHeight="1" x14ac:dyDescent="0.2">
      <c r="B91" s="44" t="s">
        <v>538</v>
      </c>
      <c r="C91" s="45" t="s">
        <v>227</v>
      </c>
      <c r="D91" s="46" t="s">
        <v>539</v>
      </c>
      <c r="E91" s="47" t="s">
        <v>365</v>
      </c>
      <c r="F91" s="57" t="s">
        <v>366</v>
      </c>
      <c r="G91" s="64" t="s">
        <v>540</v>
      </c>
      <c r="H91" s="44" t="s">
        <v>78</v>
      </c>
      <c r="I91" s="49" t="s">
        <v>40</v>
      </c>
      <c r="J91" s="44" t="s">
        <v>41</v>
      </c>
      <c r="K91" s="50"/>
      <c r="L91" s="51" t="s">
        <v>508</v>
      </c>
      <c r="M91" s="52"/>
      <c r="N91" s="52"/>
      <c r="O91" s="67">
        <v>664007.6</v>
      </c>
      <c r="P91" s="53"/>
      <c r="Q91" s="52">
        <f t="shared" si="8"/>
        <v>1</v>
      </c>
      <c r="R91" s="52"/>
      <c r="S91" s="54"/>
      <c r="T91" s="55"/>
      <c r="U91" s="56"/>
      <c r="V91" s="44" t="s">
        <v>43</v>
      </c>
      <c r="W91" s="98"/>
      <c r="X91" s="96"/>
      <c r="Y91" s="97"/>
      <c r="Z91" s="60"/>
      <c r="AA91" s="60"/>
      <c r="AB91" s="61"/>
      <c r="AC91" s="61"/>
      <c r="AD91" s="61"/>
      <c r="AE91" s="61"/>
      <c r="AF91" s="61"/>
      <c r="AG91" s="61"/>
    </row>
    <row r="92" spans="2:33" s="23" customFormat="1" ht="18" customHeight="1" x14ac:dyDescent="0.2">
      <c r="B92" s="44" t="s">
        <v>541</v>
      </c>
      <c r="C92" s="45" t="s">
        <v>263</v>
      </c>
      <c r="D92" s="46" t="s">
        <v>542</v>
      </c>
      <c r="E92" s="47" t="s">
        <v>365</v>
      </c>
      <c r="F92" s="57" t="s">
        <v>366</v>
      </c>
      <c r="G92" s="48" t="s">
        <v>543</v>
      </c>
      <c r="H92" s="44" t="s">
        <v>387</v>
      </c>
      <c r="I92" s="49" t="s">
        <v>40</v>
      </c>
      <c r="J92" s="44" t="s">
        <v>41</v>
      </c>
      <c r="K92" s="50" t="s">
        <v>529</v>
      </c>
      <c r="L92" s="51" t="s">
        <v>50</v>
      </c>
      <c r="M92" s="54">
        <v>44875</v>
      </c>
      <c r="N92" s="52" t="s">
        <v>51</v>
      </c>
      <c r="O92" s="67">
        <v>2046449.04</v>
      </c>
      <c r="P92" s="53">
        <v>1485466</v>
      </c>
      <c r="Q92" s="52">
        <f t="shared" si="8"/>
        <v>0.27412509622032905</v>
      </c>
      <c r="R92" s="52" t="s">
        <v>51</v>
      </c>
      <c r="S92" s="54">
        <v>44903</v>
      </c>
      <c r="T92" s="55" t="s">
        <v>544</v>
      </c>
      <c r="U92" s="56" t="s">
        <v>545</v>
      </c>
      <c r="V92" s="44" t="s">
        <v>43</v>
      </c>
      <c r="W92" s="98" t="s">
        <v>546</v>
      </c>
      <c r="X92" s="96">
        <v>44909</v>
      </c>
      <c r="Y92" s="97">
        <v>44914</v>
      </c>
      <c r="Z92" s="60"/>
      <c r="AA92" s="60"/>
      <c r="AB92" s="61"/>
      <c r="AC92" s="61"/>
      <c r="AD92" s="61"/>
      <c r="AE92" s="61"/>
      <c r="AF92" s="61"/>
      <c r="AG92" s="61"/>
    </row>
    <row r="93" spans="2:33" s="23" customFormat="1" ht="19.5" customHeight="1" x14ac:dyDescent="0.2">
      <c r="B93" s="44" t="s">
        <v>547</v>
      </c>
      <c r="C93" s="45" t="s">
        <v>431</v>
      </c>
      <c r="D93" s="46" t="s">
        <v>548</v>
      </c>
      <c r="E93" s="47" t="s">
        <v>365</v>
      </c>
      <c r="F93" s="57" t="s">
        <v>366</v>
      </c>
      <c r="G93" s="64" t="s">
        <v>549</v>
      </c>
      <c r="H93" s="44" t="s">
        <v>159</v>
      </c>
      <c r="I93" s="49" t="s">
        <v>40</v>
      </c>
      <c r="J93" s="44" t="s">
        <v>41</v>
      </c>
      <c r="K93" s="50" t="s">
        <v>550</v>
      </c>
      <c r="L93" s="51" t="s">
        <v>50</v>
      </c>
      <c r="M93" s="54">
        <v>44924</v>
      </c>
      <c r="N93" s="52" t="s">
        <v>51</v>
      </c>
      <c r="O93" s="67">
        <v>761358.25</v>
      </c>
      <c r="P93" s="53">
        <v>694771.68</v>
      </c>
      <c r="Q93" s="52">
        <f t="shared" si="8"/>
        <v>8.7457606192616874E-2</v>
      </c>
      <c r="R93" s="52" t="s">
        <v>51</v>
      </c>
      <c r="S93" s="54">
        <v>44938</v>
      </c>
      <c r="T93" s="68" t="s">
        <v>551</v>
      </c>
      <c r="U93" s="70" t="s">
        <v>552</v>
      </c>
      <c r="V93" s="110" t="s">
        <v>43</v>
      </c>
      <c r="W93" s="98" t="s">
        <v>553</v>
      </c>
      <c r="X93" s="96">
        <v>44953</v>
      </c>
      <c r="Y93" s="97">
        <v>44956</v>
      </c>
      <c r="Z93" s="60"/>
      <c r="AA93" s="60"/>
      <c r="AB93" s="61"/>
      <c r="AC93" s="61"/>
      <c r="AD93" s="61"/>
      <c r="AE93" s="61"/>
      <c r="AF93" s="61"/>
      <c r="AG93" s="61"/>
    </row>
    <row r="94" spans="2:33" s="23" customFormat="1" ht="15" customHeight="1" x14ac:dyDescent="0.2">
      <c r="B94" s="44" t="s">
        <v>554</v>
      </c>
      <c r="C94" s="45" t="s">
        <v>436</v>
      </c>
      <c r="D94" s="46" t="s">
        <v>555</v>
      </c>
      <c r="E94" s="47" t="s">
        <v>365</v>
      </c>
      <c r="F94" s="57" t="s">
        <v>366</v>
      </c>
      <c r="G94" s="64" t="s">
        <v>556</v>
      </c>
      <c r="H94" s="44" t="s">
        <v>557</v>
      </c>
      <c r="I94" s="49" t="s">
        <v>40</v>
      </c>
      <c r="J94" s="44" t="s">
        <v>41</v>
      </c>
      <c r="K94" s="50" t="s">
        <v>49</v>
      </c>
      <c r="L94" s="51" t="s">
        <v>60</v>
      </c>
      <c r="M94" s="54">
        <v>45010</v>
      </c>
      <c r="N94" s="52" t="s">
        <v>51</v>
      </c>
      <c r="O94" s="67" t="s">
        <v>558</v>
      </c>
      <c r="P94" s="53"/>
      <c r="Q94" s="52">
        <f t="shared" si="8"/>
        <v>0</v>
      </c>
      <c r="R94" s="52"/>
      <c r="S94" s="54"/>
      <c r="T94" s="55"/>
      <c r="U94" s="56"/>
      <c r="V94" s="110" t="s">
        <v>43</v>
      </c>
      <c r="W94" s="98"/>
      <c r="X94" s="96"/>
      <c r="Y94" s="97"/>
      <c r="Z94" s="60"/>
      <c r="AA94" s="60"/>
      <c r="AB94" s="61"/>
      <c r="AC94" s="61"/>
      <c r="AD94" s="61"/>
      <c r="AE94" s="61"/>
      <c r="AF94" s="61"/>
      <c r="AG94" s="61"/>
    </row>
    <row r="95" spans="2:33" s="23" customFormat="1" ht="15" customHeight="1" x14ac:dyDescent="0.2">
      <c r="B95" s="44" t="s">
        <v>559</v>
      </c>
      <c r="C95" s="45" t="s">
        <v>560</v>
      </c>
      <c r="D95" s="46" t="s">
        <v>141</v>
      </c>
      <c r="E95" s="47" t="s">
        <v>365</v>
      </c>
      <c r="F95" s="57" t="s">
        <v>366</v>
      </c>
      <c r="G95" s="64" t="s">
        <v>561</v>
      </c>
      <c r="H95" s="44" t="s">
        <v>406</v>
      </c>
      <c r="I95" s="49" t="s">
        <v>40</v>
      </c>
      <c r="J95" s="44" t="s">
        <v>41</v>
      </c>
      <c r="K95" s="50" t="s">
        <v>562</v>
      </c>
      <c r="L95" s="51" t="s">
        <v>50</v>
      </c>
      <c r="M95" s="54">
        <v>44959</v>
      </c>
      <c r="N95" s="52" t="s">
        <v>51</v>
      </c>
      <c r="O95" s="67">
        <v>30344.6</v>
      </c>
      <c r="P95" s="53">
        <v>18850</v>
      </c>
      <c r="Q95" s="52">
        <f t="shared" si="8"/>
        <v>0.37880215919801213</v>
      </c>
      <c r="R95" s="52" t="s">
        <v>51</v>
      </c>
      <c r="S95" s="54">
        <v>45014</v>
      </c>
      <c r="T95" s="55" t="s">
        <v>563</v>
      </c>
      <c r="U95" s="56">
        <v>3656520000145</v>
      </c>
      <c r="V95" s="110" t="s">
        <v>155</v>
      </c>
      <c r="W95" s="98" t="s">
        <v>564</v>
      </c>
      <c r="X95" s="96">
        <v>45019</v>
      </c>
      <c r="Y95" s="97">
        <v>45021</v>
      </c>
      <c r="Z95" s="60"/>
      <c r="AA95" s="60"/>
      <c r="AB95" s="61"/>
      <c r="AC95" s="61"/>
      <c r="AD95" s="61"/>
      <c r="AE95" s="61"/>
      <c r="AF95" s="61"/>
      <c r="AG95" s="61"/>
    </row>
    <row r="96" spans="2:33" s="23" customFormat="1" ht="15" customHeight="1" x14ac:dyDescent="0.2">
      <c r="B96" s="44" t="s">
        <v>565</v>
      </c>
      <c r="C96" s="45" t="s">
        <v>273</v>
      </c>
      <c r="D96" s="46" t="s">
        <v>566</v>
      </c>
      <c r="E96" s="47" t="s">
        <v>365</v>
      </c>
      <c r="F96" s="57" t="s">
        <v>366</v>
      </c>
      <c r="G96" s="64" t="s">
        <v>567</v>
      </c>
      <c r="H96" s="44" t="s">
        <v>393</v>
      </c>
      <c r="I96" s="49" t="s">
        <v>40</v>
      </c>
      <c r="J96" s="44" t="s">
        <v>41</v>
      </c>
      <c r="K96" s="50" t="s">
        <v>568</v>
      </c>
      <c r="L96" s="51" t="s">
        <v>60</v>
      </c>
      <c r="M96" s="54">
        <v>45028</v>
      </c>
      <c r="N96" s="52" t="s">
        <v>51</v>
      </c>
      <c r="O96" s="53">
        <v>3161342.53</v>
      </c>
      <c r="P96" s="53"/>
      <c r="Q96" s="52">
        <f t="shared" si="8"/>
        <v>1</v>
      </c>
      <c r="R96" s="52"/>
      <c r="S96" s="54"/>
      <c r="T96" s="55"/>
      <c r="U96" s="56"/>
      <c r="V96" s="110" t="s">
        <v>43</v>
      </c>
      <c r="W96" s="98"/>
      <c r="X96" s="96"/>
      <c r="Y96" s="97"/>
      <c r="Z96" s="60"/>
      <c r="AA96" s="60"/>
      <c r="AB96" s="61"/>
      <c r="AC96" s="61"/>
      <c r="AD96" s="61"/>
      <c r="AE96" s="61"/>
      <c r="AF96" s="61"/>
      <c r="AG96" s="61"/>
    </row>
    <row r="97" spans="2:33" s="23" customFormat="1" ht="15" customHeight="1" x14ac:dyDescent="0.2">
      <c r="B97" s="44" t="s">
        <v>569</v>
      </c>
      <c r="C97" s="45" t="s">
        <v>469</v>
      </c>
      <c r="D97" s="46" t="s">
        <v>570</v>
      </c>
      <c r="E97" s="47" t="s">
        <v>365</v>
      </c>
      <c r="F97" s="57" t="s">
        <v>366</v>
      </c>
      <c r="G97" s="64" t="s">
        <v>571</v>
      </c>
      <c r="H97" s="44" t="s">
        <v>393</v>
      </c>
      <c r="I97" s="49" t="s">
        <v>40</v>
      </c>
      <c r="J97" s="44" t="s">
        <v>41</v>
      </c>
      <c r="K97" s="50" t="s">
        <v>568</v>
      </c>
      <c r="L97" s="51" t="s">
        <v>50</v>
      </c>
      <c r="M97" s="54">
        <v>44985</v>
      </c>
      <c r="N97" s="52" t="s">
        <v>51</v>
      </c>
      <c r="O97" s="53">
        <v>1521227.27</v>
      </c>
      <c r="P97" s="53">
        <v>930000</v>
      </c>
      <c r="Q97" s="52">
        <f t="shared" si="8"/>
        <v>0.38865150635907286</v>
      </c>
      <c r="R97" s="52" t="s">
        <v>160</v>
      </c>
      <c r="S97" s="54">
        <v>45014</v>
      </c>
      <c r="T97" s="55" t="s">
        <v>572</v>
      </c>
      <c r="U97" s="56" t="s">
        <v>573</v>
      </c>
      <c r="V97" s="110" t="s">
        <v>43</v>
      </c>
      <c r="W97" s="98" t="s">
        <v>574</v>
      </c>
      <c r="X97" s="96">
        <v>45015</v>
      </c>
      <c r="Y97" s="97">
        <v>45019</v>
      </c>
      <c r="Z97" s="60"/>
      <c r="AA97" s="60"/>
      <c r="AB97" s="61"/>
      <c r="AC97" s="61"/>
      <c r="AD97" s="61"/>
      <c r="AE97" s="61"/>
      <c r="AF97" s="61"/>
      <c r="AG97" s="61"/>
    </row>
    <row r="98" spans="2:33" s="23" customFormat="1" ht="15" customHeight="1" x14ac:dyDescent="0.2">
      <c r="B98" s="44" t="s">
        <v>575</v>
      </c>
      <c r="C98" s="45" t="s">
        <v>449</v>
      </c>
      <c r="D98" s="46" t="s">
        <v>576</v>
      </c>
      <c r="E98" s="47" t="s">
        <v>365</v>
      </c>
      <c r="F98" s="57" t="s">
        <v>366</v>
      </c>
      <c r="G98" s="64" t="s">
        <v>577</v>
      </c>
      <c r="H98" s="44" t="s">
        <v>393</v>
      </c>
      <c r="I98" s="49" t="s">
        <v>40</v>
      </c>
      <c r="J98" s="44" t="s">
        <v>41</v>
      </c>
      <c r="K98" s="50" t="s">
        <v>49</v>
      </c>
      <c r="L98" s="51" t="s">
        <v>162</v>
      </c>
      <c r="M98" s="54">
        <v>45001</v>
      </c>
      <c r="N98" s="52" t="s">
        <v>51</v>
      </c>
      <c r="O98" s="67"/>
      <c r="P98" s="53"/>
      <c r="Q98" s="52">
        <f t="shared" si="8"/>
        <v>0</v>
      </c>
      <c r="R98" s="52"/>
      <c r="S98" s="54"/>
      <c r="T98" s="55"/>
      <c r="U98" s="56"/>
      <c r="V98" s="110"/>
      <c r="W98" s="98"/>
      <c r="X98" s="96"/>
      <c r="Y98" s="97"/>
      <c r="Z98" s="60"/>
      <c r="AA98" s="60"/>
      <c r="AB98" s="61"/>
      <c r="AC98" s="61"/>
      <c r="AD98" s="61"/>
      <c r="AE98" s="61"/>
      <c r="AF98" s="61"/>
      <c r="AG98" s="61"/>
    </row>
    <row r="99" spans="2:33" s="23" customFormat="1" ht="15" customHeight="1" x14ac:dyDescent="0.2">
      <c r="B99" s="44"/>
      <c r="C99" s="57"/>
      <c r="D99" s="46"/>
      <c r="E99" s="44"/>
      <c r="F99" s="57"/>
      <c r="G99" s="64"/>
      <c r="H99" s="44"/>
      <c r="I99" s="49"/>
      <c r="J99" s="44"/>
      <c r="K99" s="59"/>
      <c r="L99" s="51"/>
      <c r="M99" s="69"/>
      <c r="N99" s="62"/>
      <c r="O99" s="53"/>
      <c r="P99" s="53"/>
      <c r="Q99" s="52">
        <f t="shared" si="8"/>
        <v>0</v>
      </c>
      <c r="R99" s="52"/>
      <c r="S99" s="52"/>
      <c r="T99" s="64"/>
      <c r="U99" s="56"/>
      <c r="V99" s="44"/>
      <c r="W99" s="57"/>
      <c r="X99" s="58"/>
      <c r="Y99" s="59"/>
      <c r="Z99" s="60"/>
      <c r="AA99" s="60"/>
      <c r="AB99" s="61"/>
      <c r="AC99" s="61"/>
      <c r="AD99" s="61"/>
      <c r="AE99" s="61"/>
      <c r="AF99" s="61"/>
      <c r="AG99" s="61"/>
    </row>
    <row r="100" spans="2:33" s="23" customFormat="1" ht="15" customHeight="1" x14ac:dyDescent="0.2">
      <c r="B100" s="44"/>
      <c r="C100" s="45"/>
      <c r="D100" s="46"/>
      <c r="E100" s="47"/>
      <c r="F100" s="57"/>
      <c r="G100" s="64"/>
      <c r="H100" s="44"/>
      <c r="I100" s="49"/>
      <c r="J100" s="44"/>
      <c r="K100" s="50"/>
      <c r="L100" s="51"/>
      <c r="M100" s="54"/>
      <c r="N100" s="62"/>
      <c r="O100" s="53"/>
      <c r="P100" s="53"/>
      <c r="Q100" s="52">
        <f t="shared" si="8"/>
        <v>0</v>
      </c>
      <c r="R100" s="52"/>
      <c r="S100" s="54"/>
      <c r="T100" s="55"/>
      <c r="U100" s="56"/>
      <c r="V100" s="44"/>
      <c r="W100" s="57"/>
      <c r="X100" s="58"/>
      <c r="Y100" s="59"/>
      <c r="Z100" s="60"/>
      <c r="AA100" s="60"/>
      <c r="AB100" s="61"/>
      <c r="AC100" s="61"/>
      <c r="AD100" s="61"/>
      <c r="AE100" s="61"/>
      <c r="AF100" s="61"/>
      <c r="AG100" s="61"/>
    </row>
    <row r="101" spans="2:33" s="23" customFormat="1" ht="15" customHeight="1" x14ac:dyDescent="0.2">
      <c r="B101" s="44"/>
      <c r="C101" s="45"/>
      <c r="D101" s="46"/>
      <c r="E101" s="47"/>
      <c r="F101" s="57"/>
      <c r="G101" s="64"/>
      <c r="H101" s="44"/>
      <c r="I101" s="49"/>
      <c r="J101" s="44"/>
      <c r="K101" s="50"/>
      <c r="L101" s="51"/>
      <c r="M101" s="54"/>
      <c r="N101" s="52"/>
      <c r="O101" s="53"/>
      <c r="P101" s="53"/>
      <c r="Q101" s="52">
        <f t="shared" si="8"/>
        <v>0</v>
      </c>
      <c r="R101" s="52"/>
      <c r="S101" s="54"/>
      <c r="T101" s="55"/>
      <c r="U101" s="56"/>
      <c r="V101" s="44"/>
      <c r="W101" s="57"/>
      <c r="X101" s="58"/>
      <c r="Y101" s="59"/>
      <c r="Z101" s="60"/>
      <c r="AA101" s="60"/>
      <c r="AB101" s="61"/>
      <c r="AC101" s="61"/>
      <c r="AD101" s="61"/>
      <c r="AE101" s="61"/>
      <c r="AF101" s="61"/>
      <c r="AG101" s="61"/>
    </row>
    <row r="102" spans="2:33" s="23" customFormat="1" ht="15" customHeight="1" x14ac:dyDescent="0.2">
      <c r="B102" s="44"/>
      <c r="C102" s="45"/>
      <c r="D102" s="46"/>
      <c r="E102" s="47"/>
      <c r="F102" s="57"/>
      <c r="G102" s="64"/>
      <c r="H102" s="44"/>
      <c r="I102" s="49"/>
      <c r="J102" s="44"/>
      <c r="K102" s="50"/>
      <c r="L102" s="51"/>
      <c r="M102" s="54"/>
      <c r="N102" s="52"/>
      <c r="O102" s="53"/>
      <c r="P102" s="53"/>
      <c r="Q102" s="52">
        <f t="shared" si="8"/>
        <v>0</v>
      </c>
      <c r="R102" s="52"/>
      <c r="S102" s="54"/>
      <c r="T102" s="55"/>
      <c r="U102" s="56"/>
      <c r="V102" s="44"/>
      <c r="W102" s="57"/>
      <c r="X102" s="58"/>
      <c r="Y102" s="59"/>
      <c r="Z102" s="60"/>
      <c r="AA102" s="60"/>
      <c r="AB102" s="61"/>
      <c r="AC102" s="61"/>
      <c r="AD102" s="61"/>
      <c r="AE102" s="61"/>
      <c r="AF102" s="61"/>
      <c r="AG102" s="61"/>
    </row>
    <row r="103" spans="2:33" s="23" customFormat="1" ht="15" customHeight="1" x14ac:dyDescent="0.2">
      <c r="B103" s="44"/>
      <c r="C103" s="45"/>
      <c r="D103" s="46"/>
      <c r="E103" s="47"/>
      <c r="F103" s="57"/>
      <c r="G103" s="64"/>
      <c r="H103" s="44"/>
      <c r="I103" s="49"/>
      <c r="J103" s="44"/>
      <c r="K103" s="50"/>
      <c r="L103" s="51"/>
      <c r="M103" s="54"/>
      <c r="N103" s="62"/>
      <c r="O103" s="53"/>
      <c r="P103" s="53"/>
      <c r="Q103" s="52">
        <f t="shared" si="8"/>
        <v>0</v>
      </c>
      <c r="R103" s="52"/>
      <c r="S103" s="54"/>
      <c r="T103" s="55"/>
      <c r="U103" s="56"/>
      <c r="V103" s="44"/>
      <c r="W103" s="57"/>
      <c r="X103" s="58"/>
      <c r="Y103" s="59"/>
      <c r="Z103" s="60"/>
      <c r="AA103" s="60"/>
      <c r="AB103" s="61"/>
      <c r="AC103" s="61"/>
      <c r="AD103" s="61"/>
      <c r="AE103" s="61"/>
      <c r="AF103" s="61"/>
      <c r="AG103" s="61"/>
    </row>
    <row r="104" spans="2:33" s="23" customFormat="1" ht="15" customHeight="1" x14ac:dyDescent="0.2">
      <c r="B104" s="44"/>
      <c r="C104" s="45"/>
      <c r="D104" s="46"/>
      <c r="E104" s="47"/>
      <c r="F104" s="57"/>
      <c r="G104" s="64"/>
      <c r="H104" s="44"/>
      <c r="I104" s="49"/>
      <c r="J104" s="44"/>
      <c r="K104" s="50"/>
      <c r="L104" s="51"/>
      <c r="M104" s="54"/>
      <c r="N104" s="62"/>
      <c r="O104" s="53"/>
      <c r="P104" s="53"/>
      <c r="Q104" s="52">
        <f t="shared" si="8"/>
        <v>0</v>
      </c>
      <c r="R104" s="52"/>
      <c r="S104" s="54"/>
      <c r="T104" s="55"/>
      <c r="U104" s="56"/>
      <c r="V104" s="44"/>
      <c r="W104" s="57"/>
      <c r="X104" s="58"/>
      <c r="Y104" s="59"/>
      <c r="Z104" s="60"/>
      <c r="AA104" s="60"/>
      <c r="AB104" s="61"/>
      <c r="AC104" s="61"/>
      <c r="AD104" s="61"/>
      <c r="AE104" s="61"/>
      <c r="AF104" s="61"/>
      <c r="AG104" s="61"/>
    </row>
    <row r="106" spans="2:33" x14ac:dyDescent="0.25">
      <c r="E106" s="31"/>
    </row>
    <row r="107" spans="2:33" x14ac:dyDescent="0.25">
      <c r="E107" s="31"/>
    </row>
    <row r="109" spans="2:33" x14ac:dyDescent="0.25">
      <c r="E109" s="31"/>
    </row>
  </sheetData>
  <dataConsolidate/>
  <mergeCells count="1">
    <mergeCell ref="A1:Y1"/>
  </mergeCells>
  <phoneticPr fontId="14" type="noConversion"/>
  <conditionalFormatting sqref="L1:L9 L86:L1048576">
    <cfRule type="containsText" dxfId="26" priority="154" operator="containsText" text="Acautelado">
      <formula>NOT(ISERROR(SEARCH("Acautelado",L1)))</formula>
    </cfRule>
    <cfRule type="containsText" dxfId="25" priority="155" operator="containsText" text="Suspenso">
      <formula>NOT(ISERROR(SEARCH("Suspenso",L1)))</formula>
    </cfRule>
    <cfRule type="containsText" dxfId="24" priority="156" operator="containsText" text="Fase Interna">
      <formula>NOT(ISERROR(SEARCH("Fase Interna",L1)))</formula>
    </cfRule>
    <cfRule type="containsText" dxfId="23" priority="157" operator="containsText" text="Fase Externa">
      <formula>NOT(ISERROR(SEARCH("Fase Externa",L1)))</formula>
    </cfRule>
    <cfRule type="containsText" dxfId="22" priority="158" operator="containsText" text="Em Andamento">
      <formula>NOT(ISERROR(SEARCH("Em Andamento",L1)))</formula>
    </cfRule>
    <cfRule type="containsText" dxfId="21" priority="159" operator="containsText" text="Fracassada">
      <formula>NOT(ISERROR(SEARCH("Fracassada",L1)))</formula>
    </cfRule>
    <cfRule type="containsText" dxfId="20" priority="160" operator="containsText" text="Deserta">
      <formula>NOT(ISERROR(SEARCH("Deserta",L1)))</formula>
    </cfRule>
    <cfRule type="containsText" dxfId="19" priority="162" operator="containsText" text="Cancelada">
      <formula>NOT(ISERROR(SEARCH("Cancelada",L1)))</formula>
    </cfRule>
    <cfRule type="containsText" dxfId="18" priority="163" operator="containsText" text="Concluído">
      <formula>NOT(ISERROR(SEARCH("Concluído",L1)))</formula>
    </cfRule>
  </conditionalFormatting>
  <conditionalFormatting sqref="L5:L87">
    <cfRule type="containsText" dxfId="17" priority="1" operator="containsText" text="Acautelado">
      <formula>NOT(ISERROR(SEARCH("Acautelado",L5)))</formula>
    </cfRule>
    <cfRule type="containsText" dxfId="16" priority="2" operator="containsText" text="Suspenso">
      <formula>NOT(ISERROR(SEARCH("Suspenso",L5)))</formula>
    </cfRule>
    <cfRule type="containsText" dxfId="15" priority="3" operator="containsText" text="Fase Interna">
      <formula>NOT(ISERROR(SEARCH("Fase Interna",L5)))</formula>
    </cfRule>
    <cfRule type="containsText" dxfId="14" priority="4" operator="containsText" text="Fase Externa">
      <formula>NOT(ISERROR(SEARCH("Fase Externa",L5)))</formula>
    </cfRule>
    <cfRule type="containsText" dxfId="13" priority="5" operator="containsText" text="Em Andamento">
      <formula>NOT(ISERROR(SEARCH("Em Andamento",L5)))</formula>
    </cfRule>
    <cfRule type="containsText" dxfId="12" priority="6" operator="containsText" text="Fracassada">
      <formula>NOT(ISERROR(SEARCH("Fracassada",L5)))</formula>
    </cfRule>
    <cfRule type="containsText" dxfId="11" priority="7" operator="containsText" text="Deserta">
      <formula>NOT(ISERROR(SEARCH("Deserta",L5)))</formula>
    </cfRule>
    <cfRule type="containsText" dxfId="10" priority="8" operator="containsText" text="Cancelada">
      <formula>NOT(ISERROR(SEARCH("Cancelada",L5)))</formula>
    </cfRule>
    <cfRule type="containsText" dxfId="9" priority="9" operator="containsText" text="Concluído">
      <formula>NOT(ISERROR(SEARCH("Concluído",L5)))</formula>
    </cfRule>
  </conditionalFormatting>
  <conditionalFormatting sqref="L88:L93">
    <cfRule type="containsText" dxfId="8" priority="10" operator="containsText" text="Acautelado">
      <formula>NOT(ISERROR(SEARCH("Acautelado",L88)))</formula>
    </cfRule>
    <cfRule type="containsText" dxfId="7" priority="11" operator="containsText" text="Suspenso">
      <formula>NOT(ISERROR(SEARCH("Suspenso",L88)))</formula>
    </cfRule>
    <cfRule type="containsText" dxfId="6" priority="12" operator="containsText" text="Fase Interna">
      <formula>NOT(ISERROR(SEARCH("Fase Interna",L88)))</formula>
    </cfRule>
    <cfRule type="containsText" dxfId="5" priority="13" operator="containsText" text="Fase Externa">
      <formula>NOT(ISERROR(SEARCH("Fase Externa",L88)))</formula>
    </cfRule>
    <cfRule type="containsText" dxfId="4" priority="14" operator="containsText" text="Em Andamento">
      <formula>NOT(ISERROR(SEARCH("Em Andamento",L88)))</formula>
    </cfRule>
    <cfRule type="containsText" dxfId="3" priority="15" operator="containsText" text="Fracassada">
      <formula>NOT(ISERROR(SEARCH("Fracassada",L88)))</formula>
    </cfRule>
    <cfRule type="containsText" dxfId="2" priority="16" operator="containsText" text="Deserta">
      <formula>NOT(ISERROR(SEARCH("Deserta",L88)))</formula>
    </cfRule>
    <cfRule type="containsText" dxfId="1" priority="17" operator="containsText" text="Cancelada">
      <formula>NOT(ISERROR(SEARCH("Cancelada",L88)))</formula>
    </cfRule>
    <cfRule type="containsText" dxfId="0" priority="18" operator="containsText" text="Concluído">
      <formula>NOT(ISERROR(SEARCH("Concluído",L88)))</formula>
    </cfRule>
  </conditionalFormatting>
  <printOptions horizontalCentered="1"/>
  <pageMargins left="0.11811023622047245" right="0.11811023622047245" top="0.19685039370078741" bottom="0.19685039370078741" header="0.31496062992125984" footer="0.31496062992125984"/>
  <pageSetup paperSize="9" scale="29" fitToHeight="0" orientation="landscape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workbookViewId="0">
      <selection activeCell="G9" sqref="G9"/>
    </sheetView>
  </sheetViews>
  <sheetFormatPr defaultRowHeight="15" x14ac:dyDescent="0.25"/>
  <cols>
    <col min="1" max="1" width="14.42578125" customWidth="1"/>
    <col min="3" max="3" width="9.28515625" bestFit="1" customWidth="1"/>
    <col min="5" max="5" width="14.42578125" bestFit="1" customWidth="1"/>
    <col min="7" max="7" width="14.42578125" bestFit="1" customWidth="1"/>
    <col min="11" max="11" width="23.140625" bestFit="1" customWidth="1"/>
  </cols>
  <sheetData>
    <row r="1" spans="1:11" x14ac:dyDescent="0.25">
      <c r="A1" s="71" t="s">
        <v>149</v>
      </c>
      <c r="C1" s="72" t="s">
        <v>578</v>
      </c>
      <c r="E1" s="71" t="s">
        <v>160</v>
      </c>
      <c r="G1" s="71" t="s">
        <v>50</v>
      </c>
      <c r="I1" s="71" t="s">
        <v>579</v>
      </c>
      <c r="K1" s="71" t="s">
        <v>155</v>
      </c>
    </row>
    <row r="2" spans="1:11" x14ac:dyDescent="0.25">
      <c r="A2" s="71" t="s">
        <v>93</v>
      </c>
      <c r="C2" s="73" t="s">
        <v>580</v>
      </c>
      <c r="E2" s="71" t="s">
        <v>51</v>
      </c>
      <c r="G2" s="71" t="s">
        <v>95</v>
      </c>
      <c r="I2" s="71" t="s">
        <v>581</v>
      </c>
      <c r="K2" s="71" t="s">
        <v>43</v>
      </c>
    </row>
    <row r="3" spans="1:11" x14ac:dyDescent="0.25">
      <c r="A3" s="71" t="s">
        <v>365</v>
      </c>
      <c r="C3" s="73" t="s">
        <v>387</v>
      </c>
      <c r="E3" s="71" t="s">
        <v>40</v>
      </c>
      <c r="G3" s="71" t="s">
        <v>162</v>
      </c>
    </row>
    <row r="4" spans="1:11" x14ac:dyDescent="0.25">
      <c r="A4" s="71" t="s">
        <v>582</v>
      </c>
      <c r="C4" s="72" t="s">
        <v>583</v>
      </c>
      <c r="G4" s="71" t="s">
        <v>42</v>
      </c>
    </row>
    <row r="5" spans="1:11" x14ac:dyDescent="0.25">
      <c r="A5" s="71" t="s">
        <v>584</v>
      </c>
      <c r="C5" s="73" t="s">
        <v>100</v>
      </c>
      <c r="G5" s="71" t="s">
        <v>60</v>
      </c>
      <c r="I5" s="71" t="s">
        <v>41</v>
      </c>
    </row>
    <row r="6" spans="1:11" x14ac:dyDescent="0.25">
      <c r="A6" s="71" t="s">
        <v>36</v>
      </c>
      <c r="C6" s="73" t="s">
        <v>585</v>
      </c>
      <c r="G6" s="71" t="s">
        <v>79</v>
      </c>
      <c r="I6" s="71" t="s">
        <v>586</v>
      </c>
    </row>
    <row r="7" spans="1:11" x14ac:dyDescent="0.25">
      <c r="A7" s="71" t="s">
        <v>587</v>
      </c>
      <c r="C7" s="73" t="s">
        <v>588</v>
      </c>
      <c r="G7" s="71" t="s">
        <v>589</v>
      </c>
      <c r="I7" s="71" t="s">
        <v>161</v>
      </c>
    </row>
    <row r="8" spans="1:11" x14ac:dyDescent="0.25">
      <c r="C8" s="72" t="s">
        <v>590</v>
      </c>
      <c r="G8" s="71" t="s">
        <v>591</v>
      </c>
      <c r="I8" s="71" t="s">
        <v>152</v>
      </c>
    </row>
    <row r="9" spans="1:11" x14ac:dyDescent="0.25">
      <c r="C9" s="72"/>
      <c r="G9" s="71" t="s">
        <v>494</v>
      </c>
      <c r="I9" s="71"/>
    </row>
    <row r="10" spans="1:11" x14ac:dyDescent="0.25">
      <c r="C10" s="72"/>
      <c r="G10" s="71" t="s">
        <v>592</v>
      </c>
      <c r="I10" s="71"/>
    </row>
    <row r="11" spans="1:11" x14ac:dyDescent="0.25">
      <c r="C11" s="73" t="s">
        <v>593</v>
      </c>
      <c r="G11" s="71" t="s">
        <v>508</v>
      </c>
      <c r="I11" s="71" t="s">
        <v>174</v>
      </c>
    </row>
    <row r="12" spans="1:11" x14ac:dyDescent="0.25">
      <c r="C12" s="73" t="s">
        <v>324</v>
      </c>
    </row>
    <row r="13" spans="1:11" x14ac:dyDescent="0.25">
      <c r="C13" s="73" t="s">
        <v>594</v>
      </c>
    </row>
    <row r="14" spans="1:11" x14ac:dyDescent="0.25">
      <c r="C14" s="72" t="s">
        <v>595</v>
      </c>
    </row>
    <row r="15" spans="1:11" x14ac:dyDescent="0.25">
      <c r="C15" s="73" t="s">
        <v>596</v>
      </c>
    </row>
    <row r="16" spans="1:11" x14ac:dyDescent="0.25">
      <c r="C16" s="73" t="s">
        <v>597</v>
      </c>
    </row>
    <row r="17" spans="3:3" x14ac:dyDescent="0.25">
      <c r="C17" s="72" t="s">
        <v>557</v>
      </c>
    </row>
    <row r="18" spans="3:3" x14ac:dyDescent="0.25">
      <c r="C18" s="73" t="s">
        <v>598</v>
      </c>
    </row>
    <row r="19" spans="3:3" x14ac:dyDescent="0.25">
      <c r="C19" s="73" t="s">
        <v>599</v>
      </c>
    </row>
    <row r="20" spans="3:3" x14ac:dyDescent="0.25">
      <c r="C20" s="73" t="s">
        <v>600</v>
      </c>
    </row>
    <row r="21" spans="3:3" x14ac:dyDescent="0.25">
      <c r="C21" s="73" t="s">
        <v>159</v>
      </c>
    </row>
    <row r="22" spans="3:3" x14ac:dyDescent="0.25">
      <c r="C22" s="72" t="s">
        <v>601</v>
      </c>
    </row>
    <row r="23" spans="3:3" x14ac:dyDescent="0.25">
      <c r="C23" s="72" t="s">
        <v>232</v>
      </c>
    </row>
    <row r="24" spans="3:3" x14ac:dyDescent="0.25">
      <c r="C24" s="73" t="s">
        <v>602</v>
      </c>
    </row>
    <row r="25" spans="3:3" x14ac:dyDescent="0.25">
      <c r="C25" s="73" t="s">
        <v>603</v>
      </c>
    </row>
    <row r="26" spans="3:3" x14ac:dyDescent="0.25">
      <c r="C26" s="72" t="s">
        <v>604</v>
      </c>
    </row>
    <row r="27" spans="3:3" x14ac:dyDescent="0.25">
      <c r="C27" s="73" t="s">
        <v>605</v>
      </c>
    </row>
    <row r="28" spans="3:3" x14ac:dyDescent="0.25">
      <c r="C28" s="73" t="s">
        <v>606</v>
      </c>
    </row>
    <row r="29" spans="3:3" x14ac:dyDescent="0.25">
      <c r="C29" s="73" t="s">
        <v>607</v>
      </c>
    </row>
    <row r="30" spans="3:3" x14ac:dyDescent="0.25">
      <c r="C30" s="73" t="s">
        <v>608</v>
      </c>
    </row>
    <row r="31" spans="3:3" x14ac:dyDescent="0.25">
      <c r="C31" s="72" t="s">
        <v>609</v>
      </c>
    </row>
    <row r="32" spans="3:3" x14ac:dyDescent="0.25">
      <c r="C32" s="73" t="s">
        <v>610</v>
      </c>
    </row>
    <row r="33" spans="3:3" x14ac:dyDescent="0.25">
      <c r="C33" s="73" t="s">
        <v>611</v>
      </c>
    </row>
    <row r="34" spans="3:3" x14ac:dyDescent="0.25">
      <c r="C34" s="72" t="s">
        <v>612</v>
      </c>
    </row>
    <row r="35" spans="3:3" x14ac:dyDescent="0.25">
      <c r="C35" s="73" t="s">
        <v>612</v>
      </c>
    </row>
    <row r="36" spans="3:3" x14ac:dyDescent="0.25">
      <c r="C36" s="73" t="s">
        <v>613</v>
      </c>
    </row>
    <row r="37" spans="3:3" x14ac:dyDescent="0.25">
      <c r="C37" s="73" t="s">
        <v>614</v>
      </c>
    </row>
    <row r="38" spans="3:3" x14ac:dyDescent="0.25">
      <c r="C38" s="72" t="s">
        <v>615</v>
      </c>
    </row>
    <row r="39" spans="3:3" x14ac:dyDescent="0.25">
      <c r="C39" s="73" t="s">
        <v>616</v>
      </c>
    </row>
    <row r="40" spans="3:3" x14ac:dyDescent="0.25">
      <c r="C40" s="73" t="s">
        <v>617</v>
      </c>
    </row>
    <row r="41" spans="3:3" x14ac:dyDescent="0.25">
      <c r="C41" s="73" t="s">
        <v>618</v>
      </c>
    </row>
    <row r="42" spans="3:3" x14ac:dyDescent="0.25">
      <c r="C42" s="72" t="s">
        <v>619</v>
      </c>
    </row>
    <row r="43" spans="3:3" x14ac:dyDescent="0.25">
      <c r="C43" s="73" t="s">
        <v>620</v>
      </c>
    </row>
    <row r="44" spans="3:3" x14ac:dyDescent="0.25">
      <c r="C44" s="73" t="s">
        <v>621</v>
      </c>
    </row>
    <row r="45" spans="3:3" x14ac:dyDescent="0.25">
      <c r="C45" s="73" t="s">
        <v>622</v>
      </c>
    </row>
    <row r="46" spans="3:3" x14ac:dyDescent="0.25">
      <c r="C46" s="73" t="s">
        <v>623</v>
      </c>
    </row>
    <row r="47" spans="3:3" x14ac:dyDescent="0.25">
      <c r="C47" s="73" t="s">
        <v>624</v>
      </c>
    </row>
    <row r="48" spans="3:3" x14ac:dyDescent="0.25">
      <c r="C48" s="72" t="s">
        <v>625</v>
      </c>
    </row>
    <row r="49" spans="3:3" x14ac:dyDescent="0.25">
      <c r="C49" s="73" t="s">
        <v>626</v>
      </c>
    </row>
    <row r="50" spans="3:3" x14ac:dyDescent="0.25">
      <c r="C50" s="73" t="s">
        <v>627</v>
      </c>
    </row>
    <row r="51" spans="3:3" x14ac:dyDescent="0.25">
      <c r="C51" s="73" t="s">
        <v>628</v>
      </c>
    </row>
    <row r="52" spans="3:3" x14ac:dyDescent="0.25">
      <c r="C52" s="73" t="s">
        <v>629</v>
      </c>
    </row>
    <row r="53" spans="3:3" x14ac:dyDescent="0.25">
      <c r="C53" s="73" t="s">
        <v>630</v>
      </c>
    </row>
    <row r="54" spans="3:3" x14ac:dyDescent="0.25">
      <c r="C54" s="72" t="s">
        <v>631</v>
      </c>
    </row>
    <row r="55" spans="3:3" x14ac:dyDescent="0.25">
      <c r="C55" s="72" t="s">
        <v>632</v>
      </c>
    </row>
    <row r="56" spans="3:3" x14ac:dyDescent="0.25">
      <c r="C56" s="72" t="s">
        <v>633</v>
      </c>
    </row>
    <row r="57" spans="3:3" x14ac:dyDescent="0.25">
      <c r="C57" s="73" t="s">
        <v>401</v>
      </c>
    </row>
    <row r="58" spans="3:3" x14ac:dyDescent="0.25">
      <c r="C58" s="73" t="s">
        <v>174</v>
      </c>
    </row>
    <row r="59" spans="3:3" x14ac:dyDescent="0.25">
      <c r="C59" s="73" t="s">
        <v>634</v>
      </c>
    </row>
    <row r="60" spans="3:3" x14ac:dyDescent="0.25">
      <c r="C60" s="73" t="s">
        <v>166</v>
      </c>
    </row>
    <row r="61" spans="3:3" x14ac:dyDescent="0.25">
      <c r="C61" s="73" t="s">
        <v>48</v>
      </c>
    </row>
    <row r="62" spans="3:3" x14ac:dyDescent="0.25">
      <c r="C62" s="73" t="s">
        <v>381</v>
      </c>
    </row>
    <row r="63" spans="3:3" x14ac:dyDescent="0.25">
      <c r="C63" s="73" t="s">
        <v>635</v>
      </c>
    </row>
    <row r="64" spans="3:3" x14ac:dyDescent="0.25">
      <c r="C64" s="73" t="s">
        <v>636</v>
      </c>
    </row>
    <row r="65" spans="3:3" x14ac:dyDescent="0.25">
      <c r="C65" s="73" t="s">
        <v>637</v>
      </c>
    </row>
    <row r="66" spans="3:3" x14ac:dyDescent="0.25">
      <c r="C66" s="73" t="s">
        <v>406</v>
      </c>
    </row>
    <row r="67" spans="3:3" x14ac:dyDescent="0.25">
      <c r="C67" s="73" t="s">
        <v>638</v>
      </c>
    </row>
    <row r="68" spans="3:3" x14ac:dyDescent="0.25">
      <c r="C68" s="27" t="s">
        <v>639</v>
      </c>
    </row>
    <row r="69" spans="3:3" x14ac:dyDescent="0.25">
      <c r="C69" s="27" t="s">
        <v>640</v>
      </c>
    </row>
  </sheetData>
  <dataConsolidate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F53" sqref="F53"/>
    </sheetView>
  </sheetViews>
  <sheetFormatPr defaultRowHeight="15" x14ac:dyDescent="0.25"/>
  <cols>
    <col min="2" max="2" width="21.140625" customWidth="1"/>
    <col min="3" max="3" width="30.140625" bestFit="1" customWidth="1"/>
    <col min="4" max="4" width="19" customWidth="1"/>
    <col min="5" max="5" width="20" customWidth="1"/>
    <col min="6" max="6" width="19" customWidth="1"/>
    <col min="7" max="7" width="17.140625" customWidth="1"/>
    <col min="8" max="8" width="19" customWidth="1"/>
    <col min="9" max="9" width="19.42578125" customWidth="1"/>
    <col min="10" max="10" width="21" customWidth="1"/>
    <col min="11" max="11" width="21.85546875" customWidth="1"/>
  </cols>
  <sheetData>
    <row r="1" spans="2:11" ht="15.75" thickBot="1" x14ac:dyDescent="0.3"/>
    <row r="2" spans="2:11" ht="21" x14ac:dyDescent="0.25">
      <c r="B2" s="141" t="s">
        <v>641</v>
      </c>
      <c r="C2" s="142"/>
      <c r="D2" s="142"/>
      <c r="E2" s="142"/>
      <c r="F2" s="142"/>
      <c r="G2" s="142"/>
      <c r="H2" s="142"/>
      <c r="I2" s="142"/>
      <c r="J2" s="142"/>
      <c r="K2" s="143"/>
    </row>
    <row r="3" spans="2:11" ht="31.5" x14ac:dyDescent="0.25">
      <c r="B3" s="74" t="s">
        <v>642</v>
      </c>
      <c r="C3" s="80" t="s">
        <v>643</v>
      </c>
      <c r="D3" s="80" t="s">
        <v>644</v>
      </c>
      <c r="E3" s="80" t="s">
        <v>645</v>
      </c>
      <c r="F3" s="80" t="s">
        <v>646</v>
      </c>
      <c r="G3" s="80" t="s">
        <v>647</v>
      </c>
      <c r="H3" s="80" t="s">
        <v>648</v>
      </c>
      <c r="I3" s="80" t="s">
        <v>649</v>
      </c>
      <c r="J3" s="80" t="s">
        <v>650</v>
      </c>
      <c r="K3" s="75" t="s">
        <v>651</v>
      </c>
    </row>
    <row r="4" spans="2:11" ht="22.5" customHeight="1" thickBot="1" x14ac:dyDescent="0.3">
      <c r="B4" s="76" t="e">
        <f>COUNT('Planilha de Controle'!#REF!)/COUNT('Planilha de Controle'!#REF!)</f>
        <v>#DIV/0!</v>
      </c>
      <c r="C4" s="77" t="e">
        <f>SUM('Planilha de Controle'!#REF!)/SUM('Planilha de Controle'!#REF!)</f>
        <v>#REF!</v>
      </c>
      <c r="D4" s="77">
        <f>(4669230.04-3598181.5)/4669230.04</f>
        <v>0.22938440188738271</v>
      </c>
      <c r="E4" s="78">
        <f>4669230.04-3598181.5</f>
        <v>1071048.54</v>
      </c>
      <c r="F4" s="77" t="e">
        <f>('Planilha de Controle'!#REF!+'Planilha de Controle'!#REF!+'Planilha de Controle'!#REF!+'Planilha de Controle'!#REF!+'Planilha de Controle'!#REF!)/SUM('Planilha de Controle'!#REF!)</f>
        <v>#REF!</v>
      </c>
      <c r="G4" s="77" t="e">
        <f>SUM('Planilha de Controle'!#REF!)/SUM('Planilha de Controle'!#REF!)</f>
        <v>#REF!</v>
      </c>
      <c r="H4" s="77" t="e">
        <f>SUM('Planilha de Controle'!#REF!)/SUM('Planilha de Controle'!#REF!)</f>
        <v>#REF!</v>
      </c>
      <c r="I4" s="77">
        <f>46/76</f>
        <v>0.60526315789473684</v>
      </c>
      <c r="J4" s="77">
        <f>25/76</f>
        <v>0.32894736842105265</v>
      </c>
      <c r="K4" s="79">
        <f>5/76</f>
        <v>6.5789473684210523E-2</v>
      </c>
    </row>
    <row r="9" spans="2:11" x14ac:dyDescent="0.25">
      <c r="J9" s="24"/>
      <c r="K9" s="24"/>
    </row>
    <row r="11" spans="2:11" x14ac:dyDescent="0.25">
      <c r="J11" s="24"/>
    </row>
  </sheetData>
  <mergeCells count="1">
    <mergeCell ref="B2:K2"/>
  </mergeCell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5074eaa-960a-4ba2-969b-5ac5df90a8b0" xsi:nil="true"/>
    <lcf76f155ced4ddcb4097134ff3c332f xmlns="4fb9253d-f0f1-4ad4-8352-487b04edcff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F4FC0F825396146AE1CF83D92E7C0CD" ma:contentTypeVersion="15" ma:contentTypeDescription="Crie um novo documento." ma:contentTypeScope="" ma:versionID="aa84a43b1fad7fd4f23c4d13aeb43e43">
  <xsd:schema xmlns:xsd="http://www.w3.org/2001/XMLSchema" xmlns:xs="http://www.w3.org/2001/XMLSchema" xmlns:p="http://schemas.microsoft.com/office/2006/metadata/properties" xmlns:ns2="a5074eaa-960a-4ba2-969b-5ac5df90a8b0" xmlns:ns3="4fb9253d-f0f1-4ad4-8352-487b04edcff2" targetNamespace="http://schemas.microsoft.com/office/2006/metadata/properties" ma:root="true" ma:fieldsID="e879b69893608fa5e44fb043b056a96a" ns2:_="" ns3:_="">
    <xsd:import namespace="a5074eaa-960a-4ba2-969b-5ac5df90a8b0"/>
    <xsd:import namespace="4fb9253d-f0f1-4ad4-8352-487b04edcff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074eaa-960a-4ba2-969b-5ac5df90a8b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3e89806-556e-40a3-aa41-3f63eb318872}" ma:internalName="TaxCatchAll" ma:showField="CatchAllData" ma:web="a5074eaa-960a-4ba2-969b-5ac5df90a8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b9253d-f0f1-4ad4-8352-487b04edcf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a4baa307-c707-48d6-b78d-67cc398629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C0B3C0-5057-499C-A209-53486F268B77}">
  <ds:schemaRefs>
    <ds:schemaRef ds:uri="http://schemas.microsoft.com/office/2006/metadata/properties"/>
    <ds:schemaRef ds:uri="http://schemas.microsoft.com/office/infopath/2007/PartnerControls"/>
    <ds:schemaRef ds:uri="a5074eaa-960a-4ba2-969b-5ac5df90a8b0"/>
    <ds:schemaRef ds:uri="4fb9253d-f0f1-4ad4-8352-487b04edcff2"/>
  </ds:schemaRefs>
</ds:datastoreItem>
</file>

<file path=customXml/itemProps2.xml><?xml version="1.0" encoding="utf-8"?>
<ds:datastoreItem xmlns:ds="http://schemas.openxmlformats.org/officeDocument/2006/customXml" ds:itemID="{CA851002-C532-4096-8031-EC872CB3A1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074eaa-960a-4ba2-969b-5ac5df90a8b0"/>
    <ds:schemaRef ds:uri="4fb9253d-f0f1-4ad4-8352-487b04edcf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8C68D0-0FC7-4B96-8474-AA8C781D18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Planilha de Controle</vt:lpstr>
      <vt:lpstr>Database</vt:lpstr>
      <vt:lpstr>Plan1</vt:lpstr>
      <vt:lpstr>Indicadores</vt:lpstr>
      <vt:lpstr>Indicadores!Area_de_impressao</vt:lpstr>
      <vt:lpstr>'Planilha de Controle'!Area_de_impressao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Barillari, Camillo Segreto (BR - Sao Paulo)</dc:creator>
  <cp:keywords/>
  <dc:description/>
  <cp:lastModifiedBy>Thiago da Cunha e Souza</cp:lastModifiedBy>
  <cp:revision/>
  <dcterms:created xsi:type="dcterms:W3CDTF">2015-03-25T12:47:19Z</dcterms:created>
  <dcterms:modified xsi:type="dcterms:W3CDTF">2023-07-05T14:46:02Z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0x0101000F4FC0F825396146AE1CF83D92E7C0CD</vt:lpwstr>
  </property>
  <property fmtid="{D5CDD505-2E9C-101B-9397-08002B2CF9AE}" pid="3" name="MediaServiceImageTags">
    <vt:lpwstr/>
  </property>
</Properties>
</file>