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160"/>
  </bookViews>
  <sheets>
    <sheet name="Anexo III - Pl. Total" sheetId="1" r:id="rId1"/>
    <sheet name="Anexo III-A S. PERM" sheetId="2" r:id="rId2"/>
    <sheet name="Anexo III-B S. EVENT" sheetId="3" r:id="rId3"/>
    <sheet name="Anexo III- C. Pl. Custos-Superv" sheetId="5" r:id="rId4"/>
    <sheet name="AnexoIII-D.Pl.Custos-Tec.Refr." sheetId="6" r:id="rId5"/>
    <sheet name="AnexoIII-E.Pl.-Custos-Aux.Refr." sheetId="7" r:id="rId6"/>
    <sheet name="Anexo III-F - Unif. EPI" sheetId="10" r:id="rId7"/>
    <sheet name="Anexo III-G - Encargos" sheetId="11" r:id="rId8"/>
    <sheet name="Anexo III-H Equip." sheetId="12" r:id="rId9"/>
    <sheet name="Anexo III-I Mat. Cons." sheetId="13" r:id="rId10"/>
    <sheet name="Anexo III-J Peças e Mat." sheetId="14" r:id="rId11"/>
    <sheet name="Anexo III-K BDI S. Perm. Event." sheetId="15" r:id="rId12"/>
    <sheet name="Anexo III-L BDI For. Pça e Mat." sheetId="16" r:id="rId13"/>
    <sheet name="Anexo III-M Serv complementares" sheetId="17" r:id="rId14"/>
    <sheet name="Anexo III-N MdO não residente" sheetId="20" r:id="rId15"/>
  </sheets>
  <definedNames>
    <definedName name="_xlnm.Print_Area" localSheetId="0">'Anexo III - Pl. Total'!$A$1:$G$18</definedName>
    <definedName name="_xlnm.Print_Area" localSheetId="3">'Anexo III- C. Pl. Custos-Superv'!$A$1:$X$146</definedName>
    <definedName name="_xlnm.Print_Area" localSheetId="1">'Anexo III-A S. PERM'!$A$1:$E$22</definedName>
    <definedName name="_xlnm.Print_Area" localSheetId="2">'Anexo III-B S. EVENT'!$A$1:$E$17</definedName>
    <definedName name="_xlnm.Print_Area" localSheetId="6">'Anexo III-F - Unif. EPI'!$A$1:$G$44</definedName>
    <definedName name="_xlnm.Print_Area" localSheetId="7">'Anexo III-G - Encargos'!$A$1:$D$39</definedName>
    <definedName name="_xlnm.Print_Area" localSheetId="8">'Anexo III-H Equip.'!$A$1:$F$39</definedName>
    <definedName name="_xlnm.Print_Area" localSheetId="9">'Anexo III-I Mat. Cons.'!$A$1:$F$54</definedName>
    <definedName name="_xlnm.Print_Area" localSheetId="10">'Anexo III-J Peças e Mat.'!$A$1:$E$69</definedName>
    <definedName name="_xlnm.Print_Area" localSheetId="11">'Anexo III-K BDI S. Perm. Event.'!$A$1:$C$32</definedName>
    <definedName name="_xlnm.Print_Area" localSheetId="12">'Anexo III-L BDI For. Pça e Mat.'!$A$1:$C$24</definedName>
    <definedName name="_xlnm.Print_Area" localSheetId="4">'AnexoIII-D.Pl.Custos-Tec.Refr.'!$A$1:$X$146</definedName>
    <definedName name="_xlnm.Print_Area" localSheetId="5">'AnexoIII-E.Pl.-Custos-Aux.Refr.'!$A$1:$X$146</definedName>
    <definedName name="Excel_BuiltIn_Print_Area_10">"$#REF!.$A$7:$X$186"</definedName>
    <definedName name="Excel_BuiltIn_Print_Area_11">"$#REF!.$A$7:$X$186"</definedName>
    <definedName name="Excel_BuiltIn_Print_Area_12">"$#REF!.$A$7:$X$186"</definedName>
    <definedName name="Excel_BuiltIn_Print_Area_13">"$#REF!.$A$7:$X$186"</definedName>
    <definedName name="Excel_BuiltIn_Print_Area_16">"$#REF!.$A$1:$X$19"</definedName>
    <definedName name="Excel_BuiltIn_Print_Area_2">"$#REF!.$A$5:$AF$88"</definedName>
    <definedName name="Excel_BuiltIn_Print_Area_3">"$#REF!.$A$7:$E$48"</definedName>
    <definedName name="Excel_BuiltIn_Print_Area_4">"$#REF!.$A$7:$X$186"</definedName>
    <definedName name="Excel_BuiltIn_Print_Area_5">"$#REF!.$A$7:$X$186"</definedName>
    <definedName name="Excel_BuiltIn_Print_Area_6">"$#REF!.$A$1:$X$140"</definedName>
    <definedName name="Excel_BuiltIn_Print_Area_8">"$#REF!.$A$7:$X$186"</definedName>
    <definedName name="Excel_BuiltIn_Print_Area_9">"$#REF!.$A$7:$X$186"</definedName>
  </definedNames>
  <calcPr calcId="125725" fullPrecision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2"/>
  <c r="E9"/>
  <c r="E10"/>
  <c r="Q88" i="7" l="1"/>
  <c r="Q88" i="6"/>
  <c r="Q88" i="5"/>
  <c r="C4" i="20" l="1"/>
  <c r="E4" l="1"/>
  <c r="E5" l="1"/>
  <c r="F37" i="12"/>
  <c r="F36"/>
  <c r="E6" i="20" l="1"/>
  <c r="E7" s="1"/>
  <c r="E5" i="17" l="1"/>
  <c r="E4"/>
  <c r="E6" l="1"/>
  <c r="E7" s="1"/>
  <c r="E8" s="1"/>
  <c r="F35" i="10"/>
  <c r="G35" s="1"/>
  <c r="F18" i="12"/>
  <c r="F19"/>
  <c r="F20"/>
  <c r="F21"/>
  <c r="F22"/>
  <c r="F23"/>
  <c r="F24"/>
  <c r="F25"/>
  <c r="F26"/>
  <c r="F27"/>
  <c r="F28"/>
  <c r="F29"/>
  <c r="F30"/>
  <c r="F31"/>
  <c r="F32"/>
  <c r="F33"/>
  <c r="F34"/>
  <c r="F35"/>
  <c r="Q82" i="7" l="1"/>
  <c r="Q79"/>
  <c r="Q82" i="6"/>
  <c r="Q79"/>
  <c r="Q82" i="5"/>
  <c r="Q79"/>
  <c r="Q62" i="7"/>
  <c r="Q62" i="6"/>
  <c r="Q62" i="5"/>
  <c r="Q125" l="1"/>
  <c r="Q123"/>
  <c r="Q119"/>
  <c r="Q118"/>
  <c r="Q114"/>
  <c r="Q112"/>
  <c r="Q94"/>
  <c r="Q67"/>
  <c r="Q63"/>
  <c r="Q61"/>
  <c r="Q60"/>
  <c r="Q59"/>
  <c r="Q58"/>
  <c r="Q57"/>
  <c r="AI56"/>
  <c r="Q56"/>
  <c r="AK54"/>
  <c r="AK53"/>
  <c r="AK51"/>
  <c r="AK56" s="1"/>
  <c r="AG51"/>
  <c r="AD51"/>
  <c r="AG33"/>
  <c r="AH32"/>
  <c r="AH33" s="1"/>
  <c r="U27"/>
  <c r="AE20"/>
  <c r="AF20" s="1"/>
  <c r="Q64" l="1"/>
  <c r="Q75" s="1"/>
  <c r="U45"/>
  <c r="U130" s="1"/>
  <c r="AH27"/>
  <c r="AH28" s="1"/>
  <c r="Q69"/>
  <c r="U34"/>
  <c r="U35" s="1"/>
  <c r="U57" s="1"/>
  <c r="Q80"/>
  <c r="Q99" l="1"/>
  <c r="Q83"/>
  <c r="U83" s="1"/>
  <c r="Q95"/>
  <c r="U56"/>
  <c r="Q70"/>
  <c r="U70" s="1"/>
  <c r="U69"/>
  <c r="U59"/>
  <c r="U80"/>
  <c r="Q85"/>
  <c r="Q102" s="1"/>
  <c r="U95"/>
  <c r="Q76"/>
  <c r="Q101" s="1"/>
  <c r="U75"/>
  <c r="U67"/>
  <c r="U61"/>
  <c r="U63"/>
  <c r="U60"/>
  <c r="U92"/>
  <c r="U88"/>
  <c r="U81"/>
  <c r="U68"/>
  <c r="U129"/>
  <c r="U91"/>
  <c r="U74"/>
  <c r="U90"/>
  <c r="U82"/>
  <c r="U93"/>
  <c r="U89"/>
  <c r="U84"/>
  <c r="U79"/>
  <c r="U62"/>
  <c r="Q96"/>
  <c r="Q103" s="1"/>
  <c r="U58"/>
  <c r="U76" l="1"/>
  <c r="U101" s="1"/>
  <c r="Q71"/>
  <c r="Q100" s="1"/>
  <c r="Q105" s="1"/>
  <c r="U71"/>
  <c r="U100" s="1"/>
  <c r="U85"/>
  <c r="U102" s="1"/>
  <c r="U94"/>
  <c r="U96" s="1"/>
  <c r="U103" s="1"/>
  <c r="U64"/>
  <c r="U99" s="1"/>
  <c r="U105" l="1"/>
  <c r="AD106" s="1"/>
  <c r="U132" l="1"/>
  <c r="H4" i="14" l="1"/>
  <c r="M4" l="1"/>
  <c r="U27" i="7"/>
  <c r="U34" s="1"/>
  <c r="J5" i="15" l="1"/>
  <c r="J6" s="1"/>
  <c r="U27" i="6"/>
  <c r="Q56"/>
  <c r="Q57"/>
  <c r="Q58"/>
  <c r="Q59"/>
  <c r="Q60"/>
  <c r="Q61"/>
  <c r="Q63"/>
  <c r="Q67"/>
  <c r="Q68"/>
  <c r="Q81"/>
  <c r="Q84"/>
  <c r="Q112"/>
  <c r="Q114"/>
  <c r="Q118"/>
  <c r="Q119"/>
  <c r="Q123"/>
  <c r="Q125"/>
  <c r="U35" i="7"/>
  <c r="Q56"/>
  <c r="Q57"/>
  <c r="Q58"/>
  <c r="Q59"/>
  <c r="Q60"/>
  <c r="Q61"/>
  <c r="Q63"/>
  <c r="Q67"/>
  <c r="Q68"/>
  <c r="Q81"/>
  <c r="Q84"/>
  <c r="Q112"/>
  <c r="Q114"/>
  <c r="Q118"/>
  <c r="Q119"/>
  <c r="Q123"/>
  <c r="Q125"/>
  <c r="C15" i="15"/>
  <c r="C16" s="1"/>
  <c r="C16" i="16"/>
  <c r="J13" i="15"/>
  <c r="G12"/>
  <c r="H10"/>
  <c r="G10" s="1"/>
  <c r="AD51" i="6"/>
  <c r="AD51" i="7" s="1"/>
  <c r="L8" i="15"/>
  <c r="E7"/>
  <c r="K4"/>
  <c r="H69" i="14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D13" i="11"/>
  <c r="C26"/>
  <c r="C34"/>
  <c r="AI56" i="7"/>
  <c r="AJ56" s="1"/>
  <c r="AE20"/>
  <c r="AF20" s="1"/>
  <c r="AI56" i="6"/>
  <c r="AJ56" s="1"/>
  <c r="AE20"/>
  <c r="AF20" s="1"/>
  <c r="U34" l="1"/>
  <c r="U35" s="1"/>
  <c r="C13" i="11"/>
  <c r="Q64" i="7"/>
  <c r="Q99" s="1"/>
  <c r="Q69" i="6"/>
  <c r="Q94" i="7"/>
  <c r="Q69"/>
  <c r="U69" s="1"/>
  <c r="M5" i="14"/>
  <c r="M7"/>
  <c r="M9"/>
  <c r="M11"/>
  <c r="M13"/>
  <c r="M15"/>
  <c r="M17"/>
  <c r="M19"/>
  <c r="M21"/>
  <c r="M23"/>
  <c r="M25"/>
  <c r="M27"/>
  <c r="M29"/>
  <c r="M31"/>
  <c r="M33"/>
  <c r="M35"/>
  <c r="M37"/>
  <c r="M39"/>
  <c r="M41"/>
  <c r="M43"/>
  <c r="M45"/>
  <c r="M47"/>
  <c r="M49"/>
  <c r="M51"/>
  <c r="M53"/>
  <c r="M55"/>
  <c r="M57"/>
  <c r="M59"/>
  <c r="M61"/>
  <c r="M63"/>
  <c r="M65"/>
  <c r="M67"/>
  <c r="M69"/>
  <c r="M6"/>
  <c r="M8"/>
  <c r="M10"/>
  <c r="M12"/>
  <c r="M14"/>
  <c r="M16"/>
  <c r="M18"/>
  <c r="M20"/>
  <c r="M22"/>
  <c r="M24"/>
  <c r="M26"/>
  <c r="M28"/>
  <c r="M30"/>
  <c r="M32"/>
  <c r="M34"/>
  <c r="M36"/>
  <c r="M38"/>
  <c r="M40"/>
  <c r="M42"/>
  <c r="M44"/>
  <c r="M46"/>
  <c r="M48"/>
  <c r="M50"/>
  <c r="M52"/>
  <c r="M54"/>
  <c r="M56"/>
  <c r="M58"/>
  <c r="M60"/>
  <c r="M62"/>
  <c r="M64"/>
  <c r="M66"/>
  <c r="M68"/>
  <c r="U68" i="7"/>
  <c r="J7" i="15"/>
  <c r="F6" i="13" s="1"/>
  <c r="U45" i="6"/>
  <c r="U130" s="1"/>
  <c r="U45" i="7"/>
  <c r="U130" s="1"/>
  <c r="U63"/>
  <c r="U59"/>
  <c r="U89"/>
  <c r="U62"/>
  <c r="U58"/>
  <c r="U88"/>
  <c r="U67"/>
  <c r="U84"/>
  <c r="U60"/>
  <c r="U56"/>
  <c r="D34" i="11"/>
  <c r="Q75" i="7"/>
  <c r="U74"/>
  <c r="U92"/>
  <c r="U79"/>
  <c r="U81"/>
  <c r="U90"/>
  <c r="U93"/>
  <c r="U129"/>
  <c r="U82"/>
  <c r="U91"/>
  <c r="U61"/>
  <c r="Q80"/>
  <c r="U57"/>
  <c r="Q64" i="6"/>
  <c r="Q94"/>
  <c r="Q80"/>
  <c r="F4" i="13"/>
  <c r="F12"/>
  <c r="F20"/>
  <c r="F28"/>
  <c r="F36"/>
  <c r="F44"/>
  <c r="F7"/>
  <c r="F15"/>
  <c r="F23"/>
  <c r="F31"/>
  <c r="F39"/>
  <c r="F19" i="10"/>
  <c r="G19" s="1"/>
  <c r="F27"/>
  <c r="G27" s="1"/>
  <c r="F20"/>
  <c r="G20" s="1"/>
  <c r="F24"/>
  <c r="G24" s="1"/>
  <c r="F28"/>
  <c r="G28" s="1"/>
  <c r="U90" i="6" l="1"/>
  <c r="U61"/>
  <c r="U57"/>
  <c r="U59"/>
  <c r="U56"/>
  <c r="U93"/>
  <c r="U88"/>
  <c r="U62"/>
  <c r="U79"/>
  <c r="U58"/>
  <c r="U129"/>
  <c r="U89"/>
  <c r="U82"/>
  <c r="U67"/>
  <c r="U81"/>
  <c r="U63"/>
  <c r="U84"/>
  <c r="U91"/>
  <c r="U68"/>
  <c r="U74"/>
  <c r="U60"/>
  <c r="U92"/>
  <c r="U69"/>
  <c r="F14" i="10"/>
  <c r="G14" s="1"/>
  <c r="F23"/>
  <c r="G23" s="1"/>
  <c r="F5"/>
  <c r="G5" s="1"/>
  <c r="F32"/>
  <c r="G32" s="1"/>
  <c r="F22"/>
  <c r="G22" s="1"/>
  <c r="F21"/>
  <c r="G21" s="1"/>
  <c r="F43" i="13"/>
  <c r="F27"/>
  <c r="F11"/>
  <c r="F40"/>
  <c r="F24"/>
  <c r="F8"/>
  <c r="F7" i="10"/>
  <c r="G7" s="1"/>
  <c r="F34"/>
  <c r="G34" s="1"/>
  <c r="F9"/>
  <c r="G9" s="1"/>
  <c r="F26"/>
  <c r="G26" s="1"/>
  <c r="F18"/>
  <c r="G18" s="1"/>
  <c r="F25"/>
  <c r="G25" s="1"/>
  <c r="F35" i="13"/>
  <c r="F19"/>
  <c r="F3"/>
  <c r="F32"/>
  <c r="F16"/>
  <c r="F41" i="10"/>
  <c r="G41" s="1"/>
  <c r="Q70" i="7"/>
  <c r="U70" s="1"/>
  <c r="U71" s="1"/>
  <c r="U100" s="1"/>
  <c r="F12" i="10"/>
  <c r="G12" s="1"/>
  <c r="F8"/>
  <c r="G8" s="1"/>
  <c r="F36"/>
  <c r="G36" s="1"/>
  <c r="F11"/>
  <c r="G11" s="1"/>
  <c r="F38"/>
  <c r="G38" s="1"/>
  <c r="F13"/>
  <c r="G13" s="1"/>
  <c r="F31"/>
  <c r="G31" s="1"/>
  <c r="F40"/>
  <c r="G40" s="1"/>
  <c r="F6"/>
  <c r="F15"/>
  <c r="G15" s="1"/>
  <c r="F33"/>
  <c r="G33" s="1"/>
  <c r="F37"/>
  <c r="G37" s="1"/>
  <c r="F10"/>
  <c r="G10" s="1"/>
  <c r="F39"/>
  <c r="G39" s="1"/>
  <c r="F45" i="13"/>
  <c r="F41"/>
  <c r="F37"/>
  <c r="F33"/>
  <c r="F29"/>
  <c r="F25"/>
  <c r="F21"/>
  <c r="F17"/>
  <c r="F13"/>
  <c r="F9"/>
  <c r="F5"/>
  <c r="F46"/>
  <c r="F42"/>
  <c r="F38"/>
  <c r="F34"/>
  <c r="F30"/>
  <c r="F26"/>
  <c r="F22"/>
  <c r="F18"/>
  <c r="F14"/>
  <c r="F10"/>
  <c r="Q70" i="6"/>
  <c r="Q71" s="1"/>
  <c r="Q100" s="1"/>
  <c r="Q95" i="7"/>
  <c r="U95" s="1"/>
  <c r="Q83"/>
  <c r="U83" s="1"/>
  <c r="D26" i="11"/>
  <c r="D38" s="1"/>
  <c r="D39" s="1"/>
  <c r="F6" i="12"/>
  <c r="F10"/>
  <c r="F14"/>
  <c r="F7"/>
  <c r="F11"/>
  <c r="F15"/>
  <c r="F5"/>
  <c r="F9"/>
  <c r="F13"/>
  <c r="F17"/>
  <c r="F8"/>
  <c r="F12"/>
  <c r="F16"/>
  <c r="U64" i="7"/>
  <c r="U99" s="1"/>
  <c r="U94"/>
  <c r="U80" i="6"/>
  <c r="Q75"/>
  <c r="Q83"/>
  <c r="U83" s="1"/>
  <c r="Q99"/>
  <c r="U80" i="7"/>
  <c r="U75"/>
  <c r="U76" s="1"/>
  <c r="U101" s="1"/>
  <c r="Q76"/>
  <c r="Q101" s="1"/>
  <c r="U64" i="6"/>
  <c r="U99" s="1"/>
  <c r="Q95"/>
  <c r="U95" s="1"/>
  <c r="E38" i="12" l="1"/>
  <c r="E39" s="1"/>
  <c r="U94" i="6"/>
  <c r="U96" s="1"/>
  <c r="U103" s="1"/>
  <c r="C38" i="11"/>
  <c r="C39" s="1"/>
  <c r="U70" i="6"/>
  <c r="U71" s="1"/>
  <c r="U100" s="1"/>
  <c r="Q71" i="7"/>
  <c r="Q100" s="1"/>
  <c r="Q85"/>
  <c r="Q102" s="1"/>
  <c r="F29" i="10"/>
  <c r="G29" s="1"/>
  <c r="F42"/>
  <c r="G42" s="1"/>
  <c r="F48" i="13"/>
  <c r="F50" s="1"/>
  <c r="G6" i="10"/>
  <c r="F16"/>
  <c r="G16" s="1"/>
  <c r="Q96" i="7"/>
  <c r="Q103" s="1"/>
  <c r="U96"/>
  <c r="U103" s="1"/>
  <c r="U85"/>
  <c r="U102" s="1"/>
  <c r="Q96" i="6"/>
  <c r="Q103" s="1"/>
  <c r="U85"/>
  <c r="U102" s="1"/>
  <c r="Q85"/>
  <c r="Q102" s="1"/>
  <c r="U75"/>
  <c r="U76" s="1"/>
  <c r="U101" s="1"/>
  <c r="Q76"/>
  <c r="Q101" s="1"/>
  <c r="U52" i="5" l="1"/>
  <c r="U131" s="1"/>
  <c r="U133" s="1"/>
  <c r="Q105" i="7"/>
  <c r="G50" i="13"/>
  <c r="U105" i="7"/>
  <c r="U132" s="1"/>
  <c r="Q105" i="6"/>
  <c r="U105"/>
  <c r="U132" s="1"/>
  <c r="U52" i="7" l="1"/>
  <c r="U111" s="1"/>
  <c r="AD45" i="5"/>
  <c r="U111"/>
  <c r="U112" s="1"/>
  <c r="U113" s="1"/>
  <c r="U114" s="1"/>
  <c r="AD106" i="7"/>
  <c r="U52" i="6"/>
  <c r="U131" s="1"/>
  <c r="U133" s="1"/>
  <c r="AD106"/>
  <c r="AD45" i="7" l="1"/>
  <c r="U131"/>
  <c r="U133" s="1"/>
  <c r="U115" i="5"/>
  <c r="U111" i="6"/>
  <c r="U112" s="1"/>
  <c r="U113" s="1"/>
  <c r="U114" s="1"/>
  <c r="U115" s="1"/>
  <c r="AD45"/>
  <c r="U112" i="7"/>
  <c r="U113" s="1"/>
  <c r="U114" s="1"/>
  <c r="U115" s="1"/>
  <c r="U125" i="5" l="1"/>
  <c r="U121"/>
  <c r="U119"/>
  <c r="U123"/>
  <c r="U118"/>
  <c r="U121" i="7"/>
  <c r="U123"/>
  <c r="U118"/>
  <c r="U125"/>
  <c r="U119"/>
  <c r="U123" i="6"/>
  <c r="U118"/>
  <c r="U125"/>
  <c r="U119"/>
  <c r="U121"/>
  <c r="U126" i="5" l="1"/>
  <c r="U126" i="7"/>
  <c r="U134" s="1"/>
  <c r="U135" s="1"/>
  <c r="U126" i="6"/>
  <c r="U134" s="1"/>
  <c r="U135" s="1"/>
  <c r="AD126" s="1"/>
  <c r="U134" i="5" l="1"/>
  <c r="U135" s="1"/>
  <c r="A139" s="1"/>
  <c r="K139" s="1"/>
  <c r="T139" s="1"/>
  <c r="A139" i="7"/>
  <c r="K139" s="1"/>
  <c r="T139" s="1"/>
  <c r="A139" i="6"/>
  <c r="K139" s="1"/>
  <c r="T139" s="1"/>
  <c r="AD126" i="7"/>
  <c r="AD126" i="5" l="1"/>
  <c r="U144"/>
  <c r="U145" s="1"/>
  <c r="U146" s="1"/>
  <c r="T140"/>
  <c r="T140" i="6"/>
  <c r="U144"/>
  <c r="U145" s="1"/>
  <c r="U146" s="1"/>
  <c r="T140" i="7"/>
  <c r="U144"/>
  <c r="U145" s="1"/>
  <c r="U146" s="1"/>
  <c r="E12" i="2" l="1"/>
  <c r="E13" l="1"/>
  <c r="D12" i="3" s="1"/>
  <c r="E14" i="2" l="1"/>
  <c r="E16" l="1"/>
  <c r="E15"/>
  <c r="E18" s="1"/>
  <c r="E13" i="3" l="1"/>
  <c r="E14" s="1"/>
  <c r="D13" i="1" l="1"/>
  <c r="F13" l="1"/>
  <c r="E13"/>
  <c r="C13"/>
  <c r="H9" i="15"/>
  <c r="G9" s="1"/>
  <c r="AF51" i="5"/>
</calcChain>
</file>

<file path=xl/sharedStrings.xml><?xml version="1.0" encoding="utf-8"?>
<sst xmlns="http://schemas.openxmlformats.org/spreadsheetml/2006/main" count="1584" uniqueCount="617">
  <si>
    <t>ANEXO III</t>
  </si>
  <si>
    <t>PLANILHA TOTALIZADORA DA</t>
  </si>
  <si>
    <t xml:space="preserve"> PROPOSTA DE QUANTIDADES E PREÇOS</t>
  </si>
  <si>
    <t>ITEM</t>
  </si>
  <si>
    <t>DESCRIÇÃO</t>
  </si>
  <si>
    <t>VALOR MENSAL</t>
  </si>
  <si>
    <t>VALOR 12 MESES</t>
  </si>
  <si>
    <t>BDI</t>
  </si>
  <si>
    <t>Valor com BDI</t>
  </si>
  <si>
    <t>SERVIÇOS PERMANENTES  - ANEXO III-A</t>
  </si>
  <si>
    <t>SERVIÇOS EVENTUAIS – ANEXO III-B (1/12 do item 1)</t>
  </si>
  <si>
    <t>FORNECIMENTO DE MATERIAIS – ANEXO III-M (33% do item 1)</t>
  </si>
  <si>
    <t>SERVIÇOS COMPLEMENTARES
ANEXO III-P</t>
  </si>
  <si>
    <t>SERVIÇOS NÃO PERMANENTES
ANEXO III-Q</t>
  </si>
  <si>
    <t>VALOR GLOBAL 12 MESES ESTIMADO (01 + 02 + 03+04+05)</t>
  </si>
  <si>
    <t>ANEXO III-A</t>
  </si>
  <si>
    <t xml:space="preserve">PLANILHA PROPOSTA DE QUANTIDADES E PREÇOS - SERVIÇOS PERMANENTES  </t>
  </si>
  <si>
    <t>Item</t>
  </si>
  <si>
    <t>Categoria</t>
  </si>
  <si>
    <t>Quantitativo</t>
  </si>
  <si>
    <t>Valor Unitário</t>
  </si>
  <si>
    <t>Valor Mensal</t>
  </si>
  <si>
    <t>Supervisor</t>
  </si>
  <si>
    <t>Técnico de Refrigeração</t>
  </si>
  <si>
    <t>Auxiliar de Refrigeração</t>
  </si>
  <si>
    <t>VALOR GLOBAL MENSAL - VGM (SOMATÓRIO 1 A 3)</t>
  </si>
  <si>
    <t>(Mão de obra + Equipamentos)</t>
  </si>
  <si>
    <t>VALOR GLOBAL 12 Meses - VGA (12 X ITEM 4)</t>
  </si>
  <si>
    <t>FORNECIMENTO MATERIAIS/MÊS (descritos no Anexo III-M)</t>
  </si>
  <si>
    <t>Estimado Máximo até 33% do VGM)</t>
  </si>
  <si>
    <t>FORNECIMENTO MATERIAIS 12 Meses (descritos no Anexo III-M)</t>
  </si>
  <si>
    <t>(12 X ITEM 6)</t>
  </si>
  <si>
    <t>VALOR GLOBAL TOTAL ESTIMADO MENSAL ( 10 + 12)</t>
  </si>
  <si>
    <t>VALOR GLOBAL TOTAL ESTIMADO 12 MESES ( 11 + 13)</t>
  </si>
  <si>
    <t>ANEXO III-B</t>
  </si>
  <si>
    <t>PLANILHA PROPOSTA DE QUANTIDADES E PREÇOS - SERVIÇOS EVENTUAIS</t>
  </si>
  <si>
    <t>CÓDIGO SINAPI / SCO</t>
  </si>
  <si>
    <t>CATEGORIA</t>
  </si>
  <si>
    <t>VALOR UNITÁRIO R$</t>
  </si>
  <si>
    <t>UNIDADE</t>
  </si>
  <si>
    <t>MP14.05.0250</t>
  </si>
  <si>
    <t>Engenheiro Mecânico</t>
  </si>
  <si>
    <t>Hora</t>
  </si>
  <si>
    <t>Acordo de Classe</t>
  </si>
  <si>
    <t>Supervisor de Refrigeração</t>
  </si>
  <si>
    <t>Acordo de classe</t>
  </si>
  <si>
    <t>TOTAL (1/12 do custo do serv. Permanente)</t>
  </si>
  <si>
    <t>Bonificação de Despesas indiretas - BDI (%)</t>
  </si>
  <si>
    <t>VALOR TOTAL GLOBAL (Item 19 + Item 20)</t>
  </si>
  <si>
    <t>ANEXO III-C  - PLANILHA DE CUSTO E FORMAÇÃO DE PREÇOS</t>
  </si>
  <si>
    <t>Número do Processo:</t>
  </si>
  <si>
    <t>......./2022</t>
  </si>
  <si>
    <t>Número do Pregão:</t>
  </si>
  <si>
    <t>.../2022</t>
  </si>
  <si>
    <t>11.250/2016</t>
  </si>
  <si>
    <t>Dia:</t>
  </si>
  <si>
    <t>../../2022</t>
  </si>
  <si>
    <t>Discriminação dos Serviços (dados referentes à contratação)</t>
  </si>
  <si>
    <t>A</t>
  </si>
  <si>
    <t>Data de apresentação da proposta (dia/mês/ano)</t>
  </si>
  <si>
    <t>B</t>
  </si>
  <si>
    <t>Município/UF</t>
  </si>
  <si>
    <t>Rio de Janeiro / RJ</t>
  </si>
  <si>
    <t>C</t>
  </si>
  <si>
    <t>Ano, Acordo, Convenção ou Sentença Normativa em Dissídio Coletivo</t>
  </si>
  <si>
    <t>2022/2023</t>
  </si>
  <si>
    <t>D</t>
  </si>
  <si>
    <t>Nº de meses de execução contratual</t>
  </si>
  <si>
    <t>Identificação do Serviço</t>
  </si>
  <si>
    <t>Unidade de Medida</t>
  </si>
  <si>
    <t>Quantidade total a contratar
(em função da unidade de medida)</t>
  </si>
  <si>
    <t>Manutenção de Sistema de Refrigeração</t>
  </si>
  <si>
    <t>Posto</t>
  </si>
  <si>
    <t>MÃO-DE-OBRA VINCULADA A EXECUÇÃO CONTRATUAL</t>
  </si>
  <si>
    <t>Dados complementares para composição dos custos referente à mão-de-obra</t>
  </si>
  <si>
    <t>Tipo de serviço</t>
  </si>
  <si>
    <t xml:space="preserve">Categoria profissional </t>
  </si>
  <si>
    <t>Data base da categoria (dia/mês/ano)</t>
  </si>
  <si>
    <t>MÓDULO 1 : COMPOSIÇÃO DA REMUNERAÇÃO</t>
  </si>
  <si>
    <t>Composição da Remuneração</t>
  </si>
  <si>
    <t>Valor</t>
  </si>
  <si>
    <t>Salário Base</t>
  </si>
  <si>
    <t>Adicional Periculosidade</t>
  </si>
  <si>
    <t>Adicional Insalubridade</t>
  </si>
  <si>
    <t>Adicional Noturno</t>
  </si>
  <si>
    <t>E</t>
  </si>
  <si>
    <t>Hora noturna adicional</t>
  </si>
  <si>
    <t>F</t>
  </si>
  <si>
    <t>Adicional de Hora Extra</t>
  </si>
  <si>
    <t>G</t>
  </si>
  <si>
    <t>Intervalo intrajornada</t>
  </si>
  <si>
    <t>H</t>
  </si>
  <si>
    <t>Adicional Cursos SENAI (Cl. 9ª-Conv. Colet. (5%)</t>
  </si>
  <si>
    <t>Total de Remuneração</t>
  </si>
  <si>
    <t>MÓDULO 2 : BENEFÍCIOS MENSAIS E DIÁRIOS</t>
  </si>
  <si>
    <t xml:space="preserve">Benefícios Mensais e Diários </t>
  </si>
  <si>
    <t xml:space="preserve">Transporte </t>
  </si>
  <si>
    <t xml:space="preserve">Auxílio Alimentação </t>
  </si>
  <si>
    <t>Assitência Médica e familiar</t>
  </si>
  <si>
    <t>Auxílio-Creche</t>
  </si>
  <si>
    <t>Seguro de Vida e funeral</t>
  </si>
  <si>
    <t>Outros café da manhã</t>
  </si>
  <si>
    <t>Total de Benefícios Mensais e Diários</t>
  </si>
  <si>
    <t>MÓDULO 3 : INSUMOS DIVERSOS</t>
  </si>
  <si>
    <t>Insumos Diversos</t>
  </si>
  <si>
    <t xml:space="preserve">Valor </t>
  </si>
  <si>
    <t>Uniformes e epi's</t>
  </si>
  <si>
    <t>Equipamentos</t>
  </si>
  <si>
    <t>Equipamentos de comunicação - Mobiliário - Ponto - Computador - Exames periódicos</t>
  </si>
  <si>
    <t>Rádio</t>
  </si>
  <si>
    <t>Total de Insumos Diversos</t>
  </si>
  <si>
    <t>Exames</t>
  </si>
  <si>
    <t>MÓDULO 4: ENCARGOS SOCIAIS E TRABALHISTAS</t>
  </si>
  <si>
    <t>Computador / Impressora / Consumíveis</t>
  </si>
  <si>
    <t>Submódulo 4.1 - Encargos Previdenciários e FGTS</t>
  </si>
  <si>
    <t>Relógio de Ponto</t>
  </si>
  <si>
    <t>4.1</t>
  </si>
  <si>
    <t>Encargos Previdenciários e FGTS</t>
  </si>
  <si>
    <t xml:space="preserve">Percentual </t>
  </si>
  <si>
    <t>Valor (R$)</t>
  </si>
  <si>
    <t>Mobiliário</t>
  </si>
  <si>
    <t>INSS (Lei 12.844/2013)</t>
  </si>
  <si>
    <t>SESI ou SESC</t>
  </si>
  <si>
    <t>SENAI ou SENAC</t>
  </si>
  <si>
    <t>INCRA</t>
  </si>
  <si>
    <t>Salário Educação</t>
  </si>
  <si>
    <t>FGTS</t>
  </si>
  <si>
    <t>Seguro Acidente do Trabalho</t>
  </si>
  <si>
    <t>SEBRAE</t>
  </si>
  <si>
    <t>Total</t>
  </si>
  <si>
    <t>Submódulo 4.2 - 13º Salário e Adicional de Férias</t>
  </si>
  <si>
    <t>4.2</t>
  </si>
  <si>
    <t>13º Salário e Adicional de Férias</t>
  </si>
  <si>
    <t>%</t>
  </si>
  <si>
    <t xml:space="preserve">13º Salário </t>
  </si>
  <si>
    <t xml:space="preserve">Adicional de Férias </t>
  </si>
  <si>
    <t>Subtotal</t>
  </si>
  <si>
    <t>Incidência do Submódulo 4.1 sobre 13º Salário e Adicional de Férias</t>
  </si>
  <si>
    <t>Submódulo 4.3 - Afastamento Maternidade</t>
  </si>
  <si>
    <t>4.3</t>
  </si>
  <si>
    <t>Afastamento Maternidade</t>
  </si>
  <si>
    <t>Incidência do Submódulo 4.1 sobre Afastamento Maternidade</t>
  </si>
  <si>
    <t>Submódulo 4.4 - Provisão para Rescisão</t>
  </si>
  <si>
    <t>4.4</t>
  </si>
  <si>
    <t>Provisão para Rescisão</t>
  </si>
  <si>
    <t>Percentual</t>
  </si>
  <si>
    <t xml:space="preserve">Aviso Prévio Indenizado </t>
  </si>
  <si>
    <t>Incidência do FGTS sobre o Aviso Prévio Indenizado</t>
  </si>
  <si>
    <t xml:space="preserve">Multa do FGTS sobre Aviso Prévio Indenizado. </t>
  </si>
  <si>
    <r>
      <t xml:space="preserve">Aviso Prévio Trabalhado </t>
    </r>
    <r>
      <rPr>
        <vertAlign val="superscript"/>
        <sz val="9"/>
        <rFont val="Arial"/>
        <family val="2"/>
      </rPr>
      <t xml:space="preserve">  </t>
    </r>
    <r>
      <rPr>
        <sz val="9"/>
        <rFont val="Arial"/>
        <family val="2"/>
      </rPr>
      <t xml:space="preserve">                                                                                                       </t>
    </r>
  </si>
  <si>
    <t>Incidência do Submódulo 4.1 sobre o Aviso Prévio Trabalhado</t>
  </si>
  <si>
    <t>Multa do FGTS  do Aviso Prévio Trabalhado</t>
  </si>
  <si>
    <t>Submódulo 4.5 - Custo de Reposição do Profissional Ausente</t>
  </si>
  <si>
    <t>4.5</t>
  </si>
  <si>
    <t>Componente do Custo de Reposição do Profissional Ausente</t>
  </si>
  <si>
    <t xml:space="preserve">Férias </t>
  </si>
  <si>
    <t>Ausência por Doença</t>
  </si>
  <si>
    <t xml:space="preserve">Licença Paternidade </t>
  </si>
  <si>
    <t>Ausências Legais</t>
  </si>
  <si>
    <t xml:space="preserve">Ausência por Acidente de Trabalho </t>
  </si>
  <si>
    <t>Outros (Especificar)</t>
  </si>
  <si>
    <t>Incidência do Submódulo 4.1 sobre o Custo de Reposição</t>
  </si>
  <si>
    <t>Quadro-Resumo - Módulo 4 - Encargos Sociais e Trabalhistas</t>
  </si>
  <si>
    <t>Módulo 4 - Encargos Sociais e Trabalhistas</t>
  </si>
  <si>
    <t>13º Salário + Adicional de Férias</t>
  </si>
  <si>
    <t>Custo de Rescisão</t>
  </si>
  <si>
    <t>Custo de Reposição do Profissional Ausente</t>
  </si>
  <si>
    <t>4.6</t>
  </si>
  <si>
    <t>CUSTOS INDIRETOS, TRIBUTOS E LUCRO</t>
  </si>
  <si>
    <t>MÓDULO 5 : CUSTOS INDIRETOS, TRIBUTOS E LUCRO</t>
  </si>
  <si>
    <t xml:space="preserve">Custos Indiretos, Tributos e Lucro </t>
  </si>
  <si>
    <t>BASE DE CALCULO DOS CUSTOS INDIRETOS = (Total da remuneração+ Total dos Benefícios Mensais e Diários+ Total dos insumos diversos+Total do quadro resumo do Modulo 4 de Encargos sociais e trabalhistas)</t>
  </si>
  <si>
    <t xml:space="preserve">Custos Indiretos </t>
  </si>
  <si>
    <t>BASE DE CALCULO DO LUCRO = (Total da remuneração+ Total dos Benefícios Mensais e Diários+ Total dos insumos diversos+Total do quadro resumo do Modulo 4 de Encargos sociais e trabalhistas+custos indiretos)</t>
  </si>
  <si>
    <t xml:space="preserve">Lucro </t>
  </si>
  <si>
    <t>BASE DE CALCULO DOS TRIBUTOS = (Total da remuneração+ Total dos Benefícios Mensais e Diários+ Total dos insumos diversos+Total do quadro resumo do Modulo 4 de Encargos sociais e trabalhistas+custos indiretos+Lucro)</t>
  </si>
  <si>
    <r>
      <t xml:space="preserve">Tributos </t>
    </r>
    <r>
      <rPr>
        <vertAlign val="superscript"/>
        <sz val="9"/>
        <rFont val="Arial"/>
        <family val="2"/>
      </rPr>
      <t>(11)</t>
    </r>
  </si>
  <si>
    <t>C.1</t>
  </si>
  <si>
    <t>Tributos Federais</t>
  </si>
  <si>
    <t>C.1.1</t>
  </si>
  <si>
    <t>COFINS (depende do regime de tributação)</t>
  </si>
  <si>
    <t>C.1.2</t>
  </si>
  <si>
    <t>PIS (depende do regime de tributação)</t>
  </si>
  <si>
    <t>C.2</t>
  </si>
  <si>
    <t>Tributos Estaduais</t>
  </si>
  <si>
    <t>B.2.1</t>
  </si>
  <si>
    <t>(Especificar)</t>
  </si>
  <si>
    <t>C.3</t>
  </si>
  <si>
    <t>Tributos Municipais</t>
  </si>
  <si>
    <t>C.3.1</t>
  </si>
  <si>
    <t>ISSQN (variável a depender do município)</t>
  </si>
  <si>
    <t>C.4</t>
  </si>
  <si>
    <t>Outros Tributos</t>
  </si>
  <si>
    <t>C.4.1</t>
  </si>
  <si>
    <t>(Especificar) Contribuição Previdenciária Lei 13.161/2015</t>
  </si>
  <si>
    <t>QUADRO-RESUMO  DO CUSTO POR EMPREGADO</t>
  </si>
  <si>
    <t>Mão-de-Obra vinculada à execução contratual (Valor por Empregado)</t>
  </si>
  <si>
    <t>Módulo 1 - Composição da Remuneração</t>
  </si>
  <si>
    <t>Módulo 2 - Benefícios Mensais e Diários</t>
  </si>
  <si>
    <t>Módulo 3 - Insumos Diversos (uniformes, materiais, equipamentos e outros)</t>
  </si>
  <si>
    <t>Subtotal (A + B + C + D)</t>
  </si>
  <si>
    <t>Módulo 5 - Custos Indiretos, Tributos e Lucro</t>
  </si>
  <si>
    <t>Valor Total por Empregado</t>
  </si>
  <si>
    <t>QUADRO-RESUMO  DO VALOR MENSAL DOS SERVIÇOS</t>
  </si>
  <si>
    <t>Tipo de serviço
(A)</t>
  </si>
  <si>
    <t>Quantidade de Empre-gados por Posto
(B)</t>
  </si>
  <si>
    <t>Valor Proposto por o
(C) = (A) x (B)</t>
  </si>
  <si>
    <t>Quantidade de Postos
(D)</t>
  </si>
  <si>
    <t>Valor Total do Serviço
((E) = (C) x (D)</t>
  </si>
  <si>
    <t>Valor Mensal Total</t>
  </si>
  <si>
    <t xml:space="preserve">QUADRO-DEMONSTRATIVO DO VALOR GLOBAL DA PROPOSTA </t>
  </si>
  <si>
    <t>Descrição</t>
  </si>
  <si>
    <t>Valor Proposto por Unidade de Medida</t>
  </si>
  <si>
    <t>Valor Mensal do Serviço</t>
  </si>
  <si>
    <t>Valor Global da Proposta (Valor Mensal do Serviço x Nº de Meses do Contrato)</t>
  </si>
  <si>
    <t>manutenção Eq. de Refrigeração</t>
  </si>
  <si>
    <t>Salário Normativo da categoria profissional (SintraIndistal) - 01/09/2021</t>
  </si>
  <si>
    <t>Salário mínimo oficial vigente   -  MP 1091/2020 de 01/01/2022</t>
  </si>
  <si>
    <t>Materiais consumo Complementar</t>
  </si>
  <si>
    <t>ANEXO III-E  - PLANILHA DE CUSTO E FORMAÇÃO DE PREÇOS</t>
  </si>
  <si>
    <t>VALOR GLOBAL ANUAL ESTIMADO: R$ 781.859,88</t>
  </si>
  <si>
    <t>Salário Normativo da categoria profissional - SINTRAINDISTAL - 01/09/2021</t>
  </si>
  <si>
    <t>Pedreiro</t>
  </si>
  <si>
    <t>Salário mínimo oficial vigente - MP 1091/2020 de 01/01/2022</t>
  </si>
  <si>
    <t>Assistência Médica e familiar</t>
  </si>
  <si>
    <t>Materiais consumo complementar</t>
  </si>
  <si>
    <t>ANEXO III-G - PLANILHA DE CUSTO E FORMAÇÃO DE PREÇOS</t>
  </si>
  <si>
    <t>Servente</t>
  </si>
  <si>
    <t>UNID.</t>
  </si>
  <si>
    <t>Quant.</t>
  </si>
  <si>
    <t>Preço (R$)</t>
  </si>
  <si>
    <t xml:space="preserve">Unitário </t>
  </si>
  <si>
    <t xml:space="preserve">Anual </t>
  </si>
  <si>
    <t>Mensal</t>
  </si>
  <si>
    <t>PREVISÃO DE UNIFORMES/ EPI</t>
  </si>
  <si>
    <t>OCULOS DE PROTEÇÃO</t>
  </si>
  <si>
    <t>PAR</t>
  </si>
  <si>
    <t>BOTINA DE SEGURANÇA</t>
  </si>
  <si>
    <t>CAPACETE COM JUGULAR</t>
  </si>
  <si>
    <t>PROTETOR AURICULAR</t>
  </si>
  <si>
    <t>LUVA DE RASPA</t>
  </si>
  <si>
    <t>UNIFORME</t>
  </si>
  <si>
    <t>MASCARA DE POEIRA</t>
  </si>
  <si>
    <t>BOTA DE PVC</t>
  </si>
  <si>
    <t>CAMISA POLO - PROFISSIONAL 2 BOTÕES</t>
  </si>
  <si>
    <t>PAR DE MEIAS - CANO ALTO</t>
  </si>
  <si>
    <t>CINTO DE SEGURANÇA TIPO PARAQUEDISTA</t>
  </si>
  <si>
    <t>SUPERVISOR</t>
  </si>
  <si>
    <t>1</t>
  </si>
  <si>
    <t>TÉCNICO DE REFRIGERAÇÃO</t>
  </si>
  <si>
    <t>AUXILIAR DE REFRIGERAÇÃO</t>
  </si>
  <si>
    <t>CÓDIGO</t>
  </si>
  <si>
    <t>HORISTA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</si>
  <si>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</si>
  <si>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</si>
  <si>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</si>
  <si>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</si>
  <si>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</si>
  <si>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</si>
  <si>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</si>
  <si>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</si>
  <si>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</si>
  <si>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A5</t>
  </si>
  <si>
    <t>A6</t>
  </si>
  <si>
    <t>A7</t>
  </si>
  <si>
    <t>Seguro Contra Acidentes de Trabalho</t>
  </si>
  <si>
    <t>A8</t>
  </si>
  <si>
    <t>A9</t>
  </si>
  <si>
    <t>SECONCI</t>
  </si>
  <si>
    <t>Total dos Encargos Sociais Básicos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</si>
  <si>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</si>
  <si>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</si>
  <si>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</si>
  <si>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</si>
  <si>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</si>
  <si>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</si>
  <si>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</si>
  <si>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</si>
  <si>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</si>
  <si>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</si>
  <si>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</si>
  <si>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</si>
  <si>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</si>
  <si>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</si>
  <si>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</si>
  <si>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</si>
  <si>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</si>
  <si>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</si>
  <si>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</si>
  <si>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</si>
  <si>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Total de Encargos Sociais que recebem incidências dos encargos sociais básicos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</si>
  <si>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</si>
  <si>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</si>
  <si>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</si>
  <si>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</si>
  <si>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</si>
  <si>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</si>
  <si>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</si>
  <si>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</si>
  <si>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</si>
  <si>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</si>
  <si>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</si>
  <si>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Total  dos  Encargos  Sociais  que  não  recebem  as incidências dos encargos sociais básicos</t>
  </si>
  <si>
    <t>GRUPO D</t>
  </si>
  <si>
    <t>D1</t>
  </si>
  <si>
    <t>Reincidência de Grupo A sobre Grupo B</t>
  </si>
  <si>
    <t>D2</t>
  </si>
  <si>
    <t>Reincidência  de  A  sobre  Aviso  Prévio  Trabalhado  e Reincidência do FGTS sobre Aviso Prévio Indenizado</t>
  </si>
  <si>
    <t>Total das Taxas incidências e reincidências</t>
  </si>
  <si>
    <t>TOTAL (A+B+C+D)</t>
  </si>
  <si>
    <t>Preço</t>
  </si>
  <si>
    <t>Unitário</t>
  </si>
  <si>
    <t>ANUAL</t>
  </si>
  <si>
    <t>PREVISÃO DE EQUIPAMENTOS/FERRAMENTAL/INSTRUMENTOS</t>
  </si>
  <si>
    <t>1.1</t>
  </si>
  <si>
    <t>ESCADAS EXTENSÍVEIS</t>
  </si>
  <si>
    <t>1.2</t>
  </si>
  <si>
    <t>ESCADAS DOBRÁVEIS</t>
  </si>
  <si>
    <t>1.3</t>
  </si>
  <si>
    <t>CORDAS DE LINHA DE VIDA</t>
  </si>
  <si>
    <t>1.4</t>
  </si>
  <si>
    <t>ESMERILHADEIRA ANGULAR</t>
  </si>
  <si>
    <t>1.5</t>
  </si>
  <si>
    <t>FURADEIRA</t>
  </si>
  <si>
    <t>1.6</t>
  </si>
  <si>
    <t>JOGO DE BROCAS DE WÍDIA</t>
  </si>
  <si>
    <t>1.7</t>
  </si>
  <si>
    <t>CILINDRO DE OXIGÊNIO</t>
  </si>
  <si>
    <t>1.8</t>
  </si>
  <si>
    <t>KIT DE MAÇARICO COM CANETAS</t>
  </si>
  <si>
    <t>1.9</t>
  </si>
  <si>
    <t>CHAVES DE REGULAGEM</t>
  </si>
  <si>
    <t>1.10</t>
  </si>
  <si>
    <t>ALICATE POP (ARREBITADOR)</t>
  </si>
  <si>
    <t>1.11</t>
  </si>
  <si>
    <t>KIT DE SOLDA ELETRÔNICA</t>
  </si>
  <si>
    <t>1.12</t>
  </si>
  <si>
    <t>KIT DE LIMPEZA EVAPORADORAS</t>
  </si>
  <si>
    <t>1.13</t>
  </si>
  <si>
    <t>MORSA DE BANCADA</t>
  </si>
  <si>
    <t>1.14</t>
  </si>
  <si>
    <t>BOMBA DE VÁCUO</t>
  </si>
  <si>
    <t>1.15</t>
  </si>
  <si>
    <t>CONJUNTO MANIFOLD</t>
  </si>
  <si>
    <t>1.16</t>
  </si>
  <si>
    <t>MANGUEIRAS MANIFOLD</t>
  </si>
  <si>
    <t>1.17</t>
  </si>
  <si>
    <t>BALANÇA PARA REFRIGERAÇÃO</t>
  </si>
  <si>
    <t>1.18</t>
  </si>
  <si>
    <t xml:space="preserve">ALICATE MULTÍMETRO </t>
  </si>
  <si>
    <t>1.19</t>
  </si>
  <si>
    <t>FLANGEADOR DE TUBOS</t>
  </si>
  <si>
    <t>1.20</t>
  </si>
  <si>
    <t xml:space="preserve">CORTADOR DE TUBOS </t>
  </si>
  <si>
    <t>1.21</t>
  </si>
  <si>
    <t>CILINDRO DE NITROGÊNIO</t>
  </si>
  <si>
    <t>1.22</t>
  </si>
  <si>
    <t>REGULADOR DE PRESSÃO DE NITROGÊNIO</t>
  </si>
  <si>
    <t>1.23</t>
  </si>
  <si>
    <t>MAÇARICO</t>
  </si>
  <si>
    <t>1.24</t>
  </si>
  <si>
    <t>REFIL PARA MAÇARICO ALICATE</t>
  </si>
  <si>
    <t>1.25</t>
  </si>
  <si>
    <t>JOGO DE CHAVE ALLEN</t>
  </si>
  <si>
    <t>1.26</t>
  </si>
  <si>
    <t>JOGO DE CHAVES FENDA</t>
  </si>
  <si>
    <t>1.27</t>
  </si>
  <si>
    <t>JOGO DE CHAVES PHILLIPS</t>
  </si>
  <si>
    <t>1.28</t>
  </si>
  <si>
    <t>CAPACÍMETRO</t>
  </si>
  <si>
    <t>1.29</t>
  </si>
  <si>
    <t>FLUÍDOS REFRIGERANTES</t>
  </si>
  <si>
    <t>1.30</t>
  </si>
  <si>
    <t>MALETA PARA FERRAMENTAS</t>
  </si>
  <si>
    <t>1.31</t>
  </si>
  <si>
    <t>SERRA COPO</t>
  </si>
  <si>
    <t>1.32</t>
  </si>
  <si>
    <t>MÊS</t>
  </si>
  <si>
    <t>1.33</t>
  </si>
  <si>
    <t>TOTAL ANUAL</t>
  </si>
  <si>
    <t>CUSTO MENSAL POR EMPREGADO OPERACIONAL</t>
  </si>
  <si>
    <r>
      <t>DESCRIÇÃO</t>
    </r>
    <r>
      <rPr>
        <b/>
        <sz val="8"/>
        <rFont val="Times New Roman"/>
        <family val="1"/>
      </rPr>
      <t xml:space="preserve">  </t>
    </r>
    <r>
      <rPr>
        <b/>
        <sz val="8"/>
        <color indexed="8"/>
        <rFont val="Arial"/>
        <family val="2"/>
      </rPr>
      <t>DO</t>
    </r>
    <r>
      <rPr>
        <b/>
        <sz val="8"/>
        <rFont val="Times New Roman"/>
        <family val="1"/>
      </rPr>
      <t xml:space="preserve">  </t>
    </r>
    <r>
      <rPr>
        <b/>
        <sz val="8"/>
        <color indexed="8"/>
        <rFont val="Arial"/>
        <family val="2"/>
      </rPr>
      <t>MATERIAL</t>
    </r>
  </si>
  <si>
    <t>QUANT.</t>
  </si>
  <si>
    <t>VALOR UNITÁRIO</t>
  </si>
  <si>
    <t>VALOR TOTAL ANUAL</t>
  </si>
  <si>
    <r>
      <t>Abraçadeira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fita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nylon 2,5 X 100mm (100 und.)</t>
    </r>
  </si>
  <si>
    <t>CX</t>
  </si>
  <si>
    <t>Arrebites com 100 unidades</t>
  </si>
  <si>
    <t>Baldes</t>
  </si>
  <si>
    <t>Jogo de Brocas</t>
  </si>
  <si>
    <t>JG</t>
  </si>
  <si>
    <t>Broxas</t>
  </si>
  <si>
    <t>Bucha nº 10 com 50 uni.</t>
  </si>
  <si>
    <t>Cola de madeira</t>
  </si>
  <si>
    <t>100g</t>
  </si>
  <si>
    <r>
      <t>Detergente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multi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uso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para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limpeza</t>
    </r>
  </si>
  <si>
    <t>L</t>
  </si>
  <si>
    <r>
      <t>Disco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de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corte 4 1/2"</t>
    </r>
  </si>
  <si>
    <t>Escovas</t>
  </si>
  <si>
    <t>Esponja</t>
  </si>
  <si>
    <r>
      <t>Fita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adesiva</t>
    </r>
  </si>
  <si>
    <t>RL</t>
  </si>
  <si>
    <r>
      <t>Fita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crepe</t>
    </r>
  </si>
  <si>
    <r>
      <t>Fita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isolante</t>
    </r>
  </si>
  <si>
    <r>
      <t>Fita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veda-rosca</t>
    </r>
  </si>
  <si>
    <r>
      <t>Fita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auto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fusão</t>
    </r>
  </si>
  <si>
    <t>M</t>
  </si>
  <si>
    <t>Grafite</t>
  </si>
  <si>
    <t>fita demarcação</t>
  </si>
  <si>
    <t>Graxa Lubrax Autolitf 2 500g</t>
  </si>
  <si>
    <r>
      <t>Lâminas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de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serra</t>
    </r>
  </si>
  <si>
    <r>
      <t>Limpador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metais 200 ml</t>
    </r>
  </si>
  <si>
    <t>Lixas</t>
  </si>
  <si>
    <r>
      <t>Lona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plástica 4 X 100</t>
    </r>
  </si>
  <si>
    <r>
      <t>Lubrificante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em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spray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(WD)</t>
    </r>
  </si>
  <si>
    <t>Adesivo silicone 50 g</t>
  </si>
  <si>
    <r>
      <t>Luva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descartável cx100und</t>
    </r>
  </si>
  <si>
    <r>
      <t>Mascara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descartável</t>
    </r>
  </si>
  <si>
    <r>
      <t>Óleo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máquina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(Singer) 100ml</t>
    </r>
  </si>
  <si>
    <r>
      <t>Palha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aço</t>
    </r>
  </si>
  <si>
    <r>
      <t>Pano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de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chão</t>
    </r>
  </si>
  <si>
    <t>Parafusos simples c/ 10 unid.</t>
  </si>
  <si>
    <r>
      <t>Pasta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 xml:space="preserve">rosa p/ limpeza 500g </t>
    </r>
  </si>
  <si>
    <t>KG</t>
  </si>
  <si>
    <t>Pincéis</t>
  </si>
  <si>
    <t>Prego com cabeça 17 X 27</t>
  </si>
  <si>
    <t>Removedor</t>
  </si>
  <si>
    <t>Redutor</t>
  </si>
  <si>
    <r>
      <t>Rolos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pintura 23 cm</t>
    </r>
  </si>
  <si>
    <r>
      <t>Sabão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em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pó</t>
    </r>
  </si>
  <si>
    <r>
      <t>Saco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de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lixo 100 L (15und.)</t>
    </r>
  </si>
  <si>
    <t>Trapo</t>
  </si>
  <si>
    <t>Trinchas 2 1/2"</t>
  </si>
  <si>
    <r>
      <t>Vaselina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em</t>
    </r>
    <r>
      <rPr>
        <sz val="10"/>
        <rFont val="Arial"/>
        <family val="2"/>
      </rPr>
      <t xml:space="preserve">  </t>
    </r>
    <r>
      <rPr>
        <sz val="10"/>
        <color indexed="8"/>
        <rFont val="Arial"/>
        <family val="2"/>
      </rPr>
      <t>pasta 100 g</t>
    </r>
  </si>
  <si>
    <r>
      <t>Vassoura</t>
    </r>
    <r>
      <rPr>
        <sz val="10"/>
        <rFont val="Arial"/>
        <family val="2"/>
      </rPr>
      <t xml:space="preserve"> </t>
    </r>
  </si>
  <si>
    <t>estopa 200 g</t>
  </si>
  <si>
    <t>TOTAL</t>
  </si>
  <si>
    <t>Custo mensal por Empregado</t>
  </si>
  <si>
    <t>Especificação</t>
  </si>
  <si>
    <t>PREÇO</t>
  </si>
  <si>
    <t>MEMÓRIA - PROPOSTA</t>
  </si>
  <si>
    <t>REAJUSTE 4,48% E 3,22%</t>
  </si>
  <si>
    <t>R$</t>
  </si>
  <si>
    <t>Reajuste Julho/2020  - IPCA DE 2,31%</t>
  </si>
  <si>
    <t>Aleta Horizontal</t>
  </si>
  <si>
    <t>ref.Db66-01559a</t>
  </si>
  <si>
    <t>und</t>
  </si>
  <si>
    <t>-</t>
  </si>
  <si>
    <t xml:space="preserve">Cabo pp </t>
  </si>
  <si>
    <t>5x2,5 mm</t>
  </si>
  <si>
    <t>metros</t>
  </si>
  <si>
    <t>CALÇO DE BORRACHA</t>
  </si>
  <si>
    <t>modelo PODIUM</t>
  </si>
  <si>
    <t>Capacitor de partida</t>
  </si>
  <si>
    <t>130-156 mF</t>
  </si>
  <si>
    <t>Capacitores duplo Tipo 1</t>
  </si>
  <si>
    <t xml:space="preserve"> 35+ 2,5 mF</t>
  </si>
  <si>
    <t>Capacitores duplo Tipo 2</t>
  </si>
  <si>
    <t>50 + 2,5 mF</t>
  </si>
  <si>
    <t>Capacitores simples Tipo 1</t>
  </si>
  <si>
    <t>5 mF</t>
  </si>
  <si>
    <t>Capacitores simples Tipo 2</t>
  </si>
  <si>
    <t>2,5 mF</t>
  </si>
  <si>
    <t>Carga para maçarico</t>
  </si>
  <si>
    <t>Refil turbo torch</t>
  </si>
  <si>
    <t>COMPRESSOR 10TR</t>
  </si>
  <si>
    <t>scroll R 22 220V  TRIFÁSICO</t>
  </si>
  <si>
    <t>COMPRESSOR 15TR</t>
  </si>
  <si>
    <t>scroll  R 22 220V TRIFÁSICO</t>
  </si>
  <si>
    <t>COMPRESSOR 7,5TR</t>
  </si>
  <si>
    <t>COMPRESSOR ALTERNATIVO 12000</t>
  </si>
  <si>
    <t>ref. EM2u60HLP 220v</t>
  </si>
  <si>
    <t>COMPRESSOR ALTERNATIVO 18000</t>
  </si>
  <si>
    <t>220 vref. EM2u80HLP</t>
  </si>
  <si>
    <t>COMPRESSOR ALTERNATIVO 30000</t>
  </si>
  <si>
    <t xml:space="preserve">red.1/2HP- R410a /220V </t>
  </si>
  <si>
    <t>COMPRESSOR ROTATIVO 12000</t>
  </si>
  <si>
    <t>220v R22 - PH120m1c-3DZDU1 (PH165G1C-3FZDU1)</t>
  </si>
  <si>
    <t>COMPRESSOR ROTATIVO 24000</t>
  </si>
  <si>
    <t>220v mod. R22 9315297105 - r410a QXA-C165rE030</t>
  </si>
  <si>
    <t>COMPRESSOR ROTATIVO 30000</t>
  </si>
  <si>
    <t>220v mod. R22 05502055 - r410a PH310G2C-3KUU</t>
  </si>
  <si>
    <t>Compressor Tipo 1</t>
  </si>
  <si>
    <t>tipo scroll, 90.000 Btus, trifásico, 220v, R22</t>
  </si>
  <si>
    <t>Compressor Tipo 2</t>
  </si>
  <si>
    <t>tipo scroll, 60.000 Btus, trifásico, 220v, R22</t>
  </si>
  <si>
    <t>CONDENSADOR (SERPENTINA)</t>
  </si>
  <si>
    <t>ref. 9315338167 -FUJITSU OU SIMILAR</t>
  </si>
  <si>
    <t>CONJUNTO DA HÉLICE</t>
  </si>
  <si>
    <t>REF.Gw05845003 -SPRINGER 18/30.000</t>
  </si>
  <si>
    <t>CONJUNTO DO MOTOR VENTILADOR</t>
  </si>
  <si>
    <t>ref.AC 000784 -Eberle ou similar</t>
  </si>
  <si>
    <t>CONTROLE REMOTO (SÓ FRIO)</t>
  </si>
  <si>
    <t>ref. 2MCW.2MWW - A TRANE ou similar</t>
  </si>
  <si>
    <t>CORREIA</t>
  </si>
  <si>
    <t>13AX 0620 ref. AX23 e AX25</t>
  </si>
  <si>
    <t>Display digital termostato</t>
  </si>
  <si>
    <t>Carrier 42308060-1218 ou similar</t>
  </si>
  <si>
    <t>EVAPORADOR (SERPENTINA)</t>
  </si>
  <si>
    <t>ref. DB96-24831H</t>
  </si>
  <si>
    <t>Filtros secadores</t>
  </si>
  <si>
    <t>ST-084 ROSCA 1/2</t>
  </si>
  <si>
    <t>Fita alumínio</t>
  </si>
  <si>
    <t>mínimo: 45 m &gt; resultado de pesquisa: 18 mm x 45 m</t>
  </si>
  <si>
    <t>Fita PVC</t>
  </si>
  <si>
    <t>mínimo: 10 m &gt; resultado de pesquisa: 10m</t>
  </si>
  <si>
    <t>Fita Teflon</t>
  </si>
  <si>
    <t>mínimo: 25m &gt; resultado de pesquisa: 18mmx25m</t>
  </si>
  <si>
    <t>Fluido para a limpeza</t>
  </si>
  <si>
    <t>141 B</t>
  </si>
  <si>
    <t>clindro</t>
  </si>
  <si>
    <t>Fluido refrigerante tipo 1</t>
  </si>
  <si>
    <t xml:space="preserve">Gás Refrigerante tipo R22 (Cilindro de 13,6kg) - com cilindro </t>
  </si>
  <si>
    <t>cilindros</t>
  </si>
  <si>
    <t>Fluido refrigerante tipo 2</t>
  </si>
  <si>
    <t>Gás Refrigerante R410a (Cilindro de 11,34kg) - com cilindro</t>
  </si>
  <si>
    <t>Isotubo Tipo 1</t>
  </si>
  <si>
    <t>1/4</t>
  </si>
  <si>
    <t>Isotubo Tipo 2</t>
  </si>
  <si>
    <t>3/8</t>
  </si>
  <si>
    <t>Isotubo Tipo 3</t>
  </si>
  <si>
    <t>1/2</t>
  </si>
  <si>
    <t>Isotubo Tipo 4</t>
  </si>
  <si>
    <t>7/8</t>
  </si>
  <si>
    <t>Mangueira Cristal</t>
  </si>
  <si>
    <t>3/4</t>
  </si>
  <si>
    <t>MANGUEIRA DE DRENAGEM</t>
  </si>
  <si>
    <t xml:space="preserve">COD.fabricante: 201101020038 </t>
  </si>
  <si>
    <t>Kit de instalação tipo 1</t>
  </si>
  <si>
    <t>MATERIAIS PARA INSTALAÇÃO SPLIT HIWALL-PISO/TETO DE 24 Á 30KBTUS</t>
  </si>
  <si>
    <t>Kit de instalação tipo 2</t>
  </si>
  <si>
    <t xml:space="preserve">MATERIAIS PARA INSTALAÇÃO SPLIT HIWALL-PISO/TETO DE 9 Á 18KBTUS </t>
  </si>
  <si>
    <t>Material de soldagem</t>
  </si>
  <si>
    <t>varetas de solda foscoper</t>
  </si>
  <si>
    <t>Kg</t>
  </si>
  <si>
    <t>MOTOR DA ALETA OSCILANTE</t>
  </si>
  <si>
    <t xml:space="preserve"> ref. Eau57945603-20byj46 LG ou similar</t>
  </si>
  <si>
    <t>Motor de ventilação Tipo 1</t>
  </si>
  <si>
    <t>Springer Carrier (38CCI090535MC) ou similar</t>
  </si>
  <si>
    <t>Motor de ventilação Tipo 2</t>
  </si>
  <si>
    <t>Springer Carrier (38CCC060235ME) ou similar</t>
  </si>
  <si>
    <t>Óleo capela</t>
  </si>
  <si>
    <t>---</t>
  </si>
  <si>
    <t>litros</t>
  </si>
  <si>
    <t>Pasta de Fluxo</t>
  </si>
  <si>
    <t>Pasta de Fluxo (utilizado: 110g)</t>
  </si>
  <si>
    <t>pote</t>
  </si>
  <si>
    <t>PLACA DO DISPLAY</t>
  </si>
  <si>
    <t>ref.ebr 71522204 - LG ou similar</t>
  </si>
  <si>
    <t>PLACA DO RECEPTOR DE SINAIS</t>
  </si>
  <si>
    <t>ref. Aq12uwbunxaz (As12uwbunxaz)- Samsung ou similar</t>
  </si>
  <si>
    <t>PRESSOSTATO ALTA/BAIXA</t>
  </si>
  <si>
    <t>MOD: 19240036 ou similar</t>
  </si>
  <si>
    <t>Protetor térmico tipo 1</t>
  </si>
  <si>
    <t>Para compressor (12.000 BTUs e 220V)</t>
  </si>
  <si>
    <t>Protetor térmico tipo 2</t>
  </si>
  <si>
    <t>Para compressor (18.000 BTUs e 220V)</t>
  </si>
  <si>
    <t>Refil tipo 01</t>
  </si>
  <si>
    <t>Compatível com REFIL SOFT / EVEREST</t>
  </si>
  <si>
    <t>Refil tipo 02</t>
  </si>
  <si>
    <t>Compatível com REFIL IBBL C+3</t>
  </si>
  <si>
    <t>Refil tipo 03</t>
  </si>
  <si>
    <t>Compatível com REFIL EUROPA NOBLESSE / DA VINCI</t>
  </si>
  <si>
    <t>Refil tipo 04</t>
  </si>
  <si>
    <t>Compatível com REFIL LIBELL FLEX FLOW</t>
  </si>
  <si>
    <t>Relé</t>
  </si>
  <si>
    <t>RM4TG20</t>
  </si>
  <si>
    <t>SUPORTE PARA CONDENSADORA DE 36 A 60 KBTU'S</t>
  </si>
  <si>
    <t>sku:100008197 -cod. Fabricante 2055-0-U</t>
  </si>
  <si>
    <t>SUPORTE PARA CONDENSADORA DE 9 A 30 KBTU'S</t>
  </si>
  <si>
    <t>sku:100008197 - cod. 58</t>
  </si>
  <si>
    <t>TERMOSTATO (SENSOR DE TEMPERATURA/ANTI-CONGELAMENTO)</t>
  </si>
  <si>
    <t xml:space="preserve">RC33667-2 </t>
  </si>
  <si>
    <t>Tubo cobre Tipo 1</t>
  </si>
  <si>
    <t>Tubo cobre Tipo 2</t>
  </si>
  <si>
    <t>Tubo cobre Tipo 3</t>
  </si>
  <si>
    <t>Tubo cobre Tipo 4</t>
  </si>
  <si>
    <t>TUBO CONECTOR FILTRO CAPILAR</t>
  </si>
  <si>
    <t>MOD 15121600000015110 CARRIER/MIDEA</t>
  </si>
  <si>
    <t>PROPOSTA COMPOSIÇÃO DO BDI – SERVIÇOS PERMANENTES E EVENTUAIS</t>
  </si>
  <si>
    <t>TAXA (%)</t>
  </si>
  <si>
    <t>Serv. Eventuais</t>
  </si>
  <si>
    <t>ADMINISTRAÇÃO CENTRAL</t>
  </si>
  <si>
    <t>Unif. Epi</t>
  </si>
  <si>
    <t>DESPESAS FINANCEIRAS</t>
  </si>
  <si>
    <t>SEGUROS (RESPONSABILIDADE CIVIL) e GARANTIA</t>
  </si>
  <si>
    <t>Materiais Consumo</t>
  </si>
  <si>
    <t>RISCOS</t>
  </si>
  <si>
    <t>Demais Custos das funções</t>
  </si>
  <si>
    <t>LUCRO</t>
  </si>
  <si>
    <t>IMPOSTOS CONSIDERADOS</t>
  </si>
  <si>
    <t xml:space="preserve">ISS </t>
  </si>
  <si>
    <t>PIS</t>
  </si>
  <si>
    <t>COFINS</t>
  </si>
  <si>
    <t>CONTRIBUIÇÃO PREVIDENCIÁRIA</t>
  </si>
  <si>
    <t>TOTAL BDI</t>
  </si>
  <si>
    <r>
      <t>·</t>
    </r>
    <r>
      <rPr>
        <sz val="7"/>
        <rFont val="Arial Narrow"/>
        <family val="2"/>
      </rPr>
      <t xml:space="preserve"> </t>
    </r>
    <r>
      <rPr>
        <b/>
        <sz val="11"/>
        <rFont val="Arial Narrow"/>
        <family val="2"/>
      </rPr>
      <t>Acórdão 2369/2011 - PLENÁRIO</t>
    </r>
  </si>
  <si>
    <r>
      <t>·</t>
    </r>
    <r>
      <rPr>
        <sz val="7"/>
        <rFont val="Arial Narrow"/>
        <family val="2"/>
      </rPr>
      <t xml:space="preserve"> </t>
    </r>
    <r>
      <rPr>
        <b/>
        <sz val="11"/>
        <rFont val="Arial Narrow"/>
        <family val="2"/>
      </rPr>
      <t>Acórdão 2622/2013 - PLENÁRIO</t>
    </r>
  </si>
  <si>
    <t>PROPOSTA COMPOSIÇÃO DO BDI – FORNECIMENTO PEÇAS E MATERIAIS</t>
  </si>
  <si>
    <t>SEGUROS  +  GARANTIA</t>
  </si>
  <si>
    <t>Qntd</t>
  </si>
  <si>
    <t>Unit.</t>
  </si>
  <si>
    <t>Limpeza de Dutos</t>
  </si>
  <si>
    <t>Análise de ar</t>
  </si>
  <si>
    <t>Sub-total</t>
  </si>
  <si>
    <t>Qntd 
(horas)</t>
  </si>
  <si>
    <t>CARRO DE PASSEIO 5 LUGARES C/ MOTORISTA</t>
  </si>
  <si>
    <t>CARRO TIPO PICKUP CAB SIMPLES C/ MOTORISTA</t>
  </si>
  <si>
    <r>
      <rPr>
        <b/>
        <sz val="12"/>
        <rFont val="Arial"/>
        <family val="2"/>
      </rPr>
      <t>ANEXO III-F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PLANILHA DE PROPOSTA DE CUSTOS DE UNIFORMES / EPI</t>
    </r>
  </si>
  <si>
    <t>ANEXO III-G                                                                                                                                                                      PLANILHA DE PROPOSTA DE COMPOSIÇÃO DE ENCARGOS SOCIAIS</t>
  </si>
  <si>
    <t>ANEXO III-H - PLANILHA PROPOSTA DE EQUIPAMENTOS</t>
  </si>
  <si>
    <t>Anexo III-I - PLANILHA PROPOSTA DE MATERIAIS DE CONSUMO COMPLEMENTAR</t>
  </si>
  <si>
    <r>
      <rPr>
        <b/>
        <sz val="12"/>
        <color indexed="8"/>
        <rFont val="Arial Narrow"/>
        <family val="2"/>
      </rPr>
      <t xml:space="preserve">ANEXO III-J PLANILHA PROPOSTA PARA O FORNECIMENTO DE PEÇAS E MATERIAIS </t>
    </r>
    <r>
      <rPr>
        <sz val="11"/>
        <color indexed="8"/>
        <rFont val="Arial Narrow"/>
        <family val="2"/>
      </rPr>
      <t xml:space="preserve">                              </t>
    </r>
  </si>
  <si>
    <t>A N E X O III-K</t>
  </si>
  <si>
    <t>A N E X O III-L</t>
  </si>
  <si>
    <t>Anexo III-M Serviços complementares</t>
  </si>
  <si>
    <t>Anexo III-N Serviços não residentes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</si>
</sst>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mmmm/yy"/>
    <numFmt numFmtId="167" formatCode="&quot;R$ &quot;#,##0.00\ ;&quot;(R$ &quot;#,##0.00\)"/>
    <numFmt numFmtId="168" formatCode="0.000%"/>
    <numFmt numFmtId="169" formatCode="[$R$-416]\ #,##0.00;[Red]\-[$R$-416]\ #,##0.00"/>
    <numFmt numFmtId="170" formatCode="&quot;R$&quot;\ #,##0.00"/>
    <numFmt numFmtId="171" formatCode="0_ "/>
    <numFmt numFmtId="172" formatCode="###0.00;###0.00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2"/>
      <name val="Arial Narrow"/>
      <family val="2"/>
    </font>
    <font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7"/>
      <name val="Arial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Times New Roman"/>
      <family val="1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2"/>
      <color indexed="8"/>
      <name val="Arial"/>
      <family val="2"/>
    </font>
    <font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Arial Narrow"/>
      <family val="2"/>
    </font>
    <font>
      <b/>
      <sz val="8"/>
      <color rgb="FF000000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12"/>
      <color indexed="8"/>
      <name val="Arial Narrow"/>
      <family val="2"/>
    </font>
    <font>
      <sz val="11"/>
      <name val="Arial Narrow"/>
      <family val="2"/>
    </font>
    <font>
      <sz val="7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ill="0" applyBorder="0" applyAlignment="0" applyProtection="0"/>
    <xf numFmtId="9" fontId="1" fillId="0" borderId="0" applyFill="0" applyBorder="0" applyAlignment="0" applyProtection="0"/>
    <xf numFmtId="0" fontId="22" fillId="0" borderId="0" applyNumberFormat="0" applyFill="0" applyBorder="0" applyProtection="0">
      <alignment horizontal="left" vertical="top"/>
    </xf>
    <xf numFmtId="164" fontId="42" fillId="0" borderId="0" applyFont="0" applyFill="0" applyBorder="0" applyAlignment="0" applyProtection="0"/>
    <xf numFmtId="44" fontId="42" fillId="0" borderId="0" applyFont="0" applyFill="0" applyBorder="0" applyAlignment="0" applyProtection="0"/>
  </cellStyleXfs>
  <cellXfs count="458">
    <xf numFmtId="0" fontId="0" fillId="0" borderId="0" xfId="0"/>
    <xf numFmtId="0" fontId="1" fillId="0" borderId="0" xfId="2"/>
    <xf numFmtId="0" fontId="3" fillId="0" borderId="0" xfId="2" applyFont="1"/>
    <xf numFmtId="0" fontId="2" fillId="0" borderId="0" xfId="2" applyFont="1" applyAlignment="1">
      <alignment horizontal="center" vertical="center"/>
    </xf>
    <xf numFmtId="165" fontId="5" fillId="0" borderId="0" xfId="3" applyFont="1"/>
    <xf numFmtId="0" fontId="5" fillId="0" borderId="0" xfId="2" applyFont="1"/>
    <xf numFmtId="2" fontId="1" fillId="0" borderId="0" xfId="2" applyNumberFormat="1"/>
    <xf numFmtId="4" fontId="1" fillId="0" borderId="0" xfId="2" applyNumberFormat="1"/>
    <xf numFmtId="9" fontId="6" fillId="0" borderId="0" xfId="4" applyFont="1" applyAlignment="1">
      <alignment horizontal="center"/>
    </xf>
    <xf numFmtId="0" fontId="1" fillId="0" borderId="0" xfId="2" applyAlignment="1">
      <alignment vertical="justify" wrapText="1"/>
    </xf>
    <xf numFmtId="0" fontId="7" fillId="0" borderId="0" xfId="2" applyFont="1"/>
    <xf numFmtId="0" fontId="7" fillId="0" borderId="0" xfId="2" applyFont="1" applyAlignment="1">
      <alignment horizontal="left" indent="4"/>
    </xf>
    <xf numFmtId="0" fontId="8" fillId="0" borderId="0" xfId="2" applyFont="1" applyAlignment="1">
      <alignment horizontal="justify" vertical="justify" wrapText="1"/>
    </xf>
    <xf numFmtId="0" fontId="9" fillId="0" borderId="0" xfId="2" applyFont="1"/>
    <xf numFmtId="0" fontId="8" fillId="0" borderId="0" xfId="2" applyFont="1"/>
    <xf numFmtId="0" fontId="7" fillId="0" borderId="0" xfId="2" applyFont="1" applyAlignment="1">
      <alignment horizontal="justify"/>
    </xf>
    <xf numFmtId="0" fontId="7" fillId="0" borderId="15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4" fontId="7" fillId="0" borderId="16" xfId="2" applyNumberFormat="1" applyFont="1" applyBorder="1" applyAlignment="1">
      <alignment horizontal="center" vertical="center" wrapText="1"/>
    </xf>
    <xf numFmtId="4" fontId="7" fillId="0" borderId="16" xfId="2" applyNumberFormat="1" applyFont="1" applyBorder="1" applyAlignment="1">
      <alignment horizontal="right" vertical="center" wrapText="1"/>
    </xf>
    <xf numFmtId="4" fontId="7" fillId="0" borderId="19" xfId="2" applyNumberFormat="1" applyFont="1" applyBorder="1" applyAlignment="1">
      <alignment horizontal="right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4" fontId="7" fillId="4" borderId="22" xfId="2" applyNumberFormat="1" applyFont="1" applyFill="1" applyBorder="1"/>
    <xf numFmtId="0" fontId="7" fillId="4" borderId="23" xfId="2" applyFont="1" applyFill="1" applyBorder="1" applyAlignment="1">
      <alignment horizontal="center" vertical="center" wrapText="1"/>
    </xf>
    <xf numFmtId="0" fontId="7" fillId="4" borderId="24" xfId="2" applyFont="1" applyFill="1" applyBorder="1" applyAlignment="1">
      <alignment horizontal="center" vertical="center" wrapText="1"/>
    </xf>
    <xf numFmtId="4" fontId="7" fillId="4" borderId="25" xfId="2" applyNumberFormat="1" applyFont="1" applyFill="1" applyBorder="1"/>
    <xf numFmtId="0" fontId="7" fillId="5" borderId="26" xfId="2" applyFont="1" applyFill="1" applyBorder="1" applyAlignment="1">
      <alignment horizontal="center" vertical="center" wrapText="1"/>
    </xf>
    <xf numFmtId="4" fontId="11" fillId="5" borderId="28" xfId="2" applyNumberFormat="1" applyFont="1" applyFill="1" applyBorder="1"/>
    <xf numFmtId="0" fontId="7" fillId="0" borderId="0" xfId="2" applyFont="1" applyAlignment="1">
      <alignment horizontal="center" vertical="center" wrapText="1"/>
    </xf>
    <xf numFmtId="4" fontId="7" fillId="0" borderId="0" xfId="2" applyNumberFormat="1" applyFont="1"/>
    <xf numFmtId="0" fontId="7" fillId="5" borderId="26" xfId="2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  <xf numFmtId="4" fontId="1" fillId="0" borderId="0" xfId="3" applyNumberFormat="1"/>
    <xf numFmtId="49" fontId="10" fillId="6" borderId="10" xfId="2" applyNumberFormat="1" applyFont="1" applyFill="1" applyBorder="1" applyAlignment="1">
      <alignment horizontal="center" vertical="center"/>
    </xf>
    <xf numFmtId="0" fontId="9" fillId="6" borderId="10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" fillId="0" borderId="43" xfId="2" applyBorder="1"/>
    <xf numFmtId="0" fontId="13" fillId="0" borderId="37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4" fontId="13" fillId="0" borderId="0" xfId="2" applyNumberFormat="1" applyFont="1" applyAlignment="1">
      <alignment vertical="center"/>
    </xf>
    <xf numFmtId="0" fontId="12" fillId="0" borderId="39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167" fontId="13" fillId="0" borderId="0" xfId="2" applyNumberFormat="1" applyFont="1" applyAlignment="1">
      <alignment vertical="center"/>
    </xf>
    <xf numFmtId="166" fontId="12" fillId="0" borderId="0" xfId="2" applyNumberFormat="1" applyFont="1" applyAlignment="1">
      <alignment horizontal="center" vertical="center"/>
    </xf>
    <xf numFmtId="168" fontId="12" fillId="0" borderId="0" xfId="4" applyNumberFormat="1" applyFont="1" applyFill="1" applyBorder="1" applyAlignment="1" applyProtection="1">
      <alignment horizontal="center" vertical="center"/>
    </xf>
    <xf numFmtId="167" fontId="12" fillId="0" borderId="0" xfId="2" applyNumberFormat="1" applyFont="1" applyAlignment="1">
      <alignment horizontal="center" vertical="center"/>
    </xf>
    <xf numFmtId="10" fontId="12" fillId="0" borderId="56" xfId="2" applyNumberFormat="1" applyFont="1" applyBorder="1" applyAlignment="1">
      <alignment horizontal="center" vertical="center"/>
    </xf>
    <xf numFmtId="10" fontId="13" fillId="0" borderId="56" xfId="4" applyNumberFormat="1" applyFont="1" applyFill="1" applyBorder="1" applyAlignment="1" applyProtection="1">
      <alignment horizontal="center" vertical="center"/>
    </xf>
    <xf numFmtId="10" fontId="13" fillId="0" borderId="0" xfId="1" applyNumberFormat="1" applyFont="1" applyAlignment="1">
      <alignment vertical="center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 wrapText="1"/>
    </xf>
    <xf numFmtId="0" fontId="14" fillId="0" borderId="62" xfId="2" applyFont="1" applyBorder="1" applyAlignment="1">
      <alignment horizontal="center" vertical="center" wrapText="1"/>
    </xf>
    <xf numFmtId="0" fontId="14" fillId="0" borderId="63" xfId="2" applyFont="1" applyBorder="1" applyAlignment="1">
      <alignment horizontal="center" vertical="center" wrapText="1"/>
    </xf>
    <xf numFmtId="49" fontId="14" fillId="10" borderId="64" xfId="2" applyNumberFormat="1" applyFont="1" applyFill="1" applyBorder="1" applyAlignment="1">
      <alignment horizontal="center" vertical="center" wrapText="1"/>
    </xf>
    <xf numFmtId="0" fontId="14" fillId="10" borderId="55" xfId="2" applyFont="1" applyFill="1" applyBorder="1" applyAlignment="1">
      <alignment horizontal="center" vertical="center" wrapText="1"/>
    </xf>
    <xf numFmtId="4" fontId="14" fillId="10" borderId="55" xfId="2" applyNumberFormat="1" applyFont="1" applyFill="1" applyBorder="1" applyAlignment="1">
      <alignment horizontal="center" vertical="center"/>
    </xf>
    <xf numFmtId="1" fontId="14" fillId="10" borderId="55" xfId="2" applyNumberFormat="1" applyFont="1" applyFill="1" applyBorder="1" applyAlignment="1">
      <alignment horizontal="center" vertical="center"/>
    </xf>
    <xf numFmtId="169" fontId="14" fillId="10" borderId="55" xfId="2" applyNumberFormat="1" applyFont="1" applyFill="1" applyBorder="1" applyAlignment="1">
      <alignment horizontal="center" vertical="center" wrapText="1"/>
    </xf>
    <xf numFmtId="4" fontId="14" fillId="10" borderId="65" xfId="2" applyNumberFormat="1" applyFont="1" applyFill="1" applyBorder="1" applyAlignment="1">
      <alignment horizontal="center" vertical="center" wrapText="1"/>
    </xf>
    <xf numFmtId="0" fontId="1" fillId="0" borderId="66" xfId="2" applyBorder="1" applyAlignment="1">
      <alignment horizontal="center"/>
    </xf>
    <xf numFmtId="0" fontId="1" fillId="0" borderId="46" xfId="2" applyBorder="1"/>
    <xf numFmtId="0" fontId="18" fillId="0" borderId="46" xfId="2" applyFont="1" applyBorder="1" applyAlignment="1">
      <alignment horizontal="center"/>
    </xf>
    <xf numFmtId="1" fontId="1" fillId="0" borderId="12" xfId="2" applyNumberFormat="1" applyBorder="1" applyAlignment="1">
      <alignment horizontal="center" vertical="center"/>
    </xf>
    <xf numFmtId="2" fontId="1" fillId="0" borderId="31" xfId="2" applyNumberFormat="1" applyBorder="1" applyAlignment="1">
      <alignment horizontal="left" vertical="center" wrapText="1" indent="1"/>
    </xf>
    <xf numFmtId="2" fontId="1" fillId="0" borderId="12" xfId="2" applyNumberFormat="1" applyBorder="1" applyAlignment="1">
      <alignment horizontal="center" vertical="center"/>
    </xf>
    <xf numFmtId="2" fontId="1" fillId="0" borderId="22" xfId="2" applyNumberFormat="1" applyBorder="1" applyAlignment="1">
      <alignment horizontal="center" vertical="center" wrapText="1"/>
    </xf>
    <xf numFmtId="0" fontId="1" fillId="0" borderId="59" xfId="2" applyBorder="1" applyAlignment="1">
      <alignment horizontal="center"/>
    </xf>
    <xf numFmtId="1" fontId="1" fillId="0" borderId="16" xfId="2" applyNumberFormat="1" applyBorder="1" applyAlignment="1">
      <alignment horizontal="center" vertical="center"/>
    </xf>
    <xf numFmtId="0" fontId="1" fillId="0" borderId="55" xfId="2" applyBorder="1"/>
    <xf numFmtId="0" fontId="18" fillId="0" borderId="0" xfId="2" applyFont="1" applyAlignment="1">
      <alignment horizontal="center"/>
    </xf>
    <xf numFmtId="0" fontId="1" fillId="0" borderId="16" xfId="2" applyBorder="1"/>
    <xf numFmtId="0" fontId="1" fillId="0" borderId="67" xfId="2" applyBorder="1" applyAlignment="1">
      <alignment horizontal="center"/>
    </xf>
    <xf numFmtId="2" fontId="14" fillId="0" borderId="28" xfId="2" applyNumberFormat="1" applyFont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4" fontId="14" fillId="0" borderId="5" xfId="2" applyNumberFormat="1" applyFont="1" applyBorder="1" applyAlignment="1">
      <alignment horizontal="center"/>
    </xf>
    <xf numFmtId="1" fontId="14" fillId="0" borderId="5" xfId="2" applyNumberFormat="1" applyFont="1" applyBorder="1" applyAlignment="1">
      <alignment horizontal="center" vertical="center"/>
    </xf>
    <xf numFmtId="4" fontId="14" fillId="0" borderId="5" xfId="2" applyNumberFormat="1" applyFont="1" applyBorder="1" applyAlignment="1">
      <alignment horizontal="center" vertical="center"/>
    </xf>
    <xf numFmtId="2" fontId="14" fillId="0" borderId="6" xfId="2" applyNumberFormat="1" applyFont="1" applyBorder="1" applyAlignment="1">
      <alignment horizontal="center" vertical="center" wrapText="1"/>
    </xf>
    <xf numFmtId="49" fontId="1" fillId="0" borderId="68" xfId="2" applyNumberFormat="1" applyBorder="1" applyAlignment="1">
      <alignment horizontal="center" vertical="center" wrapText="1"/>
    </xf>
    <xf numFmtId="0" fontId="1" fillId="0" borderId="69" xfId="2" applyBorder="1"/>
    <xf numFmtId="0" fontId="18" fillId="0" borderId="69" xfId="2" applyFont="1" applyBorder="1" applyAlignment="1">
      <alignment horizontal="center"/>
    </xf>
    <xf numFmtId="0" fontId="1" fillId="0" borderId="15" xfId="2" applyBorder="1" applyAlignment="1">
      <alignment horizontal="center" vertical="center"/>
    </xf>
    <xf numFmtId="0" fontId="18" fillId="0" borderId="16" xfId="2" applyFont="1" applyBorder="1" applyAlignment="1">
      <alignment horizontal="center"/>
    </xf>
    <xf numFmtId="1" fontId="1" fillId="0" borderId="16" xfId="2" applyNumberFormat="1" applyBorder="1" applyAlignment="1">
      <alignment horizontal="center"/>
    </xf>
    <xf numFmtId="0" fontId="1" fillId="0" borderId="16" xfId="2" applyBorder="1" applyAlignment="1">
      <alignment horizontal="center"/>
    </xf>
    <xf numFmtId="2" fontId="14" fillId="0" borderId="70" xfId="2" applyNumberFormat="1" applyFont="1" applyBorder="1" applyAlignment="1">
      <alignment horizontal="center" vertical="center" wrapText="1"/>
    </xf>
    <xf numFmtId="49" fontId="1" fillId="0" borderId="58" xfId="2" applyNumberForma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4" fontId="1" fillId="0" borderId="2" xfId="2" applyNumberFormat="1" applyBorder="1" applyAlignment="1">
      <alignment horizontal="center" vertical="center"/>
    </xf>
    <xf numFmtId="1" fontId="1" fillId="0" borderId="2" xfId="2" applyNumberFormat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2" fontId="1" fillId="0" borderId="3" xfId="2" applyNumberFormat="1" applyBorder="1" applyAlignment="1">
      <alignment horizontal="center" vertical="center" wrapText="1"/>
    </xf>
    <xf numFmtId="0" fontId="1" fillId="0" borderId="11" xfId="2" applyBorder="1" applyAlignment="1">
      <alignment horizontal="center"/>
    </xf>
    <xf numFmtId="0" fontId="1" fillId="0" borderId="12" xfId="2" applyBorder="1"/>
    <xf numFmtId="0" fontId="18" fillId="0" borderId="12" xfId="2" applyFont="1" applyBorder="1" applyAlignment="1">
      <alignment horizontal="center"/>
    </xf>
    <xf numFmtId="1" fontId="1" fillId="0" borderId="12" xfId="2" applyNumberFormat="1" applyBorder="1" applyAlignment="1">
      <alignment horizontal="center"/>
    </xf>
    <xf numFmtId="0" fontId="1" fillId="0" borderId="15" xfId="2" applyBorder="1" applyAlignment="1">
      <alignment horizontal="center"/>
    </xf>
    <xf numFmtId="0" fontId="1" fillId="0" borderId="2" xfId="2" applyBorder="1"/>
    <xf numFmtId="2" fontId="1" fillId="0" borderId="2" xfId="2" applyNumberFormat="1" applyBorder="1" applyAlignment="1">
      <alignment horizontal="center" vertical="center" wrapText="1"/>
    </xf>
    <xf numFmtId="0" fontId="1" fillId="0" borderId="71" xfId="2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4" fontId="14" fillId="0" borderId="26" xfId="2" applyNumberFormat="1" applyFont="1" applyBorder="1" applyAlignment="1">
      <alignment horizontal="center" vertical="center" wrapText="1"/>
    </xf>
    <xf numFmtId="1" fontId="1" fillId="0" borderId="0" xfId="2" applyNumberFormat="1"/>
    <xf numFmtId="0" fontId="1" fillId="0" borderId="0" xfId="2" applyAlignment="1">
      <alignment horizontal="center"/>
    </xf>
    <xf numFmtId="0" fontId="8" fillId="0" borderId="2" xfId="2" applyFont="1" applyBorder="1" applyAlignment="1">
      <alignment wrapText="1"/>
    </xf>
    <xf numFmtId="0" fontId="12" fillId="0" borderId="32" xfId="2" applyFont="1" applyBorder="1" applyAlignment="1">
      <alignment vertical="center" wrapText="1"/>
    </xf>
    <xf numFmtId="0" fontId="12" fillId="0" borderId="74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74" xfId="2" applyFont="1" applyBorder="1" applyAlignment="1">
      <alignment vertical="center" wrapText="1"/>
    </xf>
    <xf numFmtId="10" fontId="13" fillId="0" borderId="74" xfId="2" applyNumberFormat="1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12" fillId="0" borderId="74" xfId="2" applyFont="1" applyBorder="1" applyAlignment="1">
      <alignment vertical="center" wrapText="1"/>
    </xf>
    <xf numFmtId="10" fontId="12" fillId="0" borderId="74" xfId="2" applyNumberFormat="1" applyFont="1" applyBorder="1" applyAlignment="1">
      <alignment horizontal="center" vertical="center" wrapText="1"/>
    </xf>
    <xf numFmtId="10" fontId="1" fillId="0" borderId="0" xfId="2" applyNumberFormat="1"/>
    <xf numFmtId="0" fontId="13" fillId="0" borderId="74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left" vertical="center" wrapText="1" indent="1"/>
    </xf>
    <xf numFmtId="0" fontId="19" fillId="0" borderId="78" xfId="2" applyFont="1" applyBorder="1" applyAlignment="1">
      <alignment vertical="center" wrapText="1"/>
    </xf>
    <xf numFmtId="0" fontId="19" fillId="0" borderId="80" xfId="2" applyFont="1" applyBorder="1" applyAlignment="1">
      <alignment horizontal="center" vertical="center" wrapText="1"/>
    </xf>
    <xf numFmtId="0" fontId="20" fillId="0" borderId="81" xfId="2" applyFont="1" applyBorder="1" applyAlignment="1">
      <alignment vertical="center" wrapText="1"/>
    </xf>
    <xf numFmtId="0" fontId="12" fillId="0" borderId="74" xfId="2" applyFont="1" applyBorder="1" applyAlignment="1">
      <alignment horizontal="left" vertical="center" wrapText="1" indent="6"/>
    </xf>
    <xf numFmtId="0" fontId="1" fillId="0" borderId="0" xfId="2" applyAlignment="1">
      <alignment vertical="center"/>
    </xf>
    <xf numFmtId="0" fontId="10" fillId="0" borderId="46" xfId="2" applyFont="1" applyBorder="1" applyAlignment="1">
      <alignment horizontal="center" vertical="center" wrapText="1"/>
    </xf>
    <xf numFmtId="49" fontId="10" fillId="10" borderId="46" xfId="2" applyNumberFormat="1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left" vertical="center" wrapText="1" indent="2"/>
    </xf>
    <xf numFmtId="4" fontId="10" fillId="10" borderId="46" xfId="2" applyNumberFormat="1" applyFont="1" applyFill="1" applyBorder="1" applyAlignment="1">
      <alignment horizontal="center" vertical="center"/>
    </xf>
    <xf numFmtId="169" fontId="10" fillId="10" borderId="69" xfId="2" applyNumberFormat="1" applyFont="1" applyFill="1" applyBorder="1" applyAlignment="1">
      <alignment horizontal="center" vertical="center" wrapText="1"/>
    </xf>
    <xf numFmtId="4" fontId="10" fillId="10" borderId="46" xfId="2" applyNumberFormat="1" applyFont="1" applyFill="1" applyBorder="1" applyAlignment="1">
      <alignment horizontal="center" vertical="center" wrapText="1"/>
    </xf>
    <xf numFmtId="49" fontId="9" fillId="0" borderId="46" xfId="2" applyNumberFormat="1" applyFont="1" applyBorder="1" applyAlignment="1">
      <alignment horizontal="center" vertical="center" wrapText="1"/>
    </xf>
    <xf numFmtId="0" fontId="9" fillId="0" borderId="46" xfId="2" applyFont="1" applyBorder="1" applyAlignment="1">
      <alignment horizontal="left" vertical="center" wrapText="1" indent="2"/>
    </xf>
    <xf numFmtId="4" fontId="9" fillId="0" borderId="46" xfId="2" applyNumberFormat="1" applyFont="1" applyBorder="1" applyAlignment="1">
      <alignment horizontal="center" vertical="center"/>
    </xf>
    <xf numFmtId="4" fontId="9" fillId="0" borderId="53" xfId="2" applyNumberFormat="1" applyFont="1" applyBorder="1" applyAlignment="1">
      <alignment horizontal="center" vertical="center"/>
    </xf>
    <xf numFmtId="4" fontId="9" fillId="0" borderId="16" xfId="2" applyNumberFormat="1" applyFont="1" applyBorder="1" applyAlignment="1">
      <alignment horizontal="left" vertical="center" wrapText="1" indent="1"/>
    </xf>
    <xf numFmtId="2" fontId="9" fillId="0" borderId="56" xfId="2" applyNumberFormat="1" applyFont="1" applyBorder="1" applyAlignment="1">
      <alignment horizontal="center" vertical="center" wrapText="1"/>
    </xf>
    <xf numFmtId="0" fontId="9" fillId="6" borderId="46" xfId="2" applyFont="1" applyFill="1" applyBorder="1" applyAlignment="1">
      <alignment horizontal="left" vertical="center" wrapText="1" indent="2"/>
    </xf>
    <xf numFmtId="4" fontId="9" fillId="6" borderId="46" xfId="2" applyNumberFormat="1" applyFont="1" applyFill="1" applyBorder="1" applyAlignment="1">
      <alignment horizontal="center" vertical="center"/>
    </xf>
    <xf numFmtId="4" fontId="9" fillId="6" borderId="53" xfId="2" applyNumberFormat="1" applyFont="1" applyFill="1" applyBorder="1" applyAlignment="1">
      <alignment horizontal="center" vertical="center"/>
    </xf>
    <xf numFmtId="0" fontId="9" fillId="6" borderId="46" xfId="2" applyFont="1" applyFill="1" applyBorder="1" applyAlignment="1">
      <alignment horizontal="left" vertical="center" indent="2"/>
    </xf>
    <xf numFmtId="49" fontId="9" fillId="0" borderId="69" xfId="2" applyNumberFormat="1" applyFont="1" applyBorder="1" applyAlignment="1">
      <alignment horizontal="center" vertical="center" wrapText="1"/>
    </xf>
    <xf numFmtId="0" fontId="9" fillId="6" borderId="69" xfId="2" applyFont="1" applyFill="1" applyBorder="1" applyAlignment="1">
      <alignment horizontal="left" vertical="center" wrapText="1" indent="2"/>
    </xf>
    <xf numFmtId="4" fontId="9" fillId="6" borderId="69" xfId="2" applyNumberFormat="1" applyFont="1" applyFill="1" applyBorder="1" applyAlignment="1">
      <alignment horizontal="center" vertical="center"/>
    </xf>
    <xf numFmtId="4" fontId="9" fillId="6" borderId="88" xfId="2" applyNumberFormat="1" applyFont="1" applyFill="1" applyBorder="1" applyAlignment="1">
      <alignment horizontal="center" vertical="center"/>
    </xf>
    <xf numFmtId="2" fontId="9" fillId="6" borderId="88" xfId="2" applyNumberFormat="1" applyFont="1" applyFill="1" applyBorder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24" fillId="9" borderId="72" xfId="5" applyFont="1" applyFill="1" applyBorder="1" applyAlignment="1">
      <alignment horizontal="center" vertical="center"/>
    </xf>
    <xf numFmtId="0" fontId="25" fillId="9" borderId="72" xfId="5" applyFont="1" applyFill="1" applyBorder="1" applyAlignment="1">
      <alignment horizontal="center" vertical="center"/>
    </xf>
    <xf numFmtId="0" fontId="27" fillId="9" borderId="55" xfId="5" applyFont="1" applyFill="1" applyBorder="1" applyAlignment="1">
      <alignment horizontal="center" vertical="justify"/>
    </xf>
    <xf numFmtId="0" fontId="27" fillId="9" borderId="72" xfId="5" applyFont="1" applyFill="1" applyBorder="1" applyAlignment="1">
      <alignment horizontal="center" vertical="center" wrapText="1"/>
    </xf>
    <xf numFmtId="0" fontId="28" fillId="0" borderId="46" xfId="5" applyFont="1" applyBorder="1" applyAlignment="1">
      <alignment horizontal="center" vertical="center"/>
    </xf>
    <xf numFmtId="0" fontId="28" fillId="6" borderId="46" xfId="5" applyFont="1" applyFill="1" applyBorder="1" applyAlignment="1">
      <alignment horizontal="left" vertical="center" wrapText="1"/>
    </xf>
    <xf numFmtId="0" fontId="28" fillId="6" borderId="46" xfId="5" applyFont="1" applyFill="1" applyBorder="1" applyAlignment="1">
      <alignment horizontal="center" vertical="center"/>
    </xf>
    <xf numFmtId="171" fontId="28" fillId="6" borderId="53" xfId="5" applyNumberFormat="1" applyFont="1" applyFill="1" applyBorder="1" applyAlignment="1">
      <alignment horizontal="center" vertical="center"/>
    </xf>
    <xf numFmtId="2" fontId="1" fillId="0" borderId="16" xfId="2" applyNumberFormat="1" applyBorder="1" applyAlignment="1">
      <alignment horizontal="center" vertical="center" wrapText="1"/>
    </xf>
    <xf numFmtId="4" fontId="29" fillId="0" borderId="56" xfId="5" applyNumberFormat="1" applyFont="1" applyBorder="1" applyAlignment="1">
      <alignment horizontal="center" vertical="center"/>
    </xf>
    <xf numFmtId="0" fontId="22" fillId="0" borderId="46" xfId="5" applyBorder="1" applyAlignment="1">
      <alignment horizontal="center" vertical="center"/>
    </xf>
    <xf numFmtId="0" fontId="28" fillId="6" borderId="46" xfId="5" applyFont="1" applyFill="1" applyBorder="1" applyAlignment="1">
      <alignment horizontal="left" vertical="center"/>
    </xf>
    <xf numFmtId="0" fontId="28" fillId="6" borderId="53" xfId="5" applyFont="1" applyFill="1" applyBorder="1" applyAlignment="1">
      <alignment horizontal="center" vertical="center"/>
    </xf>
    <xf numFmtId="171" fontId="28" fillId="0" borderId="46" xfId="5" applyNumberFormat="1" applyFont="1" applyBorder="1" applyAlignment="1">
      <alignment horizontal="center" vertical="center"/>
    </xf>
    <xf numFmtId="4" fontId="22" fillId="0" borderId="72" xfId="5" applyNumberFormat="1" applyBorder="1" applyAlignment="1">
      <alignment horizontal="center" vertical="center"/>
    </xf>
    <xf numFmtId="4" fontId="22" fillId="0" borderId="46" xfId="5" applyNumberFormat="1" applyBorder="1" applyAlignment="1">
      <alignment horizontal="center" vertical="center"/>
    </xf>
    <xf numFmtId="4" fontId="30" fillId="0" borderId="46" xfId="5" applyNumberFormat="1" applyFont="1" applyBorder="1" applyAlignment="1">
      <alignment horizontal="center" vertical="center"/>
    </xf>
    <xf numFmtId="0" fontId="1" fillId="0" borderId="34" xfId="2" applyBorder="1"/>
    <xf numFmtId="4" fontId="17" fillId="0" borderId="4" xfId="2" applyNumberFormat="1" applyFont="1" applyBorder="1" applyAlignment="1">
      <alignment horizontal="center"/>
    </xf>
    <xf numFmtId="0" fontId="17" fillId="0" borderId="5" xfId="2" applyFont="1" applyBorder="1"/>
    <xf numFmtId="2" fontId="17" fillId="0" borderId="4" xfId="2" applyNumberFormat="1" applyFont="1" applyBorder="1" applyAlignment="1">
      <alignment horizontal="center"/>
    </xf>
    <xf numFmtId="0" fontId="34" fillId="0" borderId="8" xfId="2" applyFont="1" applyBorder="1" applyAlignment="1">
      <alignment horizontal="center" vertical="center" wrapText="1"/>
    </xf>
    <xf numFmtId="0" fontId="34" fillId="0" borderId="9" xfId="2" applyFont="1" applyBorder="1" applyAlignment="1">
      <alignment horizontal="center" vertical="center" wrapText="1"/>
    </xf>
    <xf numFmtId="0" fontId="35" fillId="6" borderId="9" xfId="2" applyFont="1" applyFill="1" applyBorder="1" applyAlignment="1">
      <alignment horizontal="center" vertical="center"/>
    </xf>
    <xf numFmtId="0" fontId="36" fillId="6" borderId="10" xfId="2" applyFont="1" applyFill="1" applyBorder="1" applyAlignment="1">
      <alignment horizontal="left" vertical="center" wrapText="1"/>
    </xf>
    <xf numFmtId="0" fontId="36" fillId="6" borderId="10" xfId="2" applyFont="1" applyFill="1" applyBorder="1" applyAlignment="1">
      <alignment horizontal="center" vertical="center" wrapText="1"/>
    </xf>
    <xf numFmtId="172" fontId="36" fillId="0" borderId="4" xfId="2" applyNumberFormat="1" applyFont="1" applyBorder="1" applyAlignment="1">
      <alignment horizontal="center" vertical="top" wrapText="1"/>
    </xf>
    <xf numFmtId="0" fontId="37" fillId="6" borderId="10" xfId="2" applyFont="1" applyFill="1" applyBorder="1" applyAlignment="1">
      <alignment horizontal="left" vertical="center" wrapText="1"/>
    </xf>
    <xf numFmtId="0" fontId="37" fillId="6" borderId="10" xfId="2" applyFont="1" applyFill="1" applyBorder="1" applyAlignment="1">
      <alignment horizontal="center" vertical="center" wrapText="1"/>
    </xf>
    <xf numFmtId="0" fontId="1" fillId="0" borderId="85" xfId="2" applyBorder="1"/>
    <xf numFmtId="0" fontId="2" fillId="0" borderId="89" xfId="2" applyFont="1" applyBorder="1" applyAlignment="1">
      <alignment horizontal="center" vertical="center"/>
    </xf>
    <xf numFmtId="0" fontId="1" fillId="0" borderId="87" xfId="2" applyBorder="1"/>
    <xf numFmtId="0" fontId="1" fillId="0" borderId="86" xfId="2" applyBorder="1"/>
    <xf numFmtId="0" fontId="1" fillId="0" borderId="90" xfId="2" applyBorder="1"/>
    <xf numFmtId="0" fontId="1" fillId="0" borderId="91" xfId="2" applyBorder="1" applyAlignment="1">
      <alignment horizontal="center"/>
    </xf>
    <xf numFmtId="0" fontId="2" fillId="0" borderId="92" xfId="2" applyFont="1" applyBorder="1" applyAlignment="1">
      <alignment horizontal="center" wrapText="1"/>
    </xf>
    <xf numFmtId="0" fontId="1" fillId="0" borderId="93" xfId="2" applyBorder="1" applyAlignment="1">
      <alignment horizontal="center"/>
    </xf>
    <xf numFmtId="0" fontId="2" fillId="0" borderId="16" xfId="2" applyFont="1" applyBorder="1" applyAlignment="1">
      <alignment horizontal="center" vertical="center"/>
    </xf>
    <xf numFmtId="10" fontId="1" fillId="0" borderId="0" xfId="1" applyNumberFormat="1"/>
    <xf numFmtId="0" fontId="3" fillId="0" borderId="16" xfId="2" applyFont="1" applyBorder="1" applyAlignment="1">
      <alignment horizontal="center" vertical="center"/>
    </xf>
    <xf numFmtId="0" fontId="3" fillId="0" borderId="16" xfId="2" applyFont="1" applyBorder="1" applyAlignment="1">
      <alignment vertical="center"/>
    </xf>
    <xf numFmtId="10" fontId="3" fillId="0" borderId="31" xfId="2" applyNumberFormat="1" applyFont="1" applyBorder="1" applyAlignment="1">
      <alignment horizontal="center" vertical="center" wrapText="1"/>
    </xf>
    <xf numFmtId="10" fontId="3" fillId="0" borderId="32" xfId="2" applyNumberFormat="1" applyFont="1" applyBorder="1" applyAlignment="1">
      <alignment horizontal="center" vertical="center" wrapText="1"/>
    </xf>
    <xf numFmtId="10" fontId="2" fillId="0" borderId="16" xfId="2" applyNumberFormat="1" applyFont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0" fontId="38" fillId="0" borderId="16" xfId="2" applyFont="1" applyBorder="1" applyAlignment="1">
      <alignment horizontal="left" vertical="center" wrapText="1"/>
    </xf>
    <xf numFmtId="0" fontId="2" fillId="0" borderId="16" xfId="2" applyFont="1" applyBorder="1" applyAlignment="1">
      <alignment vertical="center"/>
    </xf>
    <xf numFmtId="10" fontId="14" fillId="0" borderId="16" xfId="4" applyNumberFormat="1" applyFont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3" fillId="0" borderId="94" xfId="2" applyFont="1" applyBorder="1" applyAlignment="1">
      <alignment horizontal="center" vertical="center"/>
    </xf>
    <xf numFmtId="0" fontId="3" fillId="0" borderId="17" xfId="2" applyFont="1" applyBorder="1" applyAlignment="1">
      <alignment vertical="center"/>
    </xf>
    <xf numFmtId="0" fontId="3" fillId="0" borderId="15" xfId="2" applyFont="1" applyBorder="1" applyAlignment="1">
      <alignment horizontal="center" vertical="center"/>
    </xf>
    <xf numFmtId="0" fontId="3" fillId="0" borderId="21" xfId="2" applyFont="1" applyBorder="1" applyAlignment="1">
      <alignment vertical="center"/>
    </xf>
    <xf numFmtId="0" fontId="3" fillId="0" borderId="95" xfId="2" applyFont="1" applyBorder="1" applyAlignment="1">
      <alignment horizontal="center" vertical="center"/>
    </xf>
    <xf numFmtId="0" fontId="20" fillId="0" borderId="32" xfId="2" applyFont="1" applyBorder="1" applyAlignment="1">
      <alignment vertical="center" wrapText="1"/>
    </xf>
    <xf numFmtId="0" fontId="2" fillId="0" borderId="17" xfId="2" applyFont="1" applyBorder="1" applyAlignment="1">
      <alignment horizontal="center" vertical="center"/>
    </xf>
    <xf numFmtId="4" fontId="3" fillId="0" borderId="18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7" fillId="0" borderId="0" xfId="2" applyFont="1" applyAlignment="1">
      <alignment vertical="justify" wrapText="1"/>
    </xf>
    <xf numFmtId="10" fontId="5" fillId="0" borderId="10" xfId="1" applyNumberFormat="1" applyFont="1" applyBorder="1" applyAlignment="1">
      <alignment horizontal="center"/>
    </xf>
    <xf numFmtId="164" fontId="1" fillId="0" borderId="33" xfId="2" applyNumberFormat="1" applyBorder="1" applyAlignment="1">
      <alignment horizontal="center"/>
    </xf>
    <xf numFmtId="0" fontId="1" fillId="0" borderId="58" xfId="2" applyBorder="1" applyAlignment="1">
      <alignment horizontal="center" vertical="center"/>
    </xf>
    <xf numFmtId="165" fontId="5" fillId="0" borderId="3" xfId="3" applyFont="1" applyBorder="1" applyAlignment="1">
      <alignment horizontal="center" vertical="center"/>
    </xf>
    <xf numFmtId="0" fontId="43" fillId="0" borderId="0" xfId="2" applyFont="1"/>
    <xf numFmtId="0" fontId="1" fillId="0" borderId="0" xfId="2" applyAlignment="1">
      <alignment horizontal="left"/>
    </xf>
    <xf numFmtId="0" fontId="1" fillId="0" borderId="0" xfId="2" applyProtection="1">
      <protection locked="0"/>
    </xf>
    <xf numFmtId="170" fontId="1" fillId="0" borderId="0" xfId="2" applyNumberFormat="1"/>
    <xf numFmtId="4" fontId="17" fillId="0" borderId="0" xfId="2" applyNumberFormat="1" applyFont="1"/>
    <xf numFmtId="0" fontId="1" fillId="0" borderId="0" xfId="2" applyAlignment="1">
      <alignment wrapText="1"/>
    </xf>
    <xf numFmtId="0" fontId="1" fillId="0" borderId="0" xfId="2" applyAlignment="1">
      <alignment horizontal="center" wrapText="1"/>
    </xf>
    <xf numFmtId="2" fontId="17" fillId="0" borderId="0" xfId="2" applyNumberFormat="1" applyFont="1" applyAlignment="1">
      <alignment horizontal="center"/>
    </xf>
    <xf numFmtId="0" fontId="17" fillId="0" borderId="0" xfId="2" applyFont="1" applyAlignment="1">
      <alignment horizontal="center"/>
    </xf>
    <xf numFmtId="0" fontId="1" fillId="12" borderId="4" xfId="2" applyFill="1" applyBorder="1" applyAlignment="1">
      <alignment horizontal="center" wrapText="1"/>
    </xf>
    <xf numFmtId="0" fontId="14" fillId="0" borderId="30" xfId="2" applyFont="1" applyBorder="1" applyAlignment="1">
      <alignment horizontal="center" vertical="center"/>
    </xf>
    <xf numFmtId="0" fontId="1" fillId="0" borderId="96" xfId="2" applyBorder="1" applyAlignment="1">
      <alignment horizontal="center"/>
    </xf>
    <xf numFmtId="1" fontId="1" fillId="0" borderId="21" xfId="2" applyNumberFormat="1" applyBorder="1" applyAlignment="1">
      <alignment horizontal="center" vertical="center"/>
    </xf>
    <xf numFmtId="2" fontId="1" fillId="0" borderId="79" xfId="2" applyNumberFormat="1" applyBorder="1" applyAlignment="1">
      <alignment horizontal="left" vertical="center" wrapText="1" indent="1"/>
    </xf>
    <xf numFmtId="0" fontId="14" fillId="0" borderId="97" xfId="2" applyFont="1" applyBorder="1" applyAlignment="1">
      <alignment horizontal="center" vertical="center"/>
    </xf>
    <xf numFmtId="0" fontId="1" fillId="0" borderId="20" xfId="2" applyBorder="1" applyAlignment="1">
      <alignment horizontal="center"/>
    </xf>
    <xf numFmtId="0" fontId="18" fillId="0" borderId="21" xfId="2" applyFont="1" applyBorder="1" applyAlignment="1">
      <alignment horizontal="center"/>
    </xf>
    <xf numFmtId="1" fontId="1" fillId="0" borderId="21" xfId="2" applyNumberFormat="1" applyBorder="1" applyAlignment="1">
      <alignment horizontal="center"/>
    </xf>
    <xf numFmtId="2" fontId="1" fillId="0" borderId="98" xfId="2" applyNumberFormat="1" applyBorder="1" applyAlignment="1">
      <alignment horizontal="center" vertical="center"/>
    </xf>
    <xf numFmtId="2" fontId="1" fillId="0" borderId="28" xfId="2" applyNumberFormat="1" applyBorder="1" applyAlignment="1">
      <alignment horizontal="center" vertical="center" wrapText="1"/>
    </xf>
    <xf numFmtId="170" fontId="0" fillId="0" borderId="0" xfId="0" applyNumberFormat="1"/>
    <xf numFmtId="0" fontId="0" fillId="0" borderId="16" xfId="0" applyBorder="1" applyAlignment="1">
      <alignment horizontal="center"/>
    </xf>
    <xf numFmtId="0" fontId="0" fillId="0" borderId="16" xfId="0" applyBorder="1"/>
    <xf numFmtId="170" fontId="45" fillId="0" borderId="16" xfId="0" applyNumberFormat="1" applyFont="1" applyBorder="1"/>
    <xf numFmtId="170" fontId="0" fillId="0" borderId="16" xfId="0" applyNumberFormat="1" applyBorder="1"/>
    <xf numFmtId="0" fontId="10" fillId="0" borderId="9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10" fontId="10" fillId="0" borderId="9" xfId="2" applyNumberFormat="1" applyFont="1" applyBorder="1" applyAlignment="1">
      <alignment horizontal="center" vertical="center"/>
    </xf>
    <xf numFmtId="170" fontId="9" fillId="0" borderId="31" xfId="2" applyNumberFormat="1" applyFont="1" applyBorder="1" applyAlignment="1">
      <alignment horizontal="center" vertical="center" wrapText="1"/>
    </xf>
    <xf numFmtId="170" fontId="9" fillId="0" borderId="79" xfId="2" applyNumberFormat="1" applyFont="1" applyBorder="1" applyAlignment="1">
      <alignment horizontal="center" vertical="center" wrapText="1"/>
    </xf>
    <xf numFmtId="4" fontId="1" fillId="0" borderId="100" xfId="3" applyNumberFormat="1" applyBorder="1" applyAlignment="1">
      <alignment horizontal="center" vertical="center" wrapText="1"/>
    </xf>
    <xf numFmtId="4" fontId="1" fillId="0" borderId="101" xfId="3" applyNumberFormat="1" applyBorder="1" applyAlignment="1">
      <alignment horizontal="center" vertical="center" wrapText="1"/>
    </xf>
    <xf numFmtId="4" fontId="1" fillId="0" borderId="102" xfId="3" applyNumberFormat="1" applyBorder="1" applyAlignment="1">
      <alignment horizontal="center" vertical="center"/>
    </xf>
    <xf numFmtId="4" fontId="1" fillId="3" borderId="10" xfId="3" applyNumberFormat="1" applyFill="1" applyBorder="1" applyAlignment="1">
      <alignment horizontal="center" vertical="center"/>
    </xf>
    <xf numFmtId="10" fontId="0" fillId="0" borderId="16" xfId="1" applyNumberFormat="1" applyFont="1" applyBorder="1" applyAlignment="1"/>
    <xf numFmtId="4" fontId="9" fillId="6" borderId="84" xfId="2" applyNumberFormat="1" applyFont="1" applyFill="1" applyBorder="1" applyAlignment="1">
      <alignment horizontal="center" vertical="center"/>
    </xf>
    <xf numFmtId="4" fontId="9" fillId="0" borderId="21" xfId="2" applyNumberFormat="1" applyFont="1" applyBorder="1" applyAlignment="1">
      <alignment horizontal="left" vertical="center" wrapText="1" indent="1"/>
    </xf>
    <xf numFmtId="2" fontId="9" fillId="0" borderId="104" xfId="2" applyNumberFormat="1" applyFont="1" applyBorder="1" applyAlignment="1">
      <alignment horizontal="center" vertical="center" wrapText="1"/>
    </xf>
    <xf numFmtId="4" fontId="9" fillId="6" borderId="55" xfId="2" applyNumberFormat="1" applyFont="1" applyFill="1" applyBorder="1" applyAlignment="1">
      <alignment horizontal="center" vertical="center"/>
    </xf>
    <xf numFmtId="2" fontId="9" fillId="6" borderId="55" xfId="2" applyNumberFormat="1" applyFont="1" applyFill="1" applyBorder="1" applyAlignment="1">
      <alignment horizontal="center" vertical="center" wrapText="1"/>
    </xf>
    <xf numFmtId="49" fontId="9" fillId="0" borderId="16" xfId="2" applyNumberFormat="1" applyFont="1" applyBorder="1" applyAlignment="1">
      <alignment horizontal="center" vertical="center" wrapText="1"/>
    </xf>
    <xf numFmtId="0" fontId="9" fillId="6" borderId="16" xfId="2" applyFont="1" applyFill="1" applyBorder="1" applyAlignment="1">
      <alignment horizontal="left" vertical="center" wrapText="1" indent="2"/>
    </xf>
    <xf numFmtId="4" fontId="9" fillId="6" borderId="16" xfId="2" applyNumberFormat="1" applyFont="1" applyFill="1" applyBorder="1" applyAlignment="1">
      <alignment horizontal="center" vertical="center"/>
    </xf>
    <xf numFmtId="2" fontId="9" fillId="0" borderId="16" xfId="2" applyNumberFormat="1" applyFont="1" applyBorder="1" applyAlignment="1">
      <alignment horizontal="center" vertical="center" wrapText="1"/>
    </xf>
    <xf numFmtId="165" fontId="5" fillId="0" borderId="8" xfId="3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 wrapText="1"/>
    </xf>
    <xf numFmtId="4" fontId="3" fillId="0" borderId="16" xfId="2" applyNumberFormat="1" applyFont="1" applyBorder="1" applyAlignment="1">
      <alignment horizontal="right" vertical="center" wrapText="1"/>
    </xf>
    <xf numFmtId="4" fontId="4" fillId="0" borderId="16" xfId="2" applyNumberFormat="1" applyFont="1" applyBorder="1" applyAlignment="1">
      <alignment horizontal="right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2" xfId="2" applyFont="1" applyFill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4" fontId="4" fillId="0" borderId="19" xfId="2" applyNumberFormat="1" applyFont="1" applyBorder="1" applyAlignment="1">
      <alignment horizontal="right" vertical="center" wrapText="1"/>
    </xf>
    <xf numFmtId="0" fontId="2" fillId="12" borderId="23" xfId="2" applyFont="1" applyFill="1" applyBorder="1" applyAlignment="1">
      <alignment horizontal="center" vertical="center" wrapText="1"/>
    </xf>
    <xf numFmtId="0" fontId="2" fillId="12" borderId="24" xfId="2" applyFont="1" applyFill="1" applyBorder="1" applyAlignment="1">
      <alignment horizontal="center" vertical="center" wrapText="1"/>
    </xf>
    <xf numFmtId="4" fontId="2" fillId="12" borderId="24" xfId="2" applyNumberFormat="1" applyFont="1" applyFill="1" applyBorder="1" applyAlignment="1">
      <alignment horizontal="right" vertical="center" wrapText="1"/>
    </xf>
    <xf numFmtId="4" fontId="2" fillId="12" borderId="25" xfId="2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2" applyFill="1"/>
    <xf numFmtId="0" fontId="2" fillId="0" borderId="0" xfId="2" applyFont="1" applyAlignment="1">
      <alignment horizontal="center" vertical="center"/>
    </xf>
    <xf numFmtId="0" fontId="11" fillId="5" borderId="29" xfId="2" applyFont="1" applyFill="1" applyBorder="1" applyAlignment="1">
      <alignment horizontal="left" vertical="center"/>
    </xf>
    <xf numFmtId="0" fontId="11" fillId="5" borderId="5" xfId="2" applyFont="1" applyFill="1" applyBorder="1" applyAlignment="1">
      <alignment horizontal="left" vertical="center"/>
    </xf>
    <xf numFmtId="0" fontId="11" fillId="5" borderId="30" xfId="2" applyFont="1" applyFill="1" applyBorder="1" applyAlignment="1">
      <alignment horizontal="left" vertical="center"/>
    </xf>
    <xf numFmtId="0" fontId="10" fillId="0" borderId="0" xfId="2" applyFont="1" applyAlignment="1">
      <alignment horizontal="center"/>
    </xf>
    <xf numFmtId="0" fontId="10" fillId="3" borderId="0" xfId="2" applyFont="1" applyFill="1" applyAlignment="1">
      <alignment horizontal="left" wrapText="1"/>
    </xf>
    <xf numFmtId="0" fontId="11" fillId="0" borderId="11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/>
    </xf>
    <xf numFmtId="0" fontId="7" fillId="4" borderId="24" xfId="2" applyFont="1" applyFill="1" applyBorder="1" applyAlignment="1">
      <alignment horizontal="center" vertical="center"/>
    </xf>
    <xf numFmtId="0" fontId="11" fillId="5" borderId="27" xfId="2" applyFont="1" applyFill="1" applyBorder="1" applyAlignment="1">
      <alignment horizontal="left" vertical="center" wrapText="1"/>
    </xf>
    <xf numFmtId="0" fontId="10" fillId="3" borderId="34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3" borderId="34" xfId="2" applyFont="1" applyFill="1" applyBorder="1" applyAlignment="1">
      <alignment vertical="center"/>
    </xf>
    <xf numFmtId="0" fontId="10" fillId="3" borderId="5" xfId="2" applyFont="1" applyFill="1" applyBorder="1" applyAlignment="1">
      <alignment vertical="center"/>
    </xf>
    <xf numFmtId="0" fontId="10" fillId="3" borderId="35" xfId="2" applyFont="1" applyFill="1" applyBorder="1" applyAlignment="1">
      <alignment vertical="center"/>
    </xf>
    <xf numFmtId="0" fontId="9" fillId="0" borderId="0" xfId="2" applyFont="1" applyAlignment="1">
      <alignment horizontal="center"/>
    </xf>
    <xf numFmtId="0" fontId="10" fillId="3" borderId="0" xfId="2" applyFont="1" applyFill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justify"/>
    </xf>
    <xf numFmtId="0" fontId="10" fillId="0" borderId="9" xfId="2" applyFont="1" applyBorder="1" applyAlignment="1">
      <alignment horizontal="center" vertical="justify"/>
    </xf>
    <xf numFmtId="0" fontId="10" fillId="0" borderId="1" xfId="2" applyFont="1" applyBorder="1" applyAlignment="1">
      <alignment horizontal="center" vertical="justify" wrapText="1"/>
    </xf>
    <xf numFmtId="0" fontId="10" fillId="0" borderId="99" xfId="2" applyFont="1" applyBorder="1" applyAlignment="1">
      <alignment horizontal="center" vertical="justify" wrapText="1"/>
    </xf>
    <xf numFmtId="0" fontId="10" fillId="0" borderId="1" xfId="2" applyFont="1" applyBorder="1" applyAlignment="1">
      <alignment horizontal="center" vertical="center" wrapText="1"/>
    </xf>
    <xf numFmtId="0" fontId="10" fillId="0" borderId="99" xfId="2" applyFont="1" applyBorder="1" applyAlignment="1">
      <alignment horizontal="center" vertical="center" wrapText="1"/>
    </xf>
    <xf numFmtId="170" fontId="10" fillId="3" borderId="34" xfId="2" applyNumberFormat="1" applyFont="1" applyFill="1" applyBorder="1" applyAlignment="1">
      <alignment horizontal="center" vertical="center"/>
    </xf>
    <xf numFmtId="170" fontId="10" fillId="3" borderId="6" xfId="2" applyNumberFormat="1" applyFont="1" applyFill="1" applyBorder="1" applyAlignment="1">
      <alignment horizontal="center" vertical="center"/>
    </xf>
    <xf numFmtId="0" fontId="12" fillId="7" borderId="36" xfId="2" applyFont="1" applyFill="1" applyBorder="1" applyAlignment="1">
      <alignment horizont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center" vertical="center"/>
    </xf>
    <xf numFmtId="0" fontId="13" fillId="0" borderId="46" xfId="2" applyFont="1" applyBorder="1" applyAlignment="1">
      <alignment horizontal="left" vertical="center"/>
    </xf>
    <xf numFmtId="0" fontId="14" fillId="0" borderId="40" xfId="2" applyFont="1" applyBorder="1" applyAlignment="1">
      <alignment horizontal="center"/>
    </xf>
    <xf numFmtId="0" fontId="13" fillId="0" borderId="47" xfId="2" applyFont="1" applyBorder="1" applyAlignment="1">
      <alignment horizontal="center" vertical="center"/>
    </xf>
    <xf numFmtId="0" fontId="13" fillId="0" borderId="49" xfId="2" applyFont="1" applyBorder="1" applyAlignment="1">
      <alignment horizontal="left" vertical="center"/>
    </xf>
    <xf numFmtId="0" fontId="13" fillId="0" borderId="50" xfId="2" applyFont="1" applyBorder="1" applyAlignment="1">
      <alignment horizontal="center" vertical="center"/>
    </xf>
    <xf numFmtId="14" fontId="13" fillId="0" borderId="44" xfId="2" applyNumberFormat="1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2" fillId="7" borderId="36" xfId="2" applyFont="1" applyFill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 wrapText="1"/>
    </xf>
    <xf numFmtId="0" fontId="13" fillId="0" borderId="49" xfId="2" applyFont="1" applyBorder="1" applyAlignment="1">
      <alignment horizontal="center" vertical="center"/>
    </xf>
    <xf numFmtId="0" fontId="12" fillId="8" borderId="36" xfId="2" applyFont="1" applyFill="1" applyBorder="1" applyAlignment="1">
      <alignment horizontal="center" vertical="center"/>
    </xf>
    <xf numFmtId="0" fontId="12" fillId="7" borderId="52" xfId="2" applyFont="1" applyFill="1" applyBorder="1" applyAlignment="1">
      <alignment horizontal="left" vertical="center"/>
    </xf>
    <xf numFmtId="166" fontId="13" fillId="0" borderId="46" xfId="2" applyNumberFormat="1" applyFont="1" applyBorder="1" applyAlignment="1">
      <alignment horizontal="left" vertical="center"/>
    </xf>
    <xf numFmtId="166" fontId="13" fillId="0" borderId="40" xfId="2" applyNumberFormat="1" applyFont="1" applyBorder="1" applyAlignment="1">
      <alignment horizontal="center" vertical="center"/>
    </xf>
    <xf numFmtId="0" fontId="12" fillId="7" borderId="51" xfId="2" applyFont="1" applyFill="1" applyBorder="1" applyAlignment="1">
      <alignment horizontal="left" vertical="center"/>
    </xf>
    <xf numFmtId="0" fontId="12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 wrapText="1"/>
    </xf>
    <xf numFmtId="164" fontId="12" fillId="0" borderId="40" xfId="2" applyNumberFormat="1" applyFont="1" applyBorder="1" applyAlignment="1">
      <alignment horizontal="center" vertical="center"/>
    </xf>
    <xf numFmtId="166" fontId="12" fillId="0" borderId="46" xfId="2" applyNumberFormat="1" applyFont="1" applyBorder="1" applyAlignment="1">
      <alignment horizontal="center" vertical="center"/>
    </xf>
    <xf numFmtId="166" fontId="12" fillId="0" borderId="40" xfId="2" applyNumberFormat="1" applyFont="1" applyBorder="1" applyAlignment="1">
      <alignment horizontal="center" vertical="center"/>
    </xf>
    <xf numFmtId="166" fontId="13" fillId="0" borderId="55" xfId="2" applyNumberFormat="1" applyFont="1" applyBorder="1" applyAlignment="1">
      <alignment horizontal="left" vertical="center"/>
    </xf>
    <xf numFmtId="166" fontId="12" fillId="0" borderId="53" xfId="2" applyNumberFormat="1" applyFont="1" applyBorder="1" applyAlignment="1">
      <alignment horizontal="center" vertical="center"/>
    </xf>
    <xf numFmtId="166" fontId="12" fillId="0" borderId="54" xfId="2" applyNumberFormat="1" applyFont="1" applyBorder="1" applyAlignment="1">
      <alignment horizontal="center" vertical="center"/>
    </xf>
    <xf numFmtId="166" fontId="12" fillId="0" borderId="47" xfId="2" applyNumberFormat="1" applyFont="1" applyBorder="1" applyAlignment="1">
      <alignment horizontal="center" vertical="center"/>
    </xf>
    <xf numFmtId="14" fontId="13" fillId="0" borderId="40" xfId="2" applyNumberFormat="1" applyFont="1" applyBorder="1" applyAlignment="1">
      <alignment horizontal="center" vertical="center"/>
    </xf>
    <xf numFmtId="164" fontId="13" fillId="0" borderId="40" xfId="2" applyNumberFormat="1" applyFont="1" applyBorder="1" applyAlignment="1">
      <alignment horizontal="center" vertical="center"/>
    </xf>
    <xf numFmtId="166" fontId="12" fillId="0" borderId="46" xfId="2" applyNumberFormat="1" applyFont="1" applyBorder="1" applyAlignment="1">
      <alignment horizontal="left" vertical="center"/>
    </xf>
    <xf numFmtId="166" fontId="12" fillId="0" borderId="48" xfId="2" applyNumberFormat="1" applyFont="1" applyBorder="1" applyAlignment="1">
      <alignment horizontal="center" vertical="center"/>
    </xf>
    <xf numFmtId="164" fontId="12" fillId="0" borderId="44" xfId="2" applyNumberFormat="1" applyFont="1" applyBorder="1" applyAlignment="1">
      <alignment horizontal="center" vertical="center"/>
    </xf>
    <xf numFmtId="164" fontId="12" fillId="0" borderId="53" xfId="2" applyNumberFormat="1" applyFont="1" applyBorder="1" applyAlignment="1">
      <alignment horizontal="center" vertical="center"/>
    </xf>
    <xf numFmtId="164" fontId="12" fillId="0" borderId="54" xfId="2" applyNumberFormat="1" applyFont="1" applyBorder="1" applyAlignment="1">
      <alignment horizontal="center" vertical="center"/>
    </xf>
    <xf numFmtId="164" fontId="12" fillId="0" borderId="47" xfId="2" applyNumberFormat="1" applyFont="1" applyBorder="1" applyAlignment="1">
      <alignment horizontal="center" vertical="center"/>
    </xf>
    <xf numFmtId="166" fontId="12" fillId="0" borderId="39" xfId="2" applyNumberFormat="1" applyFont="1" applyBorder="1" applyAlignment="1">
      <alignment horizontal="center" vertical="center"/>
    </xf>
    <xf numFmtId="166" fontId="13" fillId="0" borderId="53" xfId="2" applyNumberFormat="1" applyFont="1" applyBorder="1" applyAlignment="1">
      <alignment horizontal="left" vertical="center"/>
    </xf>
    <xf numFmtId="166" fontId="13" fillId="0" borderId="54" xfId="2" applyNumberFormat="1" applyFont="1" applyBorder="1" applyAlignment="1">
      <alignment horizontal="left" vertical="center"/>
    </xf>
    <xf numFmtId="166" fontId="13" fillId="0" borderId="56" xfId="2" applyNumberFormat="1" applyFont="1" applyBorder="1" applyAlignment="1">
      <alignment horizontal="left" vertical="center"/>
    </xf>
    <xf numFmtId="10" fontId="13" fillId="0" borderId="46" xfId="4" applyNumberFormat="1" applyFont="1" applyFill="1" applyBorder="1" applyAlignment="1" applyProtection="1">
      <alignment horizontal="center" vertical="center"/>
    </xf>
    <xf numFmtId="166" fontId="13" fillId="0" borderId="46" xfId="2" applyNumberFormat="1" applyFont="1" applyBorder="1" applyAlignment="1">
      <alignment horizontal="left" vertical="top" wrapText="1"/>
    </xf>
    <xf numFmtId="10" fontId="12" fillId="0" borderId="46" xfId="4" applyNumberFormat="1" applyFont="1" applyFill="1" applyBorder="1" applyAlignment="1" applyProtection="1">
      <alignment horizontal="center" vertical="center"/>
    </xf>
    <xf numFmtId="168" fontId="13" fillId="0" borderId="46" xfId="4" applyNumberFormat="1" applyFont="1" applyFill="1" applyBorder="1" applyAlignment="1" applyProtection="1">
      <alignment horizontal="center" vertical="center"/>
    </xf>
    <xf numFmtId="10" fontId="12" fillId="0" borderId="49" xfId="4" applyNumberFormat="1" applyFont="1" applyFill="1" applyBorder="1" applyAlignment="1" applyProtection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2" fillId="7" borderId="57" xfId="2" applyFont="1" applyFill="1" applyBorder="1" applyAlignment="1">
      <alignment horizontal="left" vertical="center"/>
    </xf>
    <xf numFmtId="166" fontId="13" fillId="0" borderId="39" xfId="2" applyNumberFormat="1" applyFont="1" applyBorder="1" applyAlignment="1">
      <alignment horizontal="center" vertical="center"/>
    </xf>
    <xf numFmtId="166" fontId="13" fillId="0" borderId="46" xfId="2" applyNumberFormat="1" applyFont="1" applyBorder="1" applyAlignment="1">
      <alignment horizontal="justify" vertical="center"/>
    </xf>
    <xf numFmtId="0" fontId="12" fillId="0" borderId="39" xfId="2" applyFont="1" applyBorder="1" applyAlignment="1">
      <alignment horizontal="left" vertical="top" wrapText="1"/>
    </xf>
    <xf numFmtId="10" fontId="12" fillId="0" borderId="53" xfId="2" applyNumberFormat="1" applyFont="1" applyBorder="1" applyAlignment="1">
      <alignment horizontal="center" vertical="center"/>
    </xf>
    <xf numFmtId="10" fontId="13" fillId="0" borderId="53" xfId="4" applyNumberFormat="1" applyFont="1" applyFill="1" applyBorder="1" applyAlignment="1" applyProtection="1">
      <alignment horizontal="center" vertical="center"/>
    </xf>
    <xf numFmtId="0" fontId="13" fillId="0" borderId="39" xfId="2" applyFont="1" applyBorder="1" applyAlignment="1">
      <alignment horizontal="right" vertical="center"/>
    </xf>
    <xf numFmtId="10" fontId="13" fillId="9" borderId="46" xfId="4" applyNumberFormat="1" applyFont="1" applyFill="1" applyBorder="1" applyAlignment="1" applyProtection="1">
      <alignment horizontal="center" vertical="center"/>
    </xf>
    <xf numFmtId="164" fontId="13" fillId="9" borderId="40" xfId="2" applyNumberFormat="1" applyFont="1" applyFill="1" applyBorder="1" applyAlignment="1">
      <alignment horizontal="center" vertical="center"/>
    </xf>
    <xf numFmtId="167" fontId="13" fillId="0" borderId="39" xfId="2" applyNumberFormat="1" applyFont="1" applyBorder="1" applyAlignment="1">
      <alignment horizontal="center" vertical="center" wrapText="1"/>
    </xf>
    <xf numFmtId="0" fontId="13" fillId="0" borderId="46" xfId="2" applyFont="1" applyBorder="1" applyAlignment="1">
      <alignment horizontal="center" vertical="center" wrapText="1"/>
    </xf>
    <xf numFmtId="167" fontId="13" fillId="0" borderId="46" xfId="2" applyNumberFormat="1" applyFont="1" applyBorder="1" applyAlignment="1">
      <alignment horizontal="center" vertical="center" wrapText="1"/>
    </xf>
    <xf numFmtId="164" fontId="13" fillId="0" borderId="40" xfId="2" applyNumberFormat="1" applyFont="1" applyBorder="1" applyAlignment="1">
      <alignment horizontal="center" vertical="center" wrapText="1"/>
    </xf>
    <xf numFmtId="167" fontId="12" fillId="0" borderId="39" xfId="2" applyNumberFormat="1" applyFont="1" applyBorder="1" applyAlignment="1">
      <alignment horizontal="center" vertical="center" wrapText="1"/>
    </xf>
    <xf numFmtId="164" fontId="12" fillId="0" borderId="40" xfId="2" applyNumberFormat="1" applyFont="1" applyBorder="1" applyAlignment="1">
      <alignment horizontal="center" vertical="center" wrapText="1"/>
    </xf>
    <xf numFmtId="0" fontId="13" fillId="0" borderId="39" xfId="2" applyFont="1" applyBorder="1" applyAlignment="1">
      <alignment horizontal="center" vertical="center" wrapText="1"/>
    </xf>
    <xf numFmtId="0" fontId="13" fillId="0" borderId="40" xfId="2" applyFont="1" applyBorder="1" applyAlignment="1">
      <alignment horizontal="center" vertical="center" wrapText="1"/>
    </xf>
    <xf numFmtId="166" fontId="13" fillId="0" borderId="49" xfId="2" applyNumberFormat="1" applyFont="1" applyBorder="1" applyAlignment="1">
      <alignment horizontal="left" vertical="center"/>
    </xf>
    <xf numFmtId="164" fontId="13" fillId="0" borderId="44" xfId="2" applyNumberFormat="1" applyFont="1" applyBorder="1" applyAlignment="1">
      <alignment horizontal="center" vertical="center"/>
    </xf>
    <xf numFmtId="166" fontId="13" fillId="0" borderId="53" xfId="2" applyNumberFormat="1" applyFont="1" applyBorder="1" applyAlignment="1">
      <alignment horizontal="center" vertical="center"/>
    </xf>
    <xf numFmtId="166" fontId="13" fillId="0" borderId="54" xfId="2" applyNumberFormat="1" applyFont="1" applyBorder="1" applyAlignment="1">
      <alignment horizontal="center" vertical="center"/>
    </xf>
    <xf numFmtId="166" fontId="13" fillId="0" borderId="47" xfId="2" applyNumberFormat="1" applyFont="1" applyBorder="1" applyAlignment="1">
      <alignment horizontal="center" vertical="center"/>
    </xf>
    <xf numFmtId="10" fontId="13" fillId="0" borderId="54" xfId="4" applyNumberFormat="1" applyFont="1" applyFill="1" applyBorder="1" applyAlignment="1" applyProtection="1">
      <alignment horizontal="center" vertical="center"/>
    </xf>
    <xf numFmtId="10" fontId="13" fillId="0" borderId="56" xfId="4" applyNumberFormat="1" applyFont="1" applyFill="1" applyBorder="1" applyAlignment="1" applyProtection="1">
      <alignment horizontal="center" vertical="center"/>
    </xf>
    <xf numFmtId="164" fontId="12" fillId="0" borderId="40" xfId="6" applyFont="1" applyFill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wrapText="1"/>
    </xf>
    <xf numFmtId="0" fontId="8" fillId="0" borderId="2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49" fontId="14" fillId="0" borderId="59" xfId="2" applyNumberFormat="1" applyFont="1" applyBorder="1" applyAlignment="1">
      <alignment horizontal="center" vertical="center" wrapText="1"/>
    </xf>
    <xf numFmtId="49" fontId="14" fillId="0" borderId="61" xfId="2" applyNumberFormat="1" applyFont="1" applyBorder="1" applyAlignment="1">
      <alignment horizontal="center" vertical="center" wrapText="1"/>
    </xf>
    <xf numFmtId="0" fontId="14" fillId="0" borderId="46" xfId="2" applyFont="1" applyBorder="1" applyAlignment="1">
      <alignment horizontal="center" vertical="center" wrapText="1"/>
    </xf>
    <xf numFmtId="0" fontId="14" fillId="0" borderId="62" xfId="2" applyFont="1" applyBorder="1" applyAlignment="1">
      <alignment horizontal="center" vertical="center" wrapText="1"/>
    </xf>
    <xf numFmtId="1" fontId="14" fillId="0" borderId="46" xfId="2" applyNumberFormat="1" applyFont="1" applyBorder="1" applyAlignment="1">
      <alignment horizontal="center" vertical="center" wrapText="1"/>
    </xf>
    <xf numFmtId="1" fontId="14" fillId="0" borderId="62" xfId="2" applyNumberFormat="1" applyFont="1" applyBorder="1" applyAlignment="1">
      <alignment horizontal="center" vertical="center" wrapText="1"/>
    </xf>
    <xf numFmtId="0" fontId="14" fillId="0" borderId="60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2" fillId="0" borderId="75" xfId="2" applyFont="1" applyBorder="1" applyAlignment="1">
      <alignment horizontal="center" vertical="center" wrapText="1"/>
    </xf>
    <xf numFmtId="0" fontId="12" fillId="0" borderId="76" xfId="2" applyFont="1" applyBorder="1" applyAlignment="1">
      <alignment horizontal="center" vertical="center" wrapText="1"/>
    </xf>
    <xf numFmtId="0" fontId="12" fillId="0" borderId="77" xfId="2" applyFont="1" applyBorder="1" applyAlignment="1">
      <alignment horizontal="center" vertical="center" wrapText="1"/>
    </xf>
    <xf numFmtId="0" fontId="17" fillId="0" borderId="34" xfId="2" applyFont="1" applyBorder="1" applyAlignment="1">
      <alignment horizontal="center" wrapText="1"/>
    </xf>
    <xf numFmtId="0" fontId="17" fillId="0" borderId="5" xfId="2" applyFont="1" applyBorder="1" applyAlignment="1">
      <alignment horizontal="center" wrapText="1"/>
    </xf>
    <xf numFmtId="0" fontId="17" fillId="0" borderId="6" xfId="2" applyFont="1" applyBorder="1" applyAlignment="1">
      <alignment horizontal="center" wrapText="1"/>
    </xf>
    <xf numFmtId="0" fontId="12" fillId="0" borderId="79" xfId="2" applyFont="1" applyBorder="1" applyAlignment="1">
      <alignment vertical="center" wrapText="1"/>
    </xf>
    <xf numFmtId="0" fontId="12" fillId="0" borderId="32" xfId="2" applyFont="1" applyBorder="1" applyAlignment="1">
      <alignment vertical="center" wrapText="1"/>
    </xf>
    <xf numFmtId="49" fontId="9" fillId="0" borderId="0" xfId="2" applyNumberFormat="1" applyFont="1" applyAlignment="1">
      <alignment horizontal="center" vertical="center" wrapText="1"/>
    </xf>
    <xf numFmtId="4" fontId="9" fillId="0" borderId="0" xfId="2" applyNumberFormat="1" applyFont="1" applyAlignment="1">
      <alignment horizontal="center" vertical="center" wrapText="1"/>
    </xf>
    <xf numFmtId="0" fontId="21" fillId="0" borderId="82" xfId="2" applyFont="1" applyBorder="1" applyAlignment="1">
      <alignment horizontal="center" wrapText="1"/>
    </xf>
    <xf numFmtId="0" fontId="1" fillId="0" borderId="82" xfId="2" applyBorder="1" applyAlignment="1">
      <alignment horizontal="center" wrapText="1"/>
    </xf>
    <xf numFmtId="0" fontId="1" fillId="0" borderId="83" xfId="2" applyBorder="1" applyAlignment="1">
      <alignment horizontal="center" wrapText="1"/>
    </xf>
    <xf numFmtId="49" fontId="10" fillId="0" borderId="72" xfId="2" applyNumberFormat="1" applyFont="1" applyBorder="1" applyAlignment="1">
      <alignment horizontal="center" vertical="center" wrapText="1"/>
    </xf>
    <xf numFmtId="49" fontId="10" fillId="0" borderId="46" xfId="2" applyNumberFormat="1" applyFont="1" applyBorder="1" applyAlignment="1">
      <alignment horizontal="center" vertical="center" wrapText="1"/>
    </xf>
    <xf numFmtId="0" fontId="10" fillId="0" borderId="72" xfId="2" applyFont="1" applyBorder="1" applyAlignment="1">
      <alignment horizontal="center" vertical="center" wrapText="1"/>
    </xf>
    <xf numFmtId="0" fontId="10" fillId="0" borderId="46" xfId="2" applyFont="1" applyBorder="1" applyAlignment="1">
      <alignment horizontal="center" vertical="center" wrapText="1"/>
    </xf>
    <xf numFmtId="0" fontId="9" fillId="6" borderId="86" xfId="2" applyFont="1" applyFill="1" applyBorder="1" applyAlignment="1">
      <alignment horizontal="center" vertical="center" wrapText="1"/>
    </xf>
    <xf numFmtId="0" fontId="9" fillId="6" borderId="103" xfId="2" applyFont="1" applyFill="1" applyBorder="1" applyAlignment="1">
      <alignment horizontal="center" vertical="center" wrapText="1"/>
    </xf>
    <xf numFmtId="4" fontId="9" fillId="0" borderId="86" xfId="2" applyNumberFormat="1" applyFont="1" applyBorder="1" applyAlignment="1">
      <alignment horizontal="center" vertical="center" wrapText="1"/>
    </xf>
    <xf numFmtId="4" fontId="9" fillId="0" borderId="90" xfId="2" applyNumberFormat="1" applyFont="1" applyBorder="1" applyAlignment="1">
      <alignment horizontal="center" vertical="center" wrapText="1"/>
    </xf>
    <xf numFmtId="0" fontId="10" fillId="6" borderId="3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170" fontId="14" fillId="0" borderId="29" xfId="2" applyNumberFormat="1" applyFont="1" applyBorder="1" applyAlignment="1">
      <alignment horizontal="center" vertical="center"/>
    </xf>
    <xf numFmtId="170" fontId="14" fillId="0" borderId="6" xfId="2" applyNumberFormat="1" applyFont="1" applyBorder="1" applyAlignment="1">
      <alignment horizontal="center" vertical="center"/>
    </xf>
    <xf numFmtId="49" fontId="9" fillId="0" borderId="73" xfId="2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23" fillId="11" borderId="67" xfId="5" applyFont="1" applyFill="1" applyBorder="1" applyAlignment="1">
      <alignment horizontal="center"/>
    </xf>
    <xf numFmtId="0" fontId="23" fillId="11" borderId="82" xfId="5" applyFont="1" applyFill="1" applyBorder="1" applyAlignment="1">
      <alignment horizontal="center"/>
    </xf>
    <xf numFmtId="0" fontId="23" fillId="11" borderId="83" xfId="5" applyFont="1" applyFill="1" applyBorder="1" applyAlignment="1">
      <alignment horizontal="center"/>
    </xf>
    <xf numFmtId="0" fontId="30" fillId="0" borderId="46" xfId="5" applyFont="1" applyBorder="1" applyAlignment="1">
      <alignment horizontal="center" vertical="center"/>
    </xf>
    <xf numFmtId="0" fontId="17" fillId="0" borderId="5" xfId="2" applyFont="1" applyBorder="1" applyAlignment="1">
      <alignment horizontal="center"/>
    </xf>
    <xf numFmtId="0" fontId="1" fillId="0" borderId="0" xfId="2" applyAlignment="1">
      <alignment horizontal="center"/>
    </xf>
    <xf numFmtId="0" fontId="31" fillId="0" borderId="26" xfId="2" applyFont="1" applyBorder="1" applyAlignment="1">
      <alignment horizontal="center" vertical="center" wrapText="1"/>
    </xf>
    <xf numFmtId="0" fontId="33" fillId="0" borderId="27" xfId="2" applyFont="1" applyBorder="1" applyAlignment="1">
      <alignment horizontal="center" vertical="center"/>
    </xf>
    <xf numFmtId="0" fontId="33" fillId="0" borderId="28" xfId="2" applyFont="1" applyBorder="1" applyAlignment="1">
      <alignment horizontal="center" vertical="center"/>
    </xf>
    <xf numFmtId="0" fontId="34" fillId="0" borderId="7" xfId="2" applyFont="1" applyBorder="1" applyAlignment="1">
      <alignment horizontal="center" vertical="center" wrapText="1"/>
    </xf>
    <xf numFmtId="0" fontId="34" fillId="0" borderId="9" xfId="2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2" fillId="3" borderId="34" xfId="2" applyFont="1" applyFill="1" applyBorder="1" applyAlignment="1">
      <alignment horizontal="center" wrapText="1"/>
    </xf>
    <xf numFmtId="0" fontId="2" fillId="3" borderId="5" xfId="2" applyFont="1" applyFill="1" applyBorder="1" applyAlignment="1">
      <alignment horizontal="center" wrapText="1"/>
    </xf>
    <xf numFmtId="0" fontId="2" fillId="3" borderId="6" xfId="2" applyFont="1" applyFill="1" applyBorder="1" applyAlignment="1">
      <alignment horizontal="center" wrapText="1"/>
    </xf>
    <xf numFmtId="0" fontId="2" fillId="0" borderId="33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45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</cellXfs>
  <cellStyles count="8">
    <cellStyle name="Moeda" xfId="6" builtinId="4"/>
    <cellStyle name="Moeda 2" xfId="3"/>
    <cellStyle name="Moeda 3" xfId="7"/>
    <cellStyle name="Normal" xfId="0" builtinId="0"/>
    <cellStyle name="Normal 2 2" xfId="5"/>
    <cellStyle name="Normal 4" xfId="2"/>
    <cellStyle name="Porcentagem" xfId="1" builtinId="5"/>
    <cellStyle name="Porcentagem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2:T79"/>
  <sheetViews>
    <sheetView showGridLines="0" tabSelected="1" view="pageBreakPreview" zoomScaleNormal="100" zoomScaleSheetLayoutView="100" workbookViewId="0">
      <selection activeCell="K12" sqref="K12"/>
    </sheetView>
  </sheetViews>
  <sheetFormatPr defaultRowHeight="12.75"/>
  <cols>
    <col min="1" max="1" width="7.140625" style="1" customWidth="1"/>
    <col min="2" max="2" width="41" style="1" customWidth="1"/>
    <col min="3" max="3" width="20" style="1" customWidth="1"/>
    <col min="4" max="6" width="23" style="1" customWidth="1"/>
    <col min="7" max="7" width="2" style="1" customWidth="1"/>
    <col min="8" max="8" width="9.140625" style="1"/>
    <col min="9" max="9" width="15.140625" style="1" customWidth="1"/>
    <col min="10" max="10" width="15.85546875" style="1" bestFit="1" customWidth="1"/>
    <col min="11" max="11" width="9.140625" style="1"/>
    <col min="12" max="12" width="15.85546875" style="1" bestFit="1" customWidth="1"/>
    <col min="13" max="258" width="9.140625" style="1"/>
    <col min="259" max="259" width="7.140625" style="1" customWidth="1"/>
    <col min="260" max="260" width="41" style="1" customWidth="1"/>
    <col min="261" max="261" width="20" style="1" customWidth="1"/>
    <col min="262" max="262" width="23" style="1" customWidth="1"/>
    <col min="263" max="264" width="9.140625" style="1"/>
    <col min="265" max="265" width="15.140625" style="1" customWidth="1"/>
    <col min="266" max="266" width="15.85546875" style="1" bestFit="1" customWidth="1"/>
    <col min="267" max="267" width="9.140625" style="1"/>
    <col min="268" max="268" width="15.85546875" style="1" bestFit="1" customWidth="1"/>
    <col min="269" max="514" width="9.140625" style="1"/>
    <col min="515" max="515" width="7.140625" style="1" customWidth="1"/>
    <col min="516" max="516" width="41" style="1" customWidth="1"/>
    <col min="517" max="517" width="20" style="1" customWidth="1"/>
    <col min="518" max="518" width="23" style="1" customWidth="1"/>
    <col min="519" max="520" width="9.140625" style="1"/>
    <col min="521" max="521" width="15.140625" style="1" customWidth="1"/>
    <col min="522" max="522" width="15.85546875" style="1" bestFit="1" customWidth="1"/>
    <col min="523" max="523" width="9.140625" style="1"/>
    <col min="524" max="524" width="15.85546875" style="1" bestFit="1" customWidth="1"/>
    <col min="525" max="770" width="9.140625" style="1"/>
    <col min="771" max="771" width="7.140625" style="1" customWidth="1"/>
    <col min="772" max="772" width="41" style="1" customWidth="1"/>
    <col min="773" max="773" width="20" style="1" customWidth="1"/>
    <col min="774" max="774" width="23" style="1" customWidth="1"/>
    <col min="775" max="776" width="9.140625" style="1"/>
    <col min="777" max="777" width="15.140625" style="1" customWidth="1"/>
    <col min="778" max="778" width="15.85546875" style="1" bestFit="1" customWidth="1"/>
    <col min="779" max="779" width="9.140625" style="1"/>
    <col min="780" max="780" width="15.85546875" style="1" bestFit="1" customWidth="1"/>
    <col min="781" max="1026" width="9.140625" style="1"/>
    <col min="1027" max="1027" width="7.140625" style="1" customWidth="1"/>
    <col min="1028" max="1028" width="41" style="1" customWidth="1"/>
    <col min="1029" max="1029" width="20" style="1" customWidth="1"/>
    <col min="1030" max="1030" width="23" style="1" customWidth="1"/>
    <col min="1031" max="1032" width="9.140625" style="1"/>
    <col min="1033" max="1033" width="15.140625" style="1" customWidth="1"/>
    <col min="1034" max="1034" width="15.85546875" style="1" bestFit="1" customWidth="1"/>
    <col min="1035" max="1035" width="9.140625" style="1"/>
    <col min="1036" max="1036" width="15.85546875" style="1" bestFit="1" customWidth="1"/>
    <col min="1037" max="1282" width="9.140625" style="1"/>
    <col min="1283" max="1283" width="7.140625" style="1" customWidth="1"/>
    <col min="1284" max="1284" width="41" style="1" customWidth="1"/>
    <col min="1285" max="1285" width="20" style="1" customWidth="1"/>
    <col min="1286" max="1286" width="23" style="1" customWidth="1"/>
    <col min="1287" max="1288" width="9.140625" style="1"/>
    <col min="1289" max="1289" width="15.140625" style="1" customWidth="1"/>
    <col min="1290" max="1290" width="15.85546875" style="1" bestFit="1" customWidth="1"/>
    <col min="1291" max="1291" width="9.140625" style="1"/>
    <col min="1292" max="1292" width="15.85546875" style="1" bestFit="1" customWidth="1"/>
    <col min="1293" max="1538" width="9.140625" style="1"/>
    <col min="1539" max="1539" width="7.140625" style="1" customWidth="1"/>
    <col min="1540" max="1540" width="41" style="1" customWidth="1"/>
    <col min="1541" max="1541" width="20" style="1" customWidth="1"/>
    <col min="1542" max="1542" width="23" style="1" customWidth="1"/>
    <col min="1543" max="1544" width="9.140625" style="1"/>
    <col min="1545" max="1545" width="15.140625" style="1" customWidth="1"/>
    <col min="1546" max="1546" width="15.85546875" style="1" bestFit="1" customWidth="1"/>
    <col min="1547" max="1547" width="9.140625" style="1"/>
    <col min="1548" max="1548" width="15.85546875" style="1" bestFit="1" customWidth="1"/>
    <col min="1549" max="1794" width="9.140625" style="1"/>
    <col min="1795" max="1795" width="7.140625" style="1" customWidth="1"/>
    <col min="1796" max="1796" width="41" style="1" customWidth="1"/>
    <col min="1797" max="1797" width="20" style="1" customWidth="1"/>
    <col min="1798" max="1798" width="23" style="1" customWidth="1"/>
    <col min="1799" max="1800" width="9.140625" style="1"/>
    <col min="1801" max="1801" width="15.140625" style="1" customWidth="1"/>
    <col min="1802" max="1802" width="15.85546875" style="1" bestFit="1" customWidth="1"/>
    <col min="1803" max="1803" width="9.140625" style="1"/>
    <col min="1804" max="1804" width="15.85546875" style="1" bestFit="1" customWidth="1"/>
    <col min="1805" max="2050" width="9.140625" style="1"/>
    <col min="2051" max="2051" width="7.140625" style="1" customWidth="1"/>
    <col min="2052" max="2052" width="41" style="1" customWidth="1"/>
    <col min="2053" max="2053" width="20" style="1" customWidth="1"/>
    <col min="2054" max="2054" width="23" style="1" customWidth="1"/>
    <col min="2055" max="2056" width="9.140625" style="1"/>
    <col min="2057" max="2057" width="15.140625" style="1" customWidth="1"/>
    <col min="2058" max="2058" width="15.85546875" style="1" bestFit="1" customWidth="1"/>
    <col min="2059" max="2059" width="9.140625" style="1"/>
    <col min="2060" max="2060" width="15.85546875" style="1" bestFit="1" customWidth="1"/>
    <col min="2061" max="2306" width="9.140625" style="1"/>
    <col min="2307" max="2307" width="7.140625" style="1" customWidth="1"/>
    <col min="2308" max="2308" width="41" style="1" customWidth="1"/>
    <col min="2309" max="2309" width="20" style="1" customWidth="1"/>
    <col min="2310" max="2310" width="23" style="1" customWidth="1"/>
    <col min="2311" max="2312" width="9.140625" style="1"/>
    <col min="2313" max="2313" width="15.140625" style="1" customWidth="1"/>
    <col min="2314" max="2314" width="15.85546875" style="1" bestFit="1" customWidth="1"/>
    <col min="2315" max="2315" width="9.140625" style="1"/>
    <col min="2316" max="2316" width="15.85546875" style="1" bestFit="1" customWidth="1"/>
    <col min="2317" max="2562" width="9.140625" style="1"/>
    <col min="2563" max="2563" width="7.140625" style="1" customWidth="1"/>
    <col min="2564" max="2564" width="41" style="1" customWidth="1"/>
    <col min="2565" max="2565" width="20" style="1" customWidth="1"/>
    <col min="2566" max="2566" width="23" style="1" customWidth="1"/>
    <col min="2567" max="2568" width="9.140625" style="1"/>
    <col min="2569" max="2569" width="15.140625" style="1" customWidth="1"/>
    <col min="2570" max="2570" width="15.85546875" style="1" bestFit="1" customWidth="1"/>
    <col min="2571" max="2571" width="9.140625" style="1"/>
    <col min="2572" max="2572" width="15.85546875" style="1" bestFit="1" customWidth="1"/>
    <col min="2573" max="2818" width="9.140625" style="1"/>
    <col min="2819" max="2819" width="7.140625" style="1" customWidth="1"/>
    <col min="2820" max="2820" width="41" style="1" customWidth="1"/>
    <col min="2821" max="2821" width="20" style="1" customWidth="1"/>
    <col min="2822" max="2822" width="23" style="1" customWidth="1"/>
    <col min="2823" max="2824" width="9.140625" style="1"/>
    <col min="2825" max="2825" width="15.140625" style="1" customWidth="1"/>
    <col min="2826" max="2826" width="15.85546875" style="1" bestFit="1" customWidth="1"/>
    <col min="2827" max="2827" width="9.140625" style="1"/>
    <col min="2828" max="2828" width="15.85546875" style="1" bestFit="1" customWidth="1"/>
    <col min="2829" max="3074" width="9.140625" style="1"/>
    <col min="3075" max="3075" width="7.140625" style="1" customWidth="1"/>
    <col min="3076" max="3076" width="41" style="1" customWidth="1"/>
    <col min="3077" max="3077" width="20" style="1" customWidth="1"/>
    <col min="3078" max="3078" width="23" style="1" customWidth="1"/>
    <col min="3079" max="3080" width="9.140625" style="1"/>
    <col min="3081" max="3081" width="15.140625" style="1" customWidth="1"/>
    <col min="3082" max="3082" width="15.85546875" style="1" bestFit="1" customWidth="1"/>
    <col min="3083" max="3083" width="9.140625" style="1"/>
    <col min="3084" max="3084" width="15.85546875" style="1" bestFit="1" customWidth="1"/>
    <col min="3085" max="3330" width="9.140625" style="1"/>
    <col min="3331" max="3331" width="7.140625" style="1" customWidth="1"/>
    <col min="3332" max="3332" width="41" style="1" customWidth="1"/>
    <col min="3333" max="3333" width="20" style="1" customWidth="1"/>
    <col min="3334" max="3334" width="23" style="1" customWidth="1"/>
    <col min="3335" max="3336" width="9.140625" style="1"/>
    <col min="3337" max="3337" width="15.140625" style="1" customWidth="1"/>
    <col min="3338" max="3338" width="15.85546875" style="1" bestFit="1" customWidth="1"/>
    <col min="3339" max="3339" width="9.140625" style="1"/>
    <col min="3340" max="3340" width="15.85546875" style="1" bestFit="1" customWidth="1"/>
    <col min="3341" max="3586" width="9.140625" style="1"/>
    <col min="3587" max="3587" width="7.140625" style="1" customWidth="1"/>
    <col min="3588" max="3588" width="41" style="1" customWidth="1"/>
    <col min="3589" max="3589" width="20" style="1" customWidth="1"/>
    <col min="3590" max="3590" width="23" style="1" customWidth="1"/>
    <col min="3591" max="3592" width="9.140625" style="1"/>
    <col min="3593" max="3593" width="15.140625" style="1" customWidth="1"/>
    <col min="3594" max="3594" width="15.85546875" style="1" bestFit="1" customWidth="1"/>
    <col min="3595" max="3595" width="9.140625" style="1"/>
    <col min="3596" max="3596" width="15.85546875" style="1" bestFit="1" customWidth="1"/>
    <col min="3597" max="3842" width="9.140625" style="1"/>
    <col min="3843" max="3843" width="7.140625" style="1" customWidth="1"/>
    <col min="3844" max="3844" width="41" style="1" customWidth="1"/>
    <col min="3845" max="3845" width="20" style="1" customWidth="1"/>
    <col min="3846" max="3846" width="23" style="1" customWidth="1"/>
    <col min="3847" max="3848" width="9.140625" style="1"/>
    <col min="3849" max="3849" width="15.140625" style="1" customWidth="1"/>
    <col min="3850" max="3850" width="15.85546875" style="1" bestFit="1" customWidth="1"/>
    <col min="3851" max="3851" width="9.140625" style="1"/>
    <col min="3852" max="3852" width="15.85546875" style="1" bestFit="1" customWidth="1"/>
    <col min="3853" max="4098" width="9.140625" style="1"/>
    <col min="4099" max="4099" width="7.140625" style="1" customWidth="1"/>
    <col min="4100" max="4100" width="41" style="1" customWidth="1"/>
    <col min="4101" max="4101" width="20" style="1" customWidth="1"/>
    <col min="4102" max="4102" width="23" style="1" customWidth="1"/>
    <col min="4103" max="4104" width="9.140625" style="1"/>
    <col min="4105" max="4105" width="15.140625" style="1" customWidth="1"/>
    <col min="4106" max="4106" width="15.85546875" style="1" bestFit="1" customWidth="1"/>
    <col min="4107" max="4107" width="9.140625" style="1"/>
    <col min="4108" max="4108" width="15.85546875" style="1" bestFit="1" customWidth="1"/>
    <col min="4109" max="4354" width="9.140625" style="1"/>
    <col min="4355" max="4355" width="7.140625" style="1" customWidth="1"/>
    <col min="4356" max="4356" width="41" style="1" customWidth="1"/>
    <col min="4357" max="4357" width="20" style="1" customWidth="1"/>
    <col min="4358" max="4358" width="23" style="1" customWidth="1"/>
    <col min="4359" max="4360" width="9.140625" style="1"/>
    <col min="4361" max="4361" width="15.140625" style="1" customWidth="1"/>
    <col min="4362" max="4362" width="15.85546875" style="1" bestFit="1" customWidth="1"/>
    <col min="4363" max="4363" width="9.140625" style="1"/>
    <col min="4364" max="4364" width="15.85546875" style="1" bestFit="1" customWidth="1"/>
    <col min="4365" max="4610" width="9.140625" style="1"/>
    <col min="4611" max="4611" width="7.140625" style="1" customWidth="1"/>
    <col min="4612" max="4612" width="41" style="1" customWidth="1"/>
    <col min="4613" max="4613" width="20" style="1" customWidth="1"/>
    <col min="4614" max="4614" width="23" style="1" customWidth="1"/>
    <col min="4615" max="4616" width="9.140625" style="1"/>
    <col min="4617" max="4617" width="15.140625" style="1" customWidth="1"/>
    <col min="4618" max="4618" width="15.85546875" style="1" bestFit="1" customWidth="1"/>
    <col min="4619" max="4619" width="9.140625" style="1"/>
    <col min="4620" max="4620" width="15.85546875" style="1" bestFit="1" customWidth="1"/>
    <col min="4621" max="4866" width="9.140625" style="1"/>
    <col min="4867" max="4867" width="7.140625" style="1" customWidth="1"/>
    <col min="4868" max="4868" width="41" style="1" customWidth="1"/>
    <col min="4869" max="4869" width="20" style="1" customWidth="1"/>
    <col min="4870" max="4870" width="23" style="1" customWidth="1"/>
    <col min="4871" max="4872" width="9.140625" style="1"/>
    <col min="4873" max="4873" width="15.140625" style="1" customWidth="1"/>
    <col min="4874" max="4874" width="15.85546875" style="1" bestFit="1" customWidth="1"/>
    <col min="4875" max="4875" width="9.140625" style="1"/>
    <col min="4876" max="4876" width="15.85546875" style="1" bestFit="1" customWidth="1"/>
    <col min="4877" max="5122" width="9.140625" style="1"/>
    <col min="5123" max="5123" width="7.140625" style="1" customWidth="1"/>
    <col min="5124" max="5124" width="41" style="1" customWidth="1"/>
    <col min="5125" max="5125" width="20" style="1" customWidth="1"/>
    <col min="5126" max="5126" width="23" style="1" customWidth="1"/>
    <col min="5127" max="5128" width="9.140625" style="1"/>
    <col min="5129" max="5129" width="15.140625" style="1" customWidth="1"/>
    <col min="5130" max="5130" width="15.85546875" style="1" bestFit="1" customWidth="1"/>
    <col min="5131" max="5131" width="9.140625" style="1"/>
    <col min="5132" max="5132" width="15.85546875" style="1" bestFit="1" customWidth="1"/>
    <col min="5133" max="5378" width="9.140625" style="1"/>
    <col min="5379" max="5379" width="7.140625" style="1" customWidth="1"/>
    <col min="5380" max="5380" width="41" style="1" customWidth="1"/>
    <col min="5381" max="5381" width="20" style="1" customWidth="1"/>
    <col min="5382" max="5382" width="23" style="1" customWidth="1"/>
    <col min="5383" max="5384" width="9.140625" style="1"/>
    <col min="5385" max="5385" width="15.140625" style="1" customWidth="1"/>
    <col min="5386" max="5386" width="15.85546875" style="1" bestFit="1" customWidth="1"/>
    <col min="5387" max="5387" width="9.140625" style="1"/>
    <col min="5388" max="5388" width="15.85546875" style="1" bestFit="1" customWidth="1"/>
    <col min="5389" max="5634" width="9.140625" style="1"/>
    <col min="5635" max="5635" width="7.140625" style="1" customWidth="1"/>
    <col min="5636" max="5636" width="41" style="1" customWidth="1"/>
    <col min="5637" max="5637" width="20" style="1" customWidth="1"/>
    <col min="5638" max="5638" width="23" style="1" customWidth="1"/>
    <col min="5639" max="5640" width="9.140625" style="1"/>
    <col min="5641" max="5641" width="15.140625" style="1" customWidth="1"/>
    <col min="5642" max="5642" width="15.85546875" style="1" bestFit="1" customWidth="1"/>
    <col min="5643" max="5643" width="9.140625" style="1"/>
    <col min="5644" max="5644" width="15.85546875" style="1" bestFit="1" customWidth="1"/>
    <col min="5645" max="5890" width="9.140625" style="1"/>
    <col min="5891" max="5891" width="7.140625" style="1" customWidth="1"/>
    <col min="5892" max="5892" width="41" style="1" customWidth="1"/>
    <col min="5893" max="5893" width="20" style="1" customWidth="1"/>
    <col min="5894" max="5894" width="23" style="1" customWidth="1"/>
    <col min="5895" max="5896" width="9.140625" style="1"/>
    <col min="5897" max="5897" width="15.140625" style="1" customWidth="1"/>
    <col min="5898" max="5898" width="15.85546875" style="1" bestFit="1" customWidth="1"/>
    <col min="5899" max="5899" width="9.140625" style="1"/>
    <col min="5900" max="5900" width="15.85546875" style="1" bestFit="1" customWidth="1"/>
    <col min="5901" max="6146" width="9.140625" style="1"/>
    <col min="6147" max="6147" width="7.140625" style="1" customWidth="1"/>
    <col min="6148" max="6148" width="41" style="1" customWidth="1"/>
    <col min="6149" max="6149" width="20" style="1" customWidth="1"/>
    <col min="6150" max="6150" width="23" style="1" customWidth="1"/>
    <col min="6151" max="6152" width="9.140625" style="1"/>
    <col min="6153" max="6153" width="15.140625" style="1" customWidth="1"/>
    <col min="6154" max="6154" width="15.85546875" style="1" bestFit="1" customWidth="1"/>
    <col min="6155" max="6155" width="9.140625" style="1"/>
    <col min="6156" max="6156" width="15.85546875" style="1" bestFit="1" customWidth="1"/>
    <col min="6157" max="6402" width="9.140625" style="1"/>
    <col min="6403" max="6403" width="7.140625" style="1" customWidth="1"/>
    <col min="6404" max="6404" width="41" style="1" customWidth="1"/>
    <col min="6405" max="6405" width="20" style="1" customWidth="1"/>
    <col min="6406" max="6406" width="23" style="1" customWidth="1"/>
    <col min="6407" max="6408" width="9.140625" style="1"/>
    <col min="6409" max="6409" width="15.140625" style="1" customWidth="1"/>
    <col min="6410" max="6410" width="15.85546875" style="1" bestFit="1" customWidth="1"/>
    <col min="6411" max="6411" width="9.140625" style="1"/>
    <col min="6412" max="6412" width="15.85546875" style="1" bestFit="1" customWidth="1"/>
    <col min="6413" max="6658" width="9.140625" style="1"/>
    <col min="6659" max="6659" width="7.140625" style="1" customWidth="1"/>
    <col min="6660" max="6660" width="41" style="1" customWidth="1"/>
    <col min="6661" max="6661" width="20" style="1" customWidth="1"/>
    <col min="6662" max="6662" width="23" style="1" customWidth="1"/>
    <col min="6663" max="6664" width="9.140625" style="1"/>
    <col min="6665" max="6665" width="15.140625" style="1" customWidth="1"/>
    <col min="6666" max="6666" width="15.85546875" style="1" bestFit="1" customWidth="1"/>
    <col min="6667" max="6667" width="9.140625" style="1"/>
    <col min="6668" max="6668" width="15.85546875" style="1" bestFit="1" customWidth="1"/>
    <col min="6669" max="6914" width="9.140625" style="1"/>
    <col min="6915" max="6915" width="7.140625" style="1" customWidth="1"/>
    <col min="6916" max="6916" width="41" style="1" customWidth="1"/>
    <col min="6917" max="6917" width="20" style="1" customWidth="1"/>
    <col min="6918" max="6918" width="23" style="1" customWidth="1"/>
    <col min="6919" max="6920" width="9.140625" style="1"/>
    <col min="6921" max="6921" width="15.140625" style="1" customWidth="1"/>
    <col min="6922" max="6922" width="15.85546875" style="1" bestFit="1" customWidth="1"/>
    <col min="6923" max="6923" width="9.140625" style="1"/>
    <col min="6924" max="6924" width="15.85546875" style="1" bestFit="1" customWidth="1"/>
    <col min="6925" max="7170" width="9.140625" style="1"/>
    <col min="7171" max="7171" width="7.140625" style="1" customWidth="1"/>
    <col min="7172" max="7172" width="41" style="1" customWidth="1"/>
    <col min="7173" max="7173" width="20" style="1" customWidth="1"/>
    <col min="7174" max="7174" width="23" style="1" customWidth="1"/>
    <col min="7175" max="7176" width="9.140625" style="1"/>
    <col min="7177" max="7177" width="15.140625" style="1" customWidth="1"/>
    <col min="7178" max="7178" width="15.85546875" style="1" bestFit="1" customWidth="1"/>
    <col min="7179" max="7179" width="9.140625" style="1"/>
    <col min="7180" max="7180" width="15.85546875" style="1" bestFit="1" customWidth="1"/>
    <col min="7181" max="7426" width="9.140625" style="1"/>
    <col min="7427" max="7427" width="7.140625" style="1" customWidth="1"/>
    <col min="7428" max="7428" width="41" style="1" customWidth="1"/>
    <col min="7429" max="7429" width="20" style="1" customWidth="1"/>
    <col min="7430" max="7430" width="23" style="1" customWidth="1"/>
    <col min="7431" max="7432" width="9.140625" style="1"/>
    <col min="7433" max="7433" width="15.140625" style="1" customWidth="1"/>
    <col min="7434" max="7434" width="15.85546875" style="1" bestFit="1" customWidth="1"/>
    <col min="7435" max="7435" width="9.140625" style="1"/>
    <col min="7436" max="7436" width="15.85546875" style="1" bestFit="1" customWidth="1"/>
    <col min="7437" max="7682" width="9.140625" style="1"/>
    <col min="7683" max="7683" width="7.140625" style="1" customWidth="1"/>
    <col min="7684" max="7684" width="41" style="1" customWidth="1"/>
    <col min="7685" max="7685" width="20" style="1" customWidth="1"/>
    <col min="7686" max="7686" width="23" style="1" customWidth="1"/>
    <col min="7687" max="7688" width="9.140625" style="1"/>
    <col min="7689" max="7689" width="15.140625" style="1" customWidth="1"/>
    <col min="7690" max="7690" width="15.85546875" style="1" bestFit="1" customWidth="1"/>
    <col min="7691" max="7691" width="9.140625" style="1"/>
    <col min="7692" max="7692" width="15.85546875" style="1" bestFit="1" customWidth="1"/>
    <col min="7693" max="7938" width="9.140625" style="1"/>
    <col min="7939" max="7939" width="7.140625" style="1" customWidth="1"/>
    <col min="7940" max="7940" width="41" style="1" customWidth="1"/>
    <col min="7941" max="7941" width="20" style="1" customWidth="1"/>
    <col min="7942" max="7942" width="23" style="1" customWidth="1"/>
    <col min="7943" max="7944" width="9.140625" style="1"/>
    <col min="7945" max="7945" width="15.140625" style="1" customWidth="1"/>
    <col min="7946" max="7946" width="15.85546875" style="1" bestFit="1" customWidth="1"/>
    <col min="7947" max="7947" width="9.140625" style="1"/>
    <col min="7948" max="7948" width="15.85546875" style="1" bestFit="1" customWidth="1"/>
    <col min="7949" max="8194" width="9.140625" style="1"/>
    <col min="8195" max="8195" width="7.140625" style="1" customWidth="1"/>
    <col min="8196" max="8196" width="41" style="1" customWidth="1"/>
    <col min="8197" max="8197" width="20" style="1" customWidth="1"/>
    <col min="8198" max="8198" width="23" style="1" customWidth="1"/>
    <col min="8199" max="8200" width="9.140625" style="1"/>
    <col min="8201" max="8201" width="15.140625" style="1" customWidth="1"/>
    <col min="8202" max="8202" width="15.85546875" style="1" bestFit="1" customWidth="1"/>
    <col min="8203" max="8203" width="9.140625" style="1"/>
    <col min="8204" max="8204" width="15.85546875" style="1" bestFit="1" customWidth="1"/>
    <col min="8205" max="8450" width="9.140625" style="1"/>
    <col min="8451" max="8451" width="7.140625" style="1" customWidth="1"/>
    <col min="8452" max="8452" width="41" style="1" customWidth="1"/>
    <col min="8453" max="8453" width="20" style="1" customWidth="1"/>
    <col min="8454" max="8454" width="23" style="1" customWidth="1"/>
    <col min="8455" max="8456" width="9.140625" style="1"/>
    <col min="8457" max="8457" width="15.140625" style="1" customWidth="1"/>
    <col min="8458" max="8458" width="15.85546875" style="1" bestFit="1" customWidth="1"/>
    <col min="8459" max="8459" width="9.140625" style="1"/>
    <col min="8460" max="8460" width="15.85546875" style="1" bestFit="1" customWidth="1"/>
    <col min="8461" max="8706" width="9.140625" style="1"/>
    <col min="8707" max="8707" width="7.140625" style="1" customWidth="1"/>
    <col min="8708" max="8708" width="41" style="1" customWidth="1"/>
    <col min="8709" max="8709" width="20" style="1" customWidth="1"/>
    <col min="8710" max="8710" width="23" style="1" customWidth="1"/>
    <col min="8711" max="8712" width="9.140625" style="1"/>
    <col min="8713" max="8713" width="15.140625" style="1" customWidth="1"/>
    <col min="8714" max="8714" width="15.85546875" style="1" bestFit="1" customWidth="1"/>
    <col min="8715" max="8715" width="9.140625" style="1"/>
    <col min="8716" max="8716" width="15.85546875" style="1" bestFit="1" customWidth="1"/>
    <col min="8717" max="8962" width="9.140625" style="1"/>
    <col min="8963" max="8963" width="7.140625" style="1" customWidth="1"/>
    <col min="8964" max="8964" width="41" style="1" customWidth="1"/>
    <col min="8965" max="8965" width="20" style="1" customWidth="1"/>
    <col min="8966" max="8966" width="23" style="1" customWidth="1"/>
    <col min="8967" max="8968" width="9.140625" style="1"/>
    <col min="8969" max="8969" width="15.140625" style="1" customWidth="1"/>
    <col min="8970" max="8970" width="15.85546875" style="1" bestFit="1" customWidth="1"/>
    <col min="8971" max="8971" width="9.140625" style="1"/>
    <col min="8972" max="8972" width="15.85546875" style="1" bestFit="1" customWidth="1"/>
    <col min="8973" max="9218" width="9.140625" style="1"/>
    <col min="9219" max="9219" width="7.140625" style="1" customWidth="1"/>
    <col min="9220" max="9220" width="41" style="1" customWidth="1"/>
    <col min="9221" max="9221" width="20" style="1" customWidth="1"/>
    <col min="9222" max="9222" width="23" style="1" customWidth="1"/>
    <col min="9223" max="9224" width="9.140625" style="1"/>
    <col min="9225" max="9225" width="15.140625" style="1" customWidth="1"/>
    <col min="9226" max="9226" width="15.85546875" style="1" bestFit="1" customWidth="1"/>
    <col min="9227" max="9227" width="9.140625" style="1"/>
    <col min="9228" max="9228" width="15.85546875" style="1" bestFit="1" customWidth="1"/>
    <col min="9229" max="9474" width="9.140625" style="1"/>
    <col min="9475" max="9475" width="7.140625" style="1" customWidth="1"/>
    <col min="9476" max="9476" width="41" style="1" customWidth="1"/>
    <col min="9477" max="9477" width="20" style="1" customWidth="1"/>
    <col min="9478" max="9478" width="23" style="1" customWidth="1"/>
    <col min="9479" max="9480" width="9.140625" style="1"/>
    <col min="9481" max="9481" width="15.140625" style="1" customWidth="1"/>
    <col min="9482" max="9482" width="15.85546875" style="1" bestFit="1" customWidth="1"/>
    <col min="9483" max="9483" width="9.140625" style="1"/>
    <col min="9484" max="9484" width="15.85546875" style="1" bestFit="1" customWidth="1"/>
    <col min="9485" max="9730" width="9.140625" style="1"/>
    <col min="9731" max="9731" width="7.140625" style="1" customWidth="1"/>
    <col min="9732" max="9732" width="41" style="1" customWidth="1"/>
    <col min="9733" max="9733" width="20" style="1" customWidth="1"/>
    <col min="9734" max="9734" width="23" style="1" customWidth="1"/>
    <col min="9735" max="9736" width="9.140625" style="1"/>
    <col min="9737" max="9737" width="15.140625" style="1" customWidth="1"/>
    <col min="9738" max="9738" width="15.85546875" style="1" bestFit="1" customWidth="1"/>
    <col min="9739" max="9739" width="9.140625" style="1"/>
    <col min="9740" max="9740" width="15.85546875" style="1" bestFit="1" customWidth="1"/>
    <col min="9741" max="9986" width="9.140625" style="1"/>
    <col min="9987" max="9987" width="7.140625" style="1" customWidth="1"/>
    <col min="9988" max="9988" width="41" style="1" customWidth="1"/>
    <col min="9989" max="9989" width="20" style="1" customWidth="1"/>
    <col min="9990" max="9990" width="23" style="1" customWidth="1"/>
    <col min="9991" max="9992" width="9.140625" style="1"/>
    <col min="9993" max="9993" width="15.140625" style="1" customWidth="1"/>
    <col min="9994" max="9994" width="15.85546875" style="1" bestFit="1" customWidth="1"/>
    <col min="9995" max="9995" width="9.140625" style="1"/>
    <col min="9996" max="9996" width="15.85546875" style="1" bestFit="1" customWidth="1"/>
    <col min="9997" max="10242" width="9.140625" style="1"/>
    <col min="10243" max="10243" width="7.140625" style="1" customWidth="1"/>
    <col min="10244" max="10244" width="41" style="1" customWidth="1"/>
    <col min="10245" max="10245" width="20" style="1" customWidth="1"/>
    <col min="10246" max="10246" width="23" style="1" customWidth="1"/>
    <col min="10247" max="10248" width="9.140625" style="1"/>
    <col min="10249" max="10249" width="15.140625" style="1" customWidth="1"/>
    <col min="10250" max="10250" width="15.85546875" style="1" bestFit="1" customWidth="1"/>
    <col min="10251" max="10251" width="9.140625" style="1"/>
    <col min="10252" max="10252" width="15.85546875" style="1" bestFit="1" customWidth="1"/>
    <col min="10253" max="10498" width="9.140625" style="1"/>
    <col min="10499" max="10499" width="7.140625" style="1" customWidth="1"/>
    <col min="10500" max="10500" width="41" style="1" customWidth="1"/>
    <col min="10501" max="10501" width="20" style="1" customWidth="1"/>
    <col min="10502" max="10502" width="23" style="1" customWidth="1"/>
    <col min="10503" max="10504" width="9.140625" style="1"/>
    <col min="10505" max="10505" width="15.140625" style="1" customWidth="1"/>
    <col min="10506" max="10506" width="15.85546875" style="1" bestFit="1" customWidth="1"/>
    <col min="10507" max="10507" width="9.140625" style="1"/>
    <col min="10508" max="10508" width="15.85546875" style="1" bestFit="1" customWidth="1"/>
    <col min="10509" max="10754" width="9.140625" style="1"/>
    <col min="10755" max="10755" width="7.140625" style="1" customWidth="1"/>
    <col min="10756" max="10756" width="41" style="1" customWidth="1"/>
    <col min="10757" max="10757" width="20" style="1" customWidth="1"/>
    <col min="10758" max="10758" width="23" style="1" customWidth="1"/>
    <col min="10759" max="10760" width="9.140625" style="1"/>
    <col min="10761" max="10761" width="15.140625" style="1" customWidth="1"/>
    <col min="10762" max="10762" width="15.85546875" style="1" bestFit="1" customWidth="1"/>
    <col min="10763" max="10763" width="9.140625" style="1"/>
    <col min="10764" max="10764" width="15.85546875" style="1" bestFit="1" customWidth="1"/>
    <col min="10765" max="11010" width="9.140625" style="1"/>
    <col min="11011" max="11011" width="7.140625" style="1" customWidth="1"/>
    <col min="11012" max="11012" width="41" style="1" customWidth="1"/>
    <col min="11013" max="11013" width="20" style="1" customWidth="1"/>
    <col min="11014" max="11014" width="23" style="1" customWidth="1"/>
    <col min="11015" max="11016" width="9.140625" style="1"/>
    <col min="11017" max="11017" width="15.140625" style="1" customWidth="1"/>
    <col min="11018" max="11018" width="15.85546875" style="1" bestFit="1" customWidth="1"/>
    <col min="11019" max="11019" width="9.140625" style="1"/>
    <col min="11020" max="11020" width="15.85546875" style="1" bestFit="1" customWidth="1"/>
    <col min="11021" max="11266" width="9.140625" style="1"/>
    <col min="11267" max="11267" width="7.140625" style="1" customWidth="1"/>
    <col min="11268" max="11268" width="41" style="1" customWidth="1"/>
    <col min="11269" max="11269" width="20" style="1" customWidth="1"/>
    <col min="11270" max="11270" width="23" style="1" customWidth="1"/>
    <col min="11271" max="11272" width="9.140625" style="1"/>
    <col min="11273" max="11273" width="15.140625" style="1" customWidth="1"/>
    <col min="11274" max="11274" width="15.85546875" style="1" bestFit="1" customWidth="1"/>
    <col min="11275" max="11275" width="9.140625" style="1"/>
    <col min="11276" max="11276" width="15.85546875" style="1" bestFit="1" customWidth="1"/>
    <col min="11277" max="11522" width="9.140625" style="1"/>
    <col min="11523" max="11523" width="7.140625" style="1" customWidth="1"/>
    <col min="11524" max="11524" width="41" style="1" customWidth="1"/>
    <col min="11525" max="11525" width="20" style="1" customWidth="1"/>
    <col min="11526" max="11526" width="23" style="1" customWidth="1"/>
    <col min="11527" max="11528" width="9.140625" style="1"/>
    <col min="11529" max="11529" width="15.140625" style="1" customWidth="1"/>
    <col min="11530" max="11530" width="15.85546875" style="1" bestFit="1" customWidth="1"/>
    <col min="11531" max="11531" width="9.140625" style="1"/>
    <col min="11532" max="11532" width="15.85546875" style="1" bestFit="1" customWidth="1"/>
    <col min="11533" max="11778" width="9.140625" style="1"/>
    <col min="11779" max="11779" width="7.140625" style="1" customWidth="1"/>
    <col min="11780" max="11780" width="41" style="1" customWidth="1"/>
    <col min="11781" max="11781" width="20" style="1" customWidth="1"/>
    <col min="11782" max="11782" width="23" style="1" customWidth="1"/>
    <col min="11783" max="11784" width="9.140625" style="1"/>
    <col min="11785" max="11785" width="15.140625" style="1" customWidth="1"/>
    <col min="11786" max="11786" width="15.85546875" style="1" bestFit="1" customWidth="1"/>
    <col min="11787" max="11787" width="9.140625" style="1"/>
    <col min="11788" max="11788" width="15.85546875" style="1" bestFit="1" customWidth="1"/>
    <col min="11789" max="12034" width="9.140625" style="1"/>
    <col min="12035" max="12035" width="7.140625" style="1" customWidth="1"/>
    <col min="12036" max="12036" width="41" style="1" customWidth="1"/>
    <col min="12037" max="12037" width="20" style="1" customWidth="1"/>
    <col min="12038" max="12038" width="23" style="1" customWidth="1"/>
    <col min="12039" max="12040" width="9.140625" style="1"/>
    <col min="12041" max="12041" width="15.140625" style="1" customWidth="1"/>
    <col min="12042" max="12042" width="15.85546875" style="1" bestFit="1" customWidth="1"/>
    <col min="12043" max="12043" width="9.140625" style="1"/>
    <col min="12044" max="12044" width="15.85546875" style="1" bestFit="1" customWidth="1"/>
    <col min="12045" max="12290" width="9.140625" style="1"/>
    <col min="12291" max="12291" width="7.140625" style="1" customWidth="1"/>
    <col min="12292" max="12292" width="41" style="1" customWidth="1"/>
    <col min="12293" max="12293" width="20" style="1" customWidth="1"/>
    <col min="12294" max="12294" width="23" style="1" customWidth="1"/>
    <col min="12295" max="12296" width="9.140625" style="1"/>
    <col min="12297" max="12297" width="15.140625" style="1" customWidth="1"/>
    <col min="12298" max="12298" width="15.85546875" style="1" bestFit="1" customWidth="1"/>
    <col min="12299" max="12299" width="9.140625" style="1"/>
    <col min="12300" max="12300" width="15.85546875" style="1" bestFit="1" customWidth="1"/>
    <col min="12301" max="12546" width="9.140625" style="1"/>
    <col min="12547" max="12547" width="7.140625" style="1" customWidth="1"/>
    <col min="12548" max="12548" width="41" style="1" customWidth="1"/>
    <col min="12549" max="12549" width="20" style="1" customWidth="1"/>
    <col min="12550" max="12550" width="23" style="1" customWidth="1"/>
    <col min="12551" max="12552" width="9.140625" style="1"/>
    <col min="12553" max="12553" width="15.140625" style="1" customWidth="1"/>
    <col min="12554" max="12554" width="15.85546875" style="1" bestFit="1" customWidth="1"/>
    <col min="12555" max="12555" width="9.140625" style="1"/>
    <col min="12556" max="12556" width="15.85546875" style="1" bestFit="1" customWidth="1"/>
    <col min="12557" max="12802" width="9.140625" style="1"/>
    <col min="12803" max="12803" width="7.140625" style="1" customWidth="1"/>
    <col min="12804" max="12804" width="41" style="1" customWidth="1"/>
    <col min="12805" max="12805" width="20" style="1" customWidth="1"/>
    <col min="12806" max="12806" width="23" style="1" customWidth="1"/>
    <col min="12807" max="12808" width="9.140625" style="1"/>
    <col min="12809" max="12809" width="15.140625" style="1" customWidth="1"/>
    <col min="12810" max="12810" width="15.85546875" style="1" bestFit="1" customWidth="1"/>
    <col min="12811" max="12811" width="9.140625" style="1"/>
    <col min="12812" max="12812" width="15.85546875" style="1" bestFit="1" customWidth="1"/>
    <col min="12813" max="13058" width="9.140625" style="1"/>
    <col min="13059" max="13059" width="7.140625" style="1" customWidth="1"/>
    <col min="13060" max="13060" width="41" style="1" customWidth="1"/>
    <col min="13061" max="13061" width="20" style="1" customWidth="1"/>
    <col min="13062" max="13062" width="23" style="1" customWidth="1"/>
    <col min="13063" max="13064" width="9.140625" style="1"/>
    <col min="13065" max="13065" width="15.140625" style="1" customWidth="1"/>
    <col min="13066" max="13066" width="15.85546875" style="1" bestFit="1" customWidth="1"/>
    <col min="13067" max="13067" width="9.140625" style="1"/>
    <col min="13068" max="13068" width="15.85546875" style="1" bestFit="1" customWidth="1"/>
    <col min="13069" max="13314" width="9.140625" style="1"/>
    <col min="13315" max="13315" width="7.140625" style="1" customWidth="1"/>
    <col min="13316" max="13316" width="41" style="1" customWidth="1"/>
    <col min="13317" max="13317" width="20" style="1" customWidth="1"/>
    <col min="13318" max="13318" width="23" style="1" customWidth="1"/>
    <col min="13319" max="13320" width="9.140625" style="1"/>
    <col min="13321" max="13321" width="15.140625" style="1" customWidth="1"/>
    <col min="13322" max="13322" width="15.85546875" style="1" bestFit="1" customWidth="1"/>
    <col min="13323" max="13323" width="9.140625" style="1"/>
    <col min="13324" max="13324" width="15.85546875" style="1" bestFit="1" customWidth="1"/>
    <col min="13325" max="13570" width="9.140625" style="1"/>
    <col min="13571" max="13571" width="7.140625" style="1" customWidth="1"/>
    <col min="13572" max="13572" width="41" style="1" customWidth="1"/>
    <col min="13573" max="13573" width="20" style="1" customWidth="1"/>
    <col min="13574" max="13574" width="23" style="1" customWidth="1"/>
    <col min="13575" max="13576" width="9.140625" style="1"/>
    <col min="13577" max="13577" width="15.140625" style="1" customWidth="1"/>
    <col min="13578" max="13578" width="15.85546875" style="1" bestFit="1" customWidth="1"/>
    <col min="13579" max="13579" width="9.140625" style="1"/>
    <col min="13580" max="13580" width="15.85546875" style="1" bestFit="1" customWidth="1"/>
    <col min="13581" max="13826" width="9.140625" style="1"/>
    <col min="13827" max="13827" width="7.140625" style="1" customWidth="1"/>
    <col min="13828" max="13828" width="41" style="1" customWidth="1"/>
    <col min="13829" max="13829" width="20" style="1" customWidth="1"/>
    <col min="13830" max="13830" width="23" style="1" customWidth="1"/>
    <col min="13831" max="13832" width="9.140625" style="1"/>
    <col min="13833" max="13833" width="15.140625" style="1" customWidth="1"/>
    <col min="13834" max="13834" width="15.85546875" style="1" bestFit="1" customWidth="1"/>
    <col min="13835" max="13835" width="9.140625" style="1"/>
    <col min="13836" max="13836" width="15.85546875" style="1" bestFit="1" customWidth="1"/>
    <col min="13837" max="14082" width="9.140625" style="1"/>
    <col min="14083" max="14083" width="7.140625" style="1" customWidth="1"/>
    <col min="14084" max="14084" width="41" style="1" customWidth="1"/>
    <col min="14085" max="14085" width="20" style="1" customWidth="1"/>
    <col min="14086" max="14086" width="23" style="1" customWidth="1"/>
    <col min="14087" max="14088" width="9.140625" style="1"/>
    <col min="14089" max="14089" width="15.140625" style="1" customWidth="1"/>
    <col min="14090" max="14090" width="15.85546875" style="1" bestFit="1" customWidth="1"/>
    <col min="14091" max="14091" width="9.140625" style="1"/>
    <col min="14092" max="14092" width="15.85546875" style="1" bestFit="1" customWidth="1"/>
    <col min="14093" max="14338" width="9.140625" style="1"/>
    <col min="14339" max="14339" width="7.140625" style="1" customWidth="1"/>
    <col min="14340" max="14340" width="41" style="1" customWidth="1"/>
    <col min="14341" max="14341" width="20" style="1" customWidth="1"/>
    <col min="14342" max="14342" width="23" style="1" customWidth="1"/>
    <col min="14343" max="14344" width="9.140625" style="1"/>
    <col min="14345" max="14345" width="15.140625" style="1" customWidth="1"/>
    <col min="14346" max="14346" width="15.85546875" style="1" bestFit="1" customWidth="1"/>
    <col min="14347" max="14347" width="9.140625" style="1"/>
    <col min="14348" max="14348" width="15.85546875" style="1" bestFit="1" customWidth="1"/>
    <col min="14349" max="14594" width="9.140625" style="1"/>
    <col min="14595" max="14595" width="7.140625" style="1" customWidth="1"/>
    <col min="14596" max="14596" width="41" style="1" customWidth="1"/>
    <col min="14597" max="14597" width="20" style="1" customWidth="1"/>
    <col min="14598" max="14598" width="23" style="1" customWidth="1"/>
    <col min="14599" max="14600" width="9.140625" style="1"/>
    <col min="14601" max="14601" width="15.140625" style="1" customWidth="1"/>
    <col min="14602" max="14602" width="15.85546875" style="1" bestFit="1" customWidth="1"/>
    <col min="14603" max="14603" width="9.140625" style="1"/>
    <col min="14604" max="14604" width="15.85546875" style="1" bestFit="1" customWidth="1"/>
    <col min="14605" max="14850" width="9.140625" style="1"/>
    <col min="14851" max="14851" width="7.140625" style="1" customWidth="1"/>
    <col min="14852" max="14852" width="41" style="1" customWidth="1"/>
    <col min="14853" max="14853" width="20" style="1" customWidth="1"/>
    <col min="14854" max="14854" width="23" style="1" customWidth="1"/>
    <col min="14855" max="14856" width="9.140625" style="1"/>
    <col min="14857" max="14857" width="15.140625" style="1" customWidth="1"/>
    <col min="14858" max="14858" width="15.85546875" style="1" bestFit="1" customWidth="1"/>
    <col min="14859" max="14859" width="9.140625" style="1"/>
    <col min="14860" max="14860" width="15.85546875" style="1" bestFit="1" customWidth="1"/>
    <col min="14861" max="15106" width="9.140625" style="1"/>
    <col min="15107" max="15107" width="7.140625" style="1" customWidth="1"/>
    <col min="15108" max="15108" width="41" style="1" customWidth="1"/>
    <col min="15109" max="15109" width="20" style="1" customWidth="1"/>
    <col min="15110" max="15110" width="23" style="1" customWidth="1"/>
    <col min="15111" max="15112" width="9.140625" style="1"/>
    <col min="15113" max="15113" width="15.140625" style="1" customWidth="1"/>
    <col min="15114" max="15114" width="15.85546875" style="1" bestFit="1" customWidth="1"/>
    <col min="15115" max="15115" width="9.140625" style="1"/>
    <col min="15116" max="15116" width="15.85546875" style="1" bestFit="1" customWidth="1"/>
    <col min="15117" max="15362" width="9.140625" style="1"/>
    <col min="15363" max="15363" width="7.140625" style="1" customWidth="1"/>
    <col min="15364" max="15364" width="41" style="1" customWidth="1"/>
    <col min="15365" max="15365" width="20" style="1" customWidth="1"/>
    <col min="15366" max="15366" width="23" style="1" customWidth="1"/>
    <col min="15367" max="15368" width="9.140625" style="1"/>
    <col min="15369" max="15369" width="15.140625" style="1" customWidth="1"/>
    <col min="15370" max="15370" width="15.85546875" style="1" bestFit="1" customWidth="1"/>
    <col min="15371" max="15371" width="9.140625" style="1"/>
    <col min="15372" max="15372" width="15.85546875" style="1" bestFit="1" customWidth="1"/>
    <col min="15373" max="15618" width="9.140625" style="1"/>
    <col min="15619" max="15619" width="7.140625" style="1" customWidth="1"/>
    <col min="15620" max="15620" width="41" style="1" customWidth="1"/>
    <col min="15621" max="15621" width="20" style="1" customWidth="1"/>
    <col min="15622" max="15622" width="23" style="1" customWidth="1"/>
    <col min="15623" max="15624" width="9.140625" style="1"/>
    <col min="15625" max="15625" width="15.140625" style="1" customWidth="1"/>
    <col min="15626" max="15626" width="15.85546875" style="1" bestFit="1" customWidth="1"/>
    <col min="15627" max="15627" width="9.140625" style="1"/>
    <col min="15628" max="15628" width="15.85546875" style="1" bestFit="1" customWidth="1"/>
    <col min="15629" max="15874" width="9.140625" style="1"/>
    <col min="15875" max="15875" width="7.140625" style="1" customWidth="1"/>
    <col min="15876" max="15876" width="41" style="1" customWidth="1"/>
    <col min="15877" max="15877" width="20" style="1" customWidth="1"/>
    <col min="15878" max="15878" width="23" style="1" customWidth="1"/>
    <col min="15879" max="15880" width="9.140625" style="1"/>
    <col min="15881" max="15881" width="15.140625" style="1" customWidth="1"/>
    <col min="15882" max="15882" width="15.85546875" style="1" bestFit="1" customWidth="1"/>
    <col min="15883" max="15883" width="9.140625" style="1"/>
    <col min="15884" max="15884" width="15.85546875" style="1" bestFit="1" customWidth="1"/>
    <col min="15885" max="16130" width="9.140625" style="1"/>
    <col min="16131" max="16131" width="7.140625" style="1" customWidth="1"/>
    <col min="16132" max="16132" width="41" style="1" customWidth="1"/>
    <col min="16133" max="16133" width="20" style="1" customWidth="1"/>
    <col min="16134" max="16134" width="23" style="1" customWidth="1"/>
    <col min="16135" max="16136" width="9.140625" style="1"/>
    <col min="16137" max="16137" width="15.140625" style="1" customWidth="1"/>
    <col min="16138" max="16138" width="15.85546875" style="1" bestFit="1" customWidth="1"/>
    <col min="16139" max="16139" width="9.140625" style="1"/>
    <col min="16140" max="16140" width="15.85546875" style="1" bestFit="1" customWidth="1"/>
    <col min="16141" max="16384" width="9.140625" style="1"/>
  </cols>
  <sheetData>
    <row r="2" spans="1:16" ht="12.75" customHeight="1">
      <c r="A2" s="278" t="s">
        <v>0</v>
      </c>
      <c r="B2" s="278"/>
      <c r="C2" s="278"/>
      <c r="D2" s="278"/>
      <c r="E2" s="278"/>
      <c r="F2" s="278"/>
    </row>
    <row r="3" spans="1:16" ht="15" customHeight="1">
      <c r="A3" s="278"/>
      <c r="B3" s="278"/>
      <c r="C3" s="278"/>
      <c r="D3" s="278"/>
      <c r="E3" s="278"/>
      <c r="F3" s="278"/>
    </row>
    <row r="4" spans="1:16" ht="12.75" customHeight="1">
      <c r="A4" s="278" t="s">
        <v>1</v>
      </c>
      <c r="B4" s="278"/>
      <c r="C4" s="278"/>
      <c r="D4" s="278"/>
      <c r="E4" s="278"/>
      <c r="F4" s="278"/>
    </row>
    <row r="5" spans="1:16" ht="15" customHeight="1">
      <c r="A5" s="278" t="s">
        <v>2</v>
      </c>
      <c r="B5" s="278"/>
      <c r="C5" s="278"/>
      <c r="D5" s="278"/>
      <c r="E5" s="278"/>
      <c r="F5" s="278"/>
    </row>
    <row r="6" spans="1:16" ht="15" thickBot="1">
      <c r="A6" s="219"/>
      <c r="B6" s="2"/>
      <c r="C6" s="2"/>
      <c r="D6" s="219"/>
      <c r="E6" s="219"/>
      <c r="F6" s="219"/>
    </row>
    <row r="7" spans="1:16" ht="30" customHeight="1">
      <c r="A7" s="267" t="s">
        <v>3</v>
      </c>
      <c r="B7" s="268" t="s">
        <v>4</v>
      </c>
      <c r="C7" s="268" t="s">
        <v>5</v>
      </c>
      <c r="D7" s="268" t="s">
        <v>6</v>
      </c>
      <c r="E7" s="268" t="s">
        <v>7</v>
      </c>
      <c r="F7" s="269" t="s">
        <v>8</v>
      </c>
    </row>
    <row r="8" spans="1:16" ht="30" customHeight="1">
      <c r="A8" s="270">
        <v>1</v>
      </c>
      <c r="B8" s="264" t="s">
        <v>9</v>
      </c>
      <c r="C8" s="265"/>
      <c r="D8" s="266"/>
      <c r="E8" s="266"/>
      <c r="F8" s="271"/>
      <c r="J8" s="4"/>
      <c r="K8" s="5"/>
      <c r="L8" s="5"/>
      <c r="N8" s="6"/>
      <c r="P8" s="5"/>
    </row>
    <row r="9" spans="1:16" ht="30" customHeight="1" thickBot="1">
      <c r="A9" s="270">
        <v>2</v>
      </c>
      <c r="B9" s="264" t="s">
        <v>10</v>
      </c>
      <c r="C9" s="265"/>
      <c r="D9" s="266"/>
      <c r="E9" s="266"/>
      <c r="F9" s="271"/>
      <c r="I9" s="7"/>
      <c r="J9" s="4"/>
      <c r="K9" s="5"/>
      <c r="L9" s="5"/>
      <c r="N9" s="6"/>
      <c r="P9" s="5"/>
    </row>
    <row r="10" spans="1:16" ht="45" customHeight="1">
      <c r="A10" s="270">
        <v>3</v>
      </c>
      <c r="B10" s="264" t="s">
        <v>11</v>
      </c>
      <c r="C10" s="265"/>
      <c r="D10" s="266"/>
      <c r="E10" s="266"/>
      <c r="F10" s="271"/>
      <c r="I10" s="217"/>
      <c r="J10" s="218"/>
      <c r="K10" s="5"/>
      <c r="L10" s="5"/>
      <c r="N10" s="6"/>
      <c r="P10" s="5"/>
    </row>
    <row r="11" spans="1:16" ht="45" customHeight="1">
      <c r="A11" s="270">
        <v>4</v>
      </c>
      <c r="B11" s="264" t="s">
        <v>12</v>
      </c>
      <c r="C11" s="265"/>
      <c r="D11" s="266"/>
      <c r="E11" s="266"/>
      <c r="F11" s="271"/>
      <c r="I11" s="108"/>
      <c r="J11" s="263"/>
      <c r="K11" s="5"/>
      <c r="L11" s="5"/>
      <c r="N11" s="6"/>
      <c r="P11" s="5"/>
    </row>
    <row r="12" spans="1:16" ht="45" customHeight="1">
      <c r="A12" s="270">
        <v>5</v>
      </c>
      <c r="B12" s="264" t="s">
        <v>13</v>
      </c>
      <c r="C12" s="265"/>
      <c r="D12" s="266"/>
      <c r="E12" s="266"/>
      <c r="F12" s="271"/>
      <c r="I12" s="108"/>
      <c r="J12" s="263"/>
      <c r="K12" s="5"/>
      <c r="L12" s="5"/>
      <c r="N12" s="6"/>
      <c r="P12" s="5"/>
    </row>
    <row r="13" spans="1:16" ht="30" customHeight="1" thickBot="1">
      <c r="A13" s="272">
        <v>6</v>
      </c>
      <c r="B13" s="273" t="s">
        <v>14</v>
      </c>
      <c r="C13" s="274">
        <f>D13/12</f>
        <v>0</v>
      </c>
      <c r="D13" s="274">
        <f>SUM(D8:D12)</f>
        <v>0</v>
      </c>
      <c r="E13" s="274">
        <f>SUM(E8:E12)</f>
        <v>0</v>
      </c>
      <c r="F13" s="275">
        <f>SUM(F8:F12)</f>
        <v>0</v>
      </c>
      <c r="I13" s="216"/>
      <c r="J13" s="215"/>
      <c r="K13" s="8"/>
      <c r="L13" s="5"/>
      <c r="P13" s="5"/>
    </row>
    <row r="14" spans="1:16" ht="15.75">
      <c r="A14" s="10"/>
      <c r="B14" s="2"/>
      <c r="C14" s="2"/>
      <c r="D14" s="2"/>
      <c r="E14" s="2"/>
      <c r="F14" s="2"/>
      <c r="G14" s="10"/>
    </row>
    <row r="15" spans="1:16" ht="15.75">
      <c r="A15" s="2"/>
      <c r="B15" s="2"/>
      <c r="C15" s="2"/>
      <c r="D15" s="2"/>
      <c r="E15" s="2"/>
      <c r="F15" s="2"/>
      <c r="G15" s="10"/>
    </row>
    <row r="16" spans="1:16" ht="15.75">
      <c r="A16" s="2"/>
      <c r="B16" s="2"/>
      <c r="C16" s="2"/>
      <c r="D16" s="2"/>
      <c r="E16" s="2"/>
      <c r="F16" s="2"/>
      <c r="G16" s="10"/>
    </row>
    <row r="17" spans="1:7" ht="15.75">
      <c r="A17" s="2"/>
      <c r="B17" s="2"/>
      <c r="C17" s="2"/>
      <c r="D17" s="2"/>
      <c r="E17" s="2"/>
      <c r="F17" s="2"/>
      <c r="G17" s="10"/>
    </row>
    <row r="18" spans="1:7" ht="11.25" customHeight="1">
      <c r="A18" s="214"/>
      <c r="B18" s="214"/>
      <c r="C18" s="214"/>
      <c r="D18" s="214"/>
      <c r="E18" s="214"/>
      <c r="F18" s="214"/>
      <c r="G18" s="9"/>
    </row>
    <row r="19" spans="1:7" ht="15.75">
      <c r="A19" s="10"/>
      <c r="B19" s="10"/>
      <c r="C19" s="10"/>
      <c r="D19" s="10"/>
      <c r="E19" s="10"/>
      <c r="F19" s="10"/>
      <c r="G19" s="10"/>
    </row>
    <row r="20" spans="1:7" ht="15.75">
      <c r="A20" s="11"/>
      <c r="B20" s="12"/>
      <c r="C20" s="13"/>
      <c r="D20" s="13"/>
      <c r="E20" s="13"/>
      <c r="F20" s="13"/>
      <c r="G20" s="10"/>
    </row>
    <row r="21" spans="1:7" ht="15.75">
      <c r="A21" s="11"/>
      <c r="B21" s="12"/>
      <c r="C21" s="13"/>
      <c r="D21" s="13"/>
      <c r="E21" s="13"/>
      <c r="F21" s="13"/>
      <c r="G21" s="10"/>
    </row>
    <row r="22" spans="1:7" ht="15.75">
      <c r="A22" s="11"/>
      <c r="B22" s="12"/>
      <c r="C22" s="13"/>
      <c r="D22" s="13"/>
      <c r="E22" s="13"/>
      <c r="F22" s="13"/>
      <c r="G22" s="10"/>
    </row>
    <row r="23" spans="1:7" ht="15.75">
      <c r="A23" s="11"/>
      <c r="B23" s="12"/>
      <c r="C23" s="13"/>
      <c r="D23" s="13"/>
      <c r="E23" s="13"/>
      <c r="F23" s="13"/>
      <c r="G23" s="10"/>
    </row>
    <row r="24" spans="1:7" ht="15.75">
      <c r="A24" s="11"/>
      <c r="B24" s="12"/>
      <c r="C24" s="13"/>
      <c r="D24" s="13"/>
      <c r="E24" s="13"/>
      <c r="F24" s="13"/>
      <c r="G24" s="10"/>
    </row>
    <row r="25" spans="1:7" ht="15.75">
      <c r="A25" s="11"/>
      <c r="B25" s="12"/>
      <c r="C25" s="13"/>
      <c r="D25" s="13"/>
      <c r="E25" s="13"/>
      <c r="F25" s="13"/>
      <c r="G25" s="14"/>
    </row>
    <row r="26" spans="1:7" ht="15.75">
      <c r="A26" s="11"/>
      <c r="B26" s="12"/>
      <c r="G26" s="14"/>
    </row>
    <row r="27" spans="1:7" ht="15.75">
      <c r="A27" s="11"/>
      <c r="B27" s="12"/>
      <c r="G27" s="14"/>
    </row>
    <row r="28" spans="1:7" ht="15.75">
      <c r="A28" s="11"/>
      <c r="B28" s="12"/>
      <c r="G28" s="14"/>
    </row>
    <row r="29" spans="1:7" ht="15.75">
      <c r="A29" s="11"/>
      <c r="B29" s="12"/>
      <c r="G29" s="14"/>
    </row>
    <row r="30" spans="1:7" ht="15.75">
      <c r="A30" s="11"/>
      <c r="B30" s="12"/>
      <c r="G30" s="14"/>
    </row>
    <row r="31" spans="1:7" ht="15.75">
      <c r="A31" s="11"/>
      <c r="B31" s="12"/>
      <c r="G31" s="14"/>
    </row>
    <row r="32" spans="1:7" ht="15.75">
      <c r="A32" s="11"/>
      <c r="B32" s="12"/>
      <c r="G32" s="14"/>
    </row>
    <row r="33" spans="1:7" ht="15.75">
      <c r="A33" s="11"/>
      <c r="B33" s="12"/>
      <c r="G33" s="14"/>
    </row>
    <row r="34" spans="1:7" ht="15.75">
      <c r="A34" s="11"/>
      <c r="B34" s="12"/>
      <c r="G34" s="14"/>
    </row>
    <row r="35" spans="1:7" ht="15.75">
      <c r="A35" s="11"/>
      <c r="B35" s="12"/>
      <c r="G35" s="14"/>
    </row>
    <row r="36" spans="1:7" ht="15.75">
      <c r="A36" s="11"/>
      <c r="B36" s="14"/>
      <c r="G36" s="14"/>
    </row>
    <row r="37" spans="1:7" ht="15.75">
      <c r="A37" s="11"/>
      <c r="B37" s="14"/>
      <c r="G37" s="14"/>
    </row>
    <row r="38" spans="1:7" ht="15.75">
      <c r="A38" s="11"/>
      <c r="B38" s="14"/>
      <c r="G38" s="14"/>
    </row>
    <row r="39" spans="1:7" ht="15.75">
      <c r="A39" s="11"/>
      <c r="B39" s="14"/>
      <c r="G39" s="14"/>
    </row>
    <row r="40" spans="1:7" ht="15.75">
      <c r="A40" s="15"/>
      <c r="B40" s="14"/>
      <c r="G40" s="14"/>
    </row>
    <row r="41" spans="1:7" ht="15.75">
      <c r="A41" s="15"/>
      <c r="B41" s="10"/>
      <c r="C41" s="10"/>
      <c r="G41" s="14"/>
    </row>
    <row r="42" spans="1:7" ht="15.75">
      <c r="A42" s="10"/>
      <c r="B42" s="10"/>
      <c r="C42" s="10"/>
      <c r="G42" s="14"/>
    </row>
    <row r="43" spans="1:7" ht="15.75">
      <c r="A43" s="11"/>
      <c r="B43" s="10"/>
      <c r="C43" s="10"/>
      <c r="G43" s="14"/>
    </row>
    <row r="44" spans="1:7" ht="15.75">
      <c r="A44" s="11"/>
      <c r="B44" s="10"/>
      <c r="C44" s="10"/>
    </row>
    <row r="45" spans="1:7" ht="15.75">
      <c r="A45" s="11"/>
      <c r="B45" s="10"/>
      <c r="C45" s="10"/>
    </row>
    <row r="79" spans="17:20">
      <c r="Q79" s="277"/>
      <c r="R79" s="277"/>
      <c r="S79" s="277"/>
      <c r="T79" s="277"/>
    </row>
  </sheetData>
  <mergeCells count="3">
    <mergeCell ref="A2:F3"/>
    <mergeCell ref="A4:F4"/>
    <mergeCell ref="A5:F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T91"/>
  <sheetViews>
    <sheetView showGridLines="0" view="pageBreakPreview" topLeftCell="A22" zoomScaleNormal="100" zoomScaleSheetLayoutView="100" workbookViewId="0">
      <selection activeCell="E52" sqref="E52"/>
    </sheetView>
  </sheetViews>
  <sheetFormatPr defaultColWidth="4.28515625" defaultRowHeight="12.75"/>
  <cols>
    <col min="1" max="1" width="9.140625" style="1" customWidth="1"/>
    <col min="2" max="2" width="37.7109375" style="1" customWidth="1"/>
    <col min="3" max="4" width="9.140625" style="1" customWidth="1"/>
    <col min="5" max="5" width="10.140625" style="1" customWidth="1"/>
    <col min="6" max="6" width="12.7109375" style="1" customWidth="1"/>
    <col min="7" max="14" width="4.28515625" style="1"/>
    <col min="15" max="16" width="14.85546875" style="1" bestFit="1" customWidth="1"/>
    <col min="17" max="16384" width="4.28515625" style="1"/>
  </cols>
  <sheetData>
    <row r="1" spans="1:6" ht="54" customHeight="1">
      <c r="A1" s="436" t="s">
        <v>611</v>
      </c>
      <c r="B1" s="437"/>
      <c r="C1" s="437"/>
      <c r="D1" s="437"/>
      <c r="E1" s="437"/>
      <c r="F1" s="438"/>
    </row>
    <row r="2" spans="1:6" ht="24" customHeight="1">
      <c r="A2" s="153" t="s">
        <v>3</v>
      </c>
      <c r="B2" s="154" t="s">
        <v>381</v>
      </c>
      <c r="C2" s="154" t="s">
        <v>228</v>
      </c>
      <c r="D2" s="154" t="s">
        <v>382</v>
      </c>
      <c r="E2" s="155" t="s">
        <v>383</v>
      </c>
      <c r="F2" s="156" t="s">
        <v>384</v>
      </c>
    </row>
    <row r="3" spans="1:6" ht="24" customHeight="1">
      <c r="A3" s="157">
        <v>1</v>
      </c>
      <c r="B3" s="158" t="s">
        <v>385</v>
      </c>
      <c r="C3" s="159" t="s">
        <v>386</v>
      </c>
      <c r="D3" s="160">
        <v>2</v>
      </c>
      <c r="E3" s="161"/>
      <c r="F3" s="162">
        <f>E3*D3</f>
        <v>0</v>
      </c>
    </row>
    <row r="4" spans="1:6">
      <c r="A4" s="163">
        <v>2</v>
      </c>
      <c r="B4" s="164" t="s">
        <v>387</v>
      </c>
      <c r="C4" s="159" t="s">
        <v>386</v>
      </c>
      <c r="D4" s="165">
        <v>2</v>
      </c>
      <c r="E4" s="161"/>
      <c r="F4" s="162">
        <f t="shared" ref="F4:F45" si="0">E4*D4</f>
        <v>0</v>
      </c>
    </row>
    <row r="5" spans="1:6">
      <c r="A5" s="157">
        <v>3</v>
      </c>
      <c r="B5" s="164" t="s">
        <v>388</v>
      </c>
      <c r="C5" s="159" t="s">
        <v>228</v>
      </c>
      <c r="D5" s="165">
        <v>4</v>
      </c>
      <c r="E5" s="161"/>
      <c r="F5" s="162">
        <f t="shared" si="0"/>
        <v>0</v>
      </c>
    </row>
    <row r="6" spans="1:6">
      <c r="A6" s="166">
        <v>4</v>
      </c>
      <c r="B6" s="164" t="s">
        <v>389</v>
      </c>
      <c r="C6" s="159" t="s">
        <v>390</v>
      </c>
      <c r="D6" s="160">
        <v>5</v>
      </c>
      <c r="E6" s="161"/>
      <c r="F6" s="162">
        <f t="shared" si="0"/>
        <v>0</v>
      </c>
    </row>
    <row r="7" spans="1:6">
      <c r="A7" s="166">
        <v>5</v>
      </c>
      <c r="B7" s="164" t="s">
        <v>391</v>
      </c>
      <c r="C7" s="159" t="s">
        <v>228</v>
      </c>
      <c r="D7" s="165">
        <v>2</v>
      </c>
      <c r="E7" s="161"/>
      <c r="F7" s="162">
        <f t="shared" si="0"/>
        <v>0</v>
      </c>
    </row>
    <row r="8" spans="1:6">
      <c r="A8" s="166">
        <v>6</v>
      </c>
      <c r="B8" s="164" t="s">
        <v>392</v>
      </c>
      <c r="C8" s="159" t="s">
        <v>228</v>
      </c>
      <c r="D8" s="160">
        <v>150</v>
      </c>
      <c r="E8" s="161"/>
      <c r="F8" s="162">
        <f t="shared" si="0"/>
        <v>0</v>
      </c>
    </row>
    <row r="9" spans="1:6">
      <c r="A9" s="166">
        <v>7</v>
      </c>
      <c r="B9" s="164" t="s">
        <v>393</v>
      </c>
      <c r="C9" s="159" t="s">
        <v>394</v>
      </c>
      <c r="D9" s="165">
        <v>2</v>
      </c>
      <c r="E9" s="161"/>
      <c r="F9" s="162">
        <f t="shared" si="0"/>
        <v>0</v>
      </c>
    </row>
    <row r="10" spans="1:6">
      <c r="A10" s="166">
        <v>8</v>
      </c>
      <c r="B10" s="164" t="s">
        <v>395</v>
      </c>
      <c r="C10" s="159" t="s">
        <v>396</v>
      </c>
      <c r="D10" s="165">
        <v>5</v>
      </c>
      <c r="E10" s="161"/>
      <c r="F10" s="162">
        <f t="shared" si="0"/>
        <v>0</v>
      </c>
    </row>
    <row r="11" spans="1:6">
      <c r="A11" s="166">
        <v>9</v>
      </c>
      <c r="B11" s="164" t="s">
        <v>397</v>
      </c>
      <c r="C11" s="159" t="s">
        <v>228</v>
      </c>
      <c r="D11" s="165">
        <v>10</v>
      </c>
      <c r="E11" s="161"/>
      <c r="F11" s="162">
        <f t="shared" si="0"/>
        <v>0</v>
      </c>
    </row>
    <row r="12" spans="1:6">
      <c r="A12" s="166">
        <v>11</v>
      </c>
      <c r="B12" s="164" t="s">
        <v>398</v>
      </c>
      <c r="C12" s="159" t="s">
        <v>228</v>
      </c>
      <c r="D12" s="165">
        <v>3</v>
      </c>
      <c r="E12" s="161"/>
      <c r="F12" s="162">
        <f t="shared" si="0"/>
        <v>0</v>
      </c>
    </row>
    <row r="13" spans="1:6">
      <c r="A13" s="166">
        <v>12</v>
      </c>
      <c r="B13" s="164" t="s">
        <v>399</v>
      </c>
      <c r="C13" s="159" t="s">
        <v>228</v>
      </c>
      <c r="D13" s="165">
        <v>5</v>
      </c>
      <c r="E13" s="161"/>
      <c r="F13" s="162">
        <f t="shared" si="0"/>
        <v>0</v>
      </c>
    </row>
    <row r="14" spans="1:6">
      <c r="A14" s="166">
        <v>13</v>
      </c>
      <c r="B14" s="164" t="s">
        <v>400</v>
      </c>
      <c r="C14" s="159" t="s">
        <v>401</v>
      </c>
      <c r="D14" s="165">
        <v>2</v>
      </c>
      <c r="E14" s="161"/>
      <c r="F14" s="162">
        <f t="shared" si="0"/>
        <v>0</v>
      </c>
    </row>
    <row r="15" spans="1:6">
      <c r="A15" s="166">
        <v>14</v>
      </c>
      <c r="B15" s="164" t="s">
        <v>402</v>
      </c>
      <c r="C15" s="159" t="s">
        <v>228</v>
      </c>
      <c r="D15" s="160">
        <v>12</v>
      </c>
      <c r="E15" s="161"/>
      <c r="F15" s="162">
        <f t="shared" si="0"/>
        <v>0</v>
      </c>
    </row>
    <row r="16" spans="1:6">
      <c r="A16" s="166">
        <v>15</v>
      </c>
      <c r="B16" s="164" t="s">
        <v>403</v>
      </c>
      <c r="C16" s="159" t="s">
        <v>228</v>
      </c>
      <c r="D16" s="160">
        <v>15</v>
      </c>
      <c r="E16" s="161"/>
      <c r="F16" s="162">
        <f t="shared" si="0"/>
        <v>0</v>
      </c>
    </row>
    <row r="17" spans="1:6">
      <c r="A17" s="166">
        <v>16</v>
      </c>
      <c r="B17" s="164" t="s">
        <v>404</v>
      </c>
      <c r="C17" s="159" t="s">
        <v>228</v>
      </c>
      <c r="D17" s="160">
        <v>15</v>
      </c>
      <c r="E17" s="161"/>
      <c r="F17" s="162">
        <f t="shared" si="0"/>
        <v>0</v>
      </c>
    </row>
    <row r="18" spans="1:6">
      <c r="A18" s="166">
        <v>17</v>
      </c>
      <c r="B18" s="164" t="s">
        <v>405</v>
      </c>
      <c r="C18" s="159" t="s">
        <v>406</v>
      </c>
      <c r="D18" s="165">
        <v>5</v>
      </c>
      <c r="E18" s="161"/>
      <c r="F18" s="162">
        <f t="shared" si="0"/>
        <v>0</v>
      </c>
    </row>
    <row r="19" spans="1:6">
      <c r="A19" s="157">
        <v>18</v>
      </c>
      <c r="B19" s="164" t="s">
        <v>407</v>
      </c>
      <c r="C19" s="159" t="s">
        <v>228</v>
      </c>
      <c r="D19" s="165">
        <v>1</v>
      </c>
      <c r="E19" s="161"/>
      <c r="F19" s="162">
        <f t="shared" si="0"/>
        <v>0</v>
      </c>
    </row>
    <row r="20" spans="1:6">
      <c r="A20" s="166">
        <v>19</v>
      </c>
      <c r="B20" s="164" t="s">
        <v>408</v>
      </c>
      <c r="C20" s="159" t="s">
        <v>406</v>
      </c>
      <c r="D20" s="165">
        <v>200</v>
      </c>
      <c r="E20" s="161"/>
      <c r="F20" s="162">
        <f t="shared" si="0"/>
        <v>0</v>
      </c>
    </row>
    <row r="21" spans="1:6">
      <c r="A21" s="157">
        <v>20</v>
      </c>
      <c r="B21" s="164" t="s">
        <v>409</v>
      </c>
      <c r="C21" s="159" t="s">
        <v>228</v>
      </c>
      <c r="D21" s="165">
        <v>4</v>
      </c>
      <c r="E21" s="161"/>
      <c r="F21" s="162">
        <f t="shared" si="0"/>
        <v>0</v>
      </c>
    </row>
    <row r="22" spans="1:6">
      <c r="A22" s="166">
        <v>21</v>
      </c>
      <c r="B22" s="164" t="s">
        <v>410</v>
      </c>
      <c r="C22" s="159" t="s">
        <v>228</v>
      </c>
      <c r="D22" s="160">
        <v>10</v>
      </c>
      <c r="E22" s="161"/>
      <c r="F22" s="162">
        <f t="shared" si="0"/>
        <v>0</v>
      </c>
    </row>
    <row r="23" spans="1:6">
      <c r="A23" s="157">
        <v>22</v>
      </c>
      <c r="B23" s="164" t="s">
        <v>411</v>
      </c>
      <c r="C23" s="159" t="s">
        <v>228</v>
      </c>
      <c r="D23" s="165">
        <v>3</v>
      </c>
      <c r="E23" s="161"/>
      <c r="F23" s="162">
        <f t="shared" si="0"/>
        <v>0</v>
      </c>
    </row>
    <row r="24" spans="1:6" ht="12.75" customHeight="1">
      <c r="A24" s="163">
        <v>23</v>
      </c>
      <c r="B24" s="164" t="s">
        <v>412</v>
      </c>
      <c r="C24" s="159" t="s">
        <v>228</v>
      </c>
      <c r="D24" s="160">
        <v>30</v>
      </c>
      <c r="E24" s="161"/>
      <c r="F24" s="162">
        <f t="shared" si="0"/>
        <v>0</v>
      </c>
    </row>
    <row r="25" spans="1:6">
      <c r="A25" s="166">
        <v>24</v>
      </c>
      <c r="B25" s="164" t="s">
        <v>413</v>
      </c>
      <c r="C25" s="159" t="s">
        <v>406</v>
      </c>
      <c r="D25" s="165">
        <v>50</v>
      </c>
      <c r="E25" s="161"/>
      <c r="F25" s="162">
        <f t="shared" si="0"/>
        <v>0</v>
      </c>
    </row>
    <row r="26" spans="1:6">
      <c r="A26" s="166">
        <v>25</v>
      </c>
      <c r="B26" s="164" t="s">
        <v>414</v>
      </c>
      <c r="C26" s="159" t="s">
        <v>228</v>
      </c>
      <c r="D26" s="165">
        <v>2</v>
      </c>
      <c r="E26" s="161"/>
      <c r="F26" s="162">
        <f t="shared" si="0"/>
        <v>0</v>
      </c>
    </row>
    <row r="27" spans="1:6">
      <c r="A27" s="166">
        <v>26</v>
      </c>
      <c r="B27" s="164" t="s">
        <v>415</v>
      </c>
      <c r="C27" s="159" t="s">
        <v>228</v>
      </c>
      <c r="D27" s="165">
        <v>2</v>
      </c>
      <c r="E27" s="161"/>
      <c r="F27" s="162">
        <f t="shared" si="0"/>
        <v>0</v>
      </c>
    </row>
    <row r="28" spans="1:6">
      <c r="A28" s="166">
        <v>27</v>
      </c>
      <c r="B28" s="164" t="s">
        <v>416</v>
      </c>
      <c r="C28" s="159" t="s">
        <v>386</v>
      </c>
      <c r="D28" s="160">
        <v>1</v>
      </c>
      <c r="E28" s="161"/>
      <c r="F28" s="162">
        <f t="shared" si="0"/>
        <v>0</v>
      </c>
    </row>
    <row r="29" spans="1:6">
      <c r="A29" s="166">
        <v>28</v>
      </c>
      <c r="B29" s="164" t="s">
        <v>417</v>
      </c>
      <c r="C29" s="159" t="s">
        <v>228</v>
      </c>
      <c r="D29" s="160">
        <v>16</v>
      </c>
      <c r="E29" s="161"/>
      <c r="F29" s="162">
        <f t="shared" si="0"/>
        <v>0</v>
      </c>
    </row>
    <row r="30" spans="1:6">
      <c r="A30" s="166">
        <v>29</v>
      </c>
      <c r="B30" s="164" t="s">
        <v>418</v>
      </c>
      <c r="C30" s="159" t="s">
        <v>228</v>
      </c>
      <c r="D30" s="165">
        <v>3</v>
      </c>
      <c r="E30" s="161"/>
      <c r="F30" s="162">
        <f t="shared" si="0"/>
        <v>0</v>
      </c>
    </row>
    <row r="31" spans="1:6">
      <c r="A31" s="166">
        <v>30</v>
      </c>
      <c r="B31" s="164" t="s">
        <v>419</v>
      </c>
      <c r="C31" s="159" t="s">
        <v>228</v>
      </c>
      <c r="D31" s="165">
        <v>10</v>
      </c>
      <c r="E31" s="161"/>
      <c r="F31" s="162">
        <f t="shared" si="0"/>
        <v>0</v>
      </c>
    </row>
    <row r="32" spans="1:6">
      <c r="A32" s="166">
        <v>31</v>
      </c>
      <c r="B32" s="164" t="s">
        <v>420</v>
      </c>
      <c r="C32" s="159" t="s">
        <v>228</v>
      </c>
      <c r="D32" s="160">
        <v>12</v>
      </c>
      <c r="E32" s="161"/>
      <c r="F32" s="162">
        <f t="shared" si="0"/>
        <v>0</v>
      </c>
    </row>
    <row r="33" spans="1:6">
      <c r="A33" s="166">
        <v>32</v>
      </c>
      <c r="B33" s="164" t="s">
        <v>421</v>
      </c>
      <c r="C33" s="159" t="s">
        <v>386</v>
      </c>
      <c r="D33" s="160">
        <v>10</v>
      </c>
      <c r="E33" s="161"/>
      <c r="F33" s="162">
        <f t="shared" si="0"/>
        <v>0</v>
      </c>
    </row>
    <row r="34" spans="1:6">
      <c r="A34" s="163">
        <v>34</v>
      </c>
      <c r="B34" s="164" t="s">
        <v>422</v>
      </c>
      <c r="C34" s="159" t="s">
        <v>423</v>
      </c>
      <c r="D34" s="165">
        <v>2</v>
      </c>
      <c r="E34" s="161"/>
      <c r="F34" s="162">
        <f t="shared" si="0"/>
        <v>0</v>
      </c>
    </row>
    <row r="35" spans="1:6">
      <c r="A35" s="166">
        <v>35</v>
      </c>
      <c r="B35" s="164" t="s">
        <v>424</v>
      </c>
      <c r="C35" s="159" t="s">
        <v>228</v>
      </c>
      <c r="D35" s="165">
        <v>5</v>
      </c>
      <c r="E35" s="161"/>
      <c r="F35" s="162">
        <f t="shared" si="0"/>
        <v>0</v>
      </c>
    </row>
    <row r="36" spans="1:6">
      <c r="A36" s="166">
        <v>36</v>
      </c>
      <c r="B36" s="164" t="s">
        <v>425</v>
      </c>
      <c r="C36" s="159" t="s">
        <v>423</v>
      </c>
      <c r="D36" s="165">
        <v>5</v>
      </c>
      <c r="E36" s="161"/>
      <c r="F36" s="162">
        <f t="shared" si="0"/>
        <v>0</v>
      </c>
    </row>
    <row r="37" spans="1:6">
      <c r="A37" s="166">
        <v>37</v>
      </c>
      <c r="B37" s="164" t="s">
        <v>426</v>
      </c>
      <c r="C37" s="159" t="s">
        <v>396</v>
      </c>
      <c r="D37" s="165">
        <v>1</v>
      </c>
      <c r="E37" s="161"/>
      <c r="F37" s="162">
        <f t="shared" si="0"/>
        <v>0</v>
      </c>
    </row>
    <row r="38" spans="1:6">
      <c r="A38" s="166">
        <v>38</v>
      </c>
      <c r="B38" s="164" t="s">
        <v>427</v>
      </c>
      <c r="C38" s="159" t="s">
        <v>396</v>
      </c>
      <c r="D38" s="165">
        <v>2</v>
      </c>
      <c r="E38" s="161"/>
      <c r="F38" s="162">
        <f t="shared" si="0"/>
        <v>0</v>
      </c>
    </row>
    <row r="39" spans="1:6">
      <c r="A39" s="157">
        <v>39</v>
      </c>
      <c r="B39" s="164" t="s">
        <v>428</v>
      </c>
      <c r="C39" s="159" t="s">
        <v>228</v>
      </c>
      <c r="D39" s="165">
        <v>2</v>
      </c>
      <c r="E39" s="161"/>
      <c r="F39" s="162">
        <f t="shared" si="0"/>
        <v>0</v>
      </c>
    </row>
    <row r="40" spans="1:6">
      <c r="A40" s="166">
        <v>40</v>
      </c>
      <c r="B40" s="164" t="s">
        <v>429</v>
      </c>
      <c r="C40" s="159" t="s">
        <v>423</v>
      </c>
      <c r="D40" s="165">
        <v>5</v>
      </c>
      <c r="E40" s="161"/>
      <c r="F40" s="162">
        <f t="shared" si="0"/>
        <v>0</v>
      </c>
    </row>
    <row r="41" spans="1:6">
      <c r="A41" s="166">
        <v>41</v>
      </c>
      <c r="B41" s="164" t="s">
        <v>430</v>
      </c>
      <c r="C41" s="159" t="s">
        <v>386</v>
      </c>
      <c r="D41" s="160">
        <v>5</v>
      </c>
      <c r="E41" s="161"/>
      <c r="F41" s="162">
        <f t="shared" si="0"/>
        <v>0</v>
      </c>
    </row>
    <row r="42" spans="1:6">
      <c r="A42" s="166">
        <v>42</v>
      </c>
      <c r="B42" s="164" t="s">
        <v>431</v>
      </c>
      <c r="C42" s="159" t="s">
        <v>423</v>
      </c>
      <c r="D42" s="160">
        <v>15</v>
      </c>
      <c r="E42" s="161"/>
      <c r="F42" s="162">
        <f t="shared" si="0"/>
        <v>0</v>
      </c>
    </row>
    <row r="43" spans="1:6">
      <c r="A43" s="157">
        <v>43</v>
      </c>
      <c r="B43" s="164" t="s">
        <v>432</v>
      </c>
      <c r="C43" s="159" t="s">
        <v>228</v>
      </c>
      <c r="D43" s="165">
        <v>2</v>
      </c>
      <c r="E43" s="161"/>
      <c r="F43" s="162">
        <f t="shared" si="0"/>
        <v>0</v>
      </c>
    </row>
    <row r="44" spans="1:6">
      <c r="A44" s="163">
        <v>44</v>
      </c>
      <c r="B44" s="164" t="s">
        <v>433</v>
      </c>
      <c r="C44" s="159" t="s">
        <v>423</v>
      </c>
      <c r="D44" s="165">
        <v>2</v>
      </c>
      <c r="E44" s="161"/>
      <c r="F44" s="162">
        <f t="shared" si="0"/>
        <v>0</v>
      </c>
    </row>
    <row r="45" spans="1:6">
      <c r="A45" s="163">
        <v>45</v>
      </c>
      <c r="B45" s="164" t="s">
        <v>434</v>
      </c>
      <c r="C45" s="159" t="s">
        <v>228</v>
      </c>
      <c r="D45" s="165">
        <v>3</v>
      </c>
      <c r="E45" s="161"/>
      <c r="F45" s="162">
        <f t="shared" si="0"/>
        <v>0</v>
      </c>
    </row>
    <row r="46" spans="1:6">
      <c r="A46" s="163">
        <v>46</v>
      </c>
      <c r="B46" s="164" t="s">
        <v>435</v>
      </c>
      <c r="C46" s="159" t="s">
        <v>228</v>
      </c>
      <c r="D46" s="165">
        <v>15</v>
      </c>
      <c r="E46" s="161"/>
      <c r="F46" s="162">
        <f>E46*D46</f>
        <v>0</v>
      </c>
    </row>
    <row r="47" spans="1:6">
      <c r="A47" s="163"/>
      <c r="B47" s="157"/>
      <c r="C47" s="157"/>
      <c r="D47" s="163"/>
      <c r="E47" s="167"/>
      <c r="F47" s="168"/>
    </row>
    <row r="48" spans="1:6" ht="15">
      <c r="A48" s="439" t="s">
        <v>436</v>
      </c>
      <c r="B48" s="439"/>
      <c r="C48" s="439"/>
      <c r="D48" s="439"/>
      <c r="E48" s="439"/>
      <c r="F48" s="169">
        <f>TRUNC(SUM(F3:F47),2)</f>
        <v>0</v>
      </c>
    </row>
    <row r="49" spans="1:7" ht="13.5" thickBot="1"/>
    <row r="50" spans="1:7" ht="16.5" thickBot="1">
      <c r="A50" s="170"/>
      <c r="B50" s="440" t="s">
        <v>437</v>
      </c>
      <c r="C50" s="440"/>
      <c r="D50" s="171"/>
      <c r="E50" s="172"/>
      <c r="F50" s="173" t="e">
        <f>TRUNC(F48/12/D50,2)</f>
        <v>#DIV/0!</v>
      </c>
      <c r="G50" s="1">
        <f>F48/12</f>
        <v>0</v>
      </c>
    </row>
    <row r="91" spans="17:20">
      <c r="Q91" s="277"/>
      <c r="R91" s="277"/>
      <c r="S91" s="277"/>
      <c r="T91" s="277"/>
    </row>
  </sheetData>
  <mergeCells count="3">
    <mergeCell ref="A1:F1"/>
    <mergeCell ref="A48:E48"/>
    <mergeCell ref="B50:C50"/>
  </mergeCells>
  <phoneticPr fontId="44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colBreaks count="1" manualBreakCount="1">
    <brk id="6" max="5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 tint="-0.499984740745262"/>
    <pageSetUpPr fitToPage="1"/>
  </sheetPr>
  <dimension ref="A1:XEU91"/>
  <sheetViews>
    <sheetView showGridLines="0" zoomScaleNormal="100" zoomScaleSheetLayoutView="95" workbookViewId="0">
      <pane ySplit="3" topLeftCell="A51" activePane="bottomLeft" state="frozen"/>
      <selection activeCell="A23" sqref="A23"/>
      <selection pane="bottomLeft" activeCell="C73" sqref="C73"/>
    </sheetView>
  </sheetViews>
  <sheetFormatPr defaultColWidth="9.140625" defaultRowHeight="12.75"/>
  <cols>
    <col min="1" max="1" width="9.140625" style="1" customWidth="1"/>
    <col min="2" max="2" width="51.140625" style="1" customWidth="1"/>
    <col min="3" max="3" width="50" style="1" bestFit="1" customWidth="1"/>
    <col min="4" max="4" width="7.28515625" style="1" customWidth="1"/>
    <col min="5" max="5" width="8.5703125" style="1" customWidth="1"/>
    <col min="6" max="6" width="9.140625" style="1"/>
    <col min="7" max="11" width="0" style="1" hidden="1" customWidth="1"/>
    <col min="12" max="12" width="9.140625" style="1" hidden="1" customWidth="1"/>
    <col min="13" max="13" width="15" style="1" hidden="1" customWidth="1"/>
    <col min="14" max="14" width="11.42578125" style="1" hidden="1" customWidth="1"/>
    <col min="15" max="15" width="4.5703125" style="1" hidden="1" customWidth="1"/>
    <col min="16" max="16" width="35.5703125" style="1" hidden="1" customWidth="1"/>
    <col min="17" max="17" width="10.7109375" style="1" hidden="1" customWidth="1"/>
    <col min="18" max="18" width="0" style="1" hidden="1" customWidth="1"/>
    <col min="19" max="19" width="10.140625" style="1" bestFit="1" customWidth="1"/>
    <col min="20" max="20" width="9.140625" style="1"/>
    <col min="21" max="21" width="10.85546875" style="1" customWidth="1"/>
    <col min="22" max="16374" width="9.140625" style="1"/>
    <col min="16375" max="16375" width="9.140625" style="221"/>
    <col min="16376" max="16384" width="9.140625" style="1"/>
  </cols>
  <sheetData>
    <row r="1" spans="1:21" ht="67.5" customHeight="1" thickBot="1">
      <c r="A1" s="442" t="s">
        <v>612</v>
      </c>
      <c r="B1" s="443"/>
      <c r="C1" s="443"/>
      <c r="D1" s="443"/>
      <c r="E1" s="444"/>
    </row>
    <row r="2" spans="1:21">
      <c r="A2" s="445" t="s">
        <v>3</v>
      </c>
      <c r="B2" s="445" t="s">
        <v>4</v>
      </c>
      <c r="C2" s="447" t="s">
        <v>438</v>
      </c>
      <c r="D2" s="445" t="s">
        <v>228</v>
      </c>
      <c r="E2" s="174" t="s">
        <v>439</v>
      </c>
      <c r="H2" s="441" t="s">
        <v>440</v>
      </c>
      <c r="I2" s="441"/>
      <c r="J2" s="441"/>
      <c r="M2" s="441" t="s">
        <v>441</v>
      </c>
      <c r="N2" s="441"/>
    </row>
    <row r="3" spans="1:21" ht="15.75" customHeight="1" thickBot="1">
      <c r="A3" s="446"/>
      <c r="B3" s="446"/>
      <c r="C3" s="446"/>
      <c r="D3" s="446"/>
      <c r="E3" s="175" t="s">
        <v>442</v>
      </c>
      <c r="H3" s="441"/>
      <c r="I3" s="441"/>
      <c r="J3" s="441"/>
      <c r="M3" s="441"/>
      <c r="N3" s="441"/>
      <c r="P3" s="1" t="s">
        <v>443</v>
      </c>
    </row>
    <row r="4" spans="1:21" ht="17.25" thickBot="1">
      <c r="A4" s="176">
        <v>1</v>
      </c>
      <c r="B4" s="177" t="s">
        <v>444</v>
      </c>
      <c r="C4" s="177" t="s">
        <v>445</v>
      </c>
      <c r="D4" s="178" t="s">
        <v>446</v>
      </c>
      <c r="E4" s="179"/>
      <c r="H4" s="1">
        <f>SUM(I4:K4)</f>
        <v>7.22</v>
      </c>
      <c r="I4" s="1">
        <v>7.22</v>
      </c>
      <c r="J4" s="1" t="s">
        <v>447</v>
      </c>
      <c r="K4" s="1" t="s">
        <v>447</v>
      </c>
      <c r="M4" s="222">
        <f>H4*1.0448*1.0322</f>
        <v>7.79</v>
      </c>
      <c r="P4" s="1">
        <v>1.0230999999999999</v>
      </c>
      <c r="Q4" s="1">
        <v>7.79</v>
      </c>
      <c r="S4" s="223"/>
      <c r="U4" s="223"/>
    </row>
    <row r="5" spans="1:21" ht="18" customHeight="1" thickBot="1">
      <c r="A5" s="176">
        <v>2</v>
      </c>
      <c r="B5" s="177" t="s">
        <v>448</v>
      </c>
      <c r="C5" s="177" t="s">
        <v>449</v>
      </c>
      <c r="D5" s="178" t="s">
        <v>450</v>
      </c>
      <c r="E5" s="179"/>
      <c r="H5" s="1">
        <f t="shared" ref="H5:H68" si="0">SUM(I5:K5)</f>
        <v>9.09</v>
      </c>
      <c r="I5" s="1" t="s">
        <v>447</v>
      </c>
      <c r="J5" s="1">
        <v>9.09</v>
      </c>
      <c r="K5" s="1" t="s">
        <v>447</v>
      </c>
      <c r="M5" s="222">
        <f t="shared" ref="M5:M68" si="1">H5*1.0448*1.0322</f>
        <v>9.8000000000000007</v>
      </c>
      <c r="P5" s="1">
        <v>1.0230999999999999</v>
      </c>
      <c r="Q5" s="1">
        <v>9.8000000000000007</v>
      </c>
      <c r="S5" s="223"/>
      <c r="U5" s="223"/>
    </row>
    <row r="6" spans="1:21" ht="17.25" thickBot="1">
      <c r="A6" s="176">
        <v>3</v>
      </c>
      <c r="B6" s="177" t="s">
        <v>451</v>
      </c>
      <c r="C6" s="177" t="s">
        <v>452</v>
      </c>
      <c r="D6" s="178" t="s">
        <v>446</v>
      </c>
      <c r="E6" s="179"/>
      <c r="H6" s="1">
        <f t="shared" si="0"/>
        <v>44.47</v>
      </c>
      <c r="I6" s="1">
        <v>44.47</v>
      </c>
      <c r="J6" s="1" t="s">
        <v>447</v>
      </c>
      <c r="K6" s="1" t="s">
        <v>447</v>
      </c>
      <c r="M6" s="222">
        <f t="shared" si="1"/>
        <v>47.96</v>
      </c>
      <c r="P6" s="1">
        <v>1.0230999999999999</v>
      </c>
      <c r="Q6" s="1">
        <v>47.96</v>
      </c>
      <c r="S6" s="223"/>
      <c r="U6" s="223"/>
    </row>
    <row r="7" spans="1:21" ht="15" customHeight="1" thickBot="1">
      <c r="A7" s="176">
        <v>4</v>
      </c>
      <c r="B7" s="177" t="s">
        <v>453</v>
      </c>
      <c r="C7" s="177" t="s">
        <v>454</v>
      </c>
      <c r="D7" s="178" t="s">
        <v>446</v>
      </c>
      <c r="E7" s="179"/>
      <c r="H7" s="1">
        <f t="shared" si="0"/>
        <v>6.49</v>
      </c>
      <c r="I7" s="1">
        <v>6.49</v>
      </c>
      <c r="J7" s="1" t="s">
        <v>447</v>
      </c>
      <c r="K7" s="1" t="s">
        <v>447</v>
      </c>
      <c r="M7" s="222">
        <f t="shared" si="1"/>
        <v>7</v>
      </c>
      <c r="P7" s="1">
        <v>1.0230999999999999</v>
      </c>
      <c r="Q7" s="1">
        <v>7</v>
      </c>
      <c r="S7" s="223"/>
      <c r="U7" s="223"/>
    </row>
    <row r="8" spans="1:21" ht="17.25" thickBot="1">
      <c r="A8" s="176">
        <v>5</v>
      </c>
      <c r="B8" s="177" t="s">
        <v>455</v>
      </c>
      <c r="C8" s="177" t="s">
        <v>456</v>
      </c>
      <c r="D8" s="178" t="s">
        <v>446</v>
      </c>
      <c r="E8" s="179"/>
      <c r="H8" s="1">
        <f t="shared" si="0"/>
        <v>37.909999999999997</v>
      </c>
      <c r="I8" s="1">
        <v>37.909999999999997</v>
      </c>
      <c r="J8" s="1" t="s">
        <v>447</v>
      </c>
      <c r="K8" s="1" t="s">
        <v>447</v>
      </c>
      <c r="M8" s="222">
        <f t="shared" si="1"/>
        <v>40.880000000000003</v>
      </c>
      <c r="P8" s="1">
        <v>1.0230999999999999</v>
      </c>
      <c r="Q8" s="1">
        <v>40.880000000000003</v>
      </c>
      <c r="S8" s="223"/>
      <c r="U8" s="223"/>
    </row>
    <row r="9" spans="1:21" ht="17.25" thickBot="1">
      <c r="A9" s="176">
        <v>6</v>
      </c>
      <c r="B9" s="177" t="s">
        <v>457</v>
      </c>
      <c r="C9" s="177" t="s">
        <v>458</v>
      </c>
      <c r="D9" s="178" t="s">
        <v>446</v>
      </c>
      <c r="E9" s="179"/>
      <c r="H9" s="1">
        <f t="shared" si="0"/>
        <v>28.04</v>
      </c>
      <c r="I9" s="1">
        <v>28.04</v>
      </c>
      <c r="J9" s="1" t="s">
        <v>447</v>
      </c>
      <c r="K9" s="1" t="s">
        <v>447</v>
      </c>
      <c r="M9" s="222">
        <f t="shared" si="1"/>
        <v>30.24</v>
      </c>
      <c r="P9" s="1">
        <v>1.0230999999999999</v>
      </c>
      <c r="Q9" s="1">
        <v>30.24</v>
      </c>
      <c r="S9" s="223"/>
      <c r="U9" s="223"/>
    </row>
    <row r="10" spans="1:21" ht="17.25" thickBot="1">
      <c r="A10" s="176">
        <v>7</v>
      </c>
      <c r="B10" s="177" t="s">
        <v>459</v>
      </c>
      <c r="C10" s="177" t="s">
        <v>460</v>
      </c>
      <c r="D10" s="178" t="s">
        <v>446</v>
      </c>
      <c r="E10" s="179"/>
      <c r="H10" s="1">
        <f t="shared" si="0"/>
        <v>1.63</v>
      </c>
      <c r="I10" s="1" t="s">
        <v>447</v>
      </c>
      <c r="J10" s="1">
        <v>1.63</v>
      </c>
      <c r="K10" s="1" t="s">
        <v>447</v>
      </c>
      <c r="M10" s="222">
        <f t="shared" si="1"/>
        <v>1.76</v>
      </c>
      <c r="P10" s="1">
        <v>1.0230999999999999</v>
      </c>
      <c r="Q10" s="1">
        <v>1.76</v>
      </c>
      <c r="S10" s="223"/>
      <c r="U10" s="223"/>
    </row>
    <row r="11" spans="1:21" ht="17.25" thickBot="1">
      <c r="A11" s="176">
        <v>8</v>
      </c>
      <c r="B11" s="177" t="s">
        <v>461</v>
      </c>
      <c r="C11" s="177" t="s">
        <v>462</v>
      </c>
      <c r="D11" s="178" t="s">
        <v>446</v>
      </c>
      <c r="E11" s="179"/>
      <c r="H11" s="1">
        <f t="shared" si="0"/>
        <v>1.89</v>
      </c>
      <c r="I11" s="1" t="s">
        <v>447</v>
      </c>
      <c r="J11" s="1">
        <v>1.89</v>
      </c>
      <c r="K11" s="1" t="s">
        <v>447</v>
      </c>
      <c r="M11" s="222">
        <f t="shared" si="1"/>
        <v>2.04</v>
      </c>
      <c r="P11" s="1">
        <v>1.0230999999999999</v>
      </c>
      <c r="Q11" s="1">
        <v>2.04</v>
      </c>
      <c r="S11" s="223"/>
      <c r="U11" s="223"/>
    </row>
    <row r="12" spans="1:21" ht="17.25" thickBot="1">
      <c r="A12" s="176">
        <v>9</v>
      </c>
      <c r="B12" s="177" t="s">
        <v>463</v>
      </c>
      <c r="C12" s="177" t="s">
        <v>464</v>
      </c>
      <c r="D12" s="178" t="s">
        <v>446</v>
      </c>
      <c r="E12" s="179"/>
      <c r="H12" s="1">
        <f t="shared" si="0"/>
        <v>69.900000000000006</v>
      </c>
      <c r="I12" s="1">
        <v>69.900000000000006</v>
      </c>
      <c r="J12" s="1" t="s">
        <v>447</v>
      </c>
      <c r="K12" s="1" t="s">
        <v>447</v>
      </c>
      <c r="M12" s="222">
        <f t="shared" si="1"/>
        <v>75.38</v>
      </c>
      <c r="P12" s="1">
        <v>1.0230999999999999</v>
      </c>
      <c r="Q12" s="1">
        <v>75.38</v>
      </c>
      <c r="S12" s="223"/>
      <c r="U12" s="223"/>
    </row>
    <row r="13" spans="1:21" ht="17.25" thickBot="1">
      <c r="A13" s="176">
        <v>10</v>
      </c>
      <c r="B13" s="177" t="s">
        <v>465</v>
      </c>
      <c r="C13" s="177" t="s">
        <v>466</v>
      </c>
      <c r="D13" s="178" t="s">
        <v>446</v>
      </c>
      <c r="E13" s="179"/>
      <c r="H13" s="1">
        <f t="shared" si="0"/>
        <v>108.61</v>
      </c>
      <c r="I13" s="1">
        <v>108.61</v>
      </c>
      <c r="J13" s="1" t="s">
        <v>447</v>
      </c>
      <c r="K13" s="1" t="s">
        <v>447</v>
      </c>
      <c r="M13" s="222">
        <f t="shared" si="1"/>
        <v>117.13</v>
      </c>
      <c r="P13" s="1">
        <v>1.0230999999999999</v>
      </c>
      <c r="Q13" s="1">
        <v>117.13</v>
      </c>
      <c r="S13" s="223"/>
      <c r="U13" s="223"/>
    </row>
    <row r="14" spans="1:21" ht="17.25" thickBot="1">
      <c r="A14" s="176">
        <v>11</v>
      </c>
      <c r="B14" s="177" t="s">
        <v>467</v>
      </c>
      <c r="C14" s="177" t="s">
        <v>468</v>
      </c>
      <c r="D14" s="178" t="s">
        <v>446</v>
      </c>
      <c r="E14" s="179"/>
      <c r="H14" s="1">
        <f t="shared" si="0"/>
        <v>53.25</v>
      </c>
      <c r="I14" s="1">
        <v>53.25</v>
      </c>
      <c r="J14" s="1" t="s">
        <v>447</v>
      </c>
      <c r="K14" s="1" t="s">
        <v>447</v>
      </c>
      <c r="M14" s="222">
        <f t="shared" si="1"/>
        <v>57.43</v>
      </c>
      <c r="P14" s="1">
        <v>1.0230999999999999</v>
      </c>
      <c r="Q14" s="1">
        <v>57.43</v>
      </c>
      <c r="S14" s="223"/>
      <c r="U14" s="223"/>
    </row>
    <row r="15" spans="1:21" ht="17.25" thickBot="1">
      <c r="A15" s="176">
        <v>12</v>
      </c>
      <c r="B15" s="177" t="s">
        <v>469</v>
      </c>
      <c r="C15" s="177" t="s">
        <v>468</v>
      </c>
      <c r="D15" s="178" t="s">
        <v>446</v>
      </c>
      <c r="E15" s="179"/>
      <c r="H15" s="1">
        <f t="shared" si="0"/>
        <v>9.19</v>
      </c>
      <c r="I15" s="1" t="s">
        <v>447</v>
      </c>
      <c r="J15" s="1">
        <v>9.19</v>
      </c>
      <c r="K15" s="1" t="s">
        <v>447</v>
      </c>
      <c r="M15" s="222">
        <f t="shared" si="1"/>
        <v>9.91</v>
      </c>
      <c r="P15" s="1">
        <v>1.0230999999999999</v>
      </c>
      <c r="Q15" s="1">
        <v>9.91</v>
      </c>
      <c r="S15" s="223"/>
      <c r="U15" s="223"/>
    </row>
    <row r="16" spans="1:21" ht="17.25" thickBot="1">
      <c r="A16" s="176">
        <v>13</v>
      </c>
      <c r="B16" s="177" t="s">
        <v>470</v>
      </c>
      <c r="C16" s="177" t="s">
        <v>471</v>
      </c>
      <c r="D16" s="178" t="s">
        <v>446</v>
      </c>
      <c r="E16" s="179"/>
      <c r="H16" s="1">
        <f t="shared" si="0"/>
        <v>5.6</v>
      </c>
      <c r="I16" s="1" t="s">
        <v>447</v>
      </c>
      <c r="J16" s="1">
        <v>5.6</v>
      </c>
      <c r="K16" s="1" t="s">
        <v>447</v>
      </c>
      <c r="M16" s="222">
        <f t="shared" si="1"/>
        <v>6.04</v>
      </c>
      <c r="P16" s="1">
        <v>1.0230999999999999</v>
      </c>
      <c r="Q16" s="1">
        <v>6.04</v>
      </c>
      <c r="S16" s="223"/>
      <c r="U16" s="223"/>
    </row>
    <row r="17" spans="1:21" ht="17.25" thickBot="1">
      <c r="A17" s="176">
        <v>14</v>
      </c>
      <c r="B17" s="177" t="s">
        <v>472</v>
      </c>
      <c r="C17" s="177" t="s">
        <v>473</v>
      </c>
      <c r="D17" s="178" t="s">
        <v>446</v>
      </c>
      <c r="E17" s="179"/>
      <c r="H17" s="1">
        <f t="shared" si="0"/>
        <v>7.2</v>
      </c>
      <c r="I17" s="1" t="s">
        <v>447</v>
      </c>
      <c r="J17" s="1">
        <v>7.2</v>
      </c>
      <c r="K17" s="1" t="s">
        <v>447</v>
      </c>
      <c r="M17" s="222">
        <f t="shared" si="1"/>
        <v>7.76</v>
      </c>
      <c r="P17" s="1">
        <v>1.0230999999999999</v>
      </c>
      <c r="Q17" s="1">
        <v>7.76</v>
      </c>
      <c r="S17" s="223"/>
      <c r="U17" s="223"/>
    </row>
    <row r="18" spans="1:21" ht="17.25" thickBot="1">
      <c r="A18" s="176">
        <v>15</v>
      </c>
      <c r="B18" s="177" t="s">
        <v>474</v>
      </c>
      <c r="C18" s="177" t="s">
        <v>475</v>
      </c>
      <c r="D18" s="178" t="s">
        <v>446</v>
      </c>
      <c r="E18" s="179"/>
      <c r="H18" s="1">
        <f t="shared" si="0"/>
        <v>24.98</v>
      </c>
      <c r="I18" s="1">
        <v>24.98</v>
      </c>
      <c r="J18" s="1" t="s">
        <v>447</v>
      </c>
      <c r="K18" s="1" t="s">
        <v>447</v>
      </c>
      <c r="M18" s="222">
        <f t="shared" si="1"/>
        <v>26.94</v>
      </c>
      <c r="P18" s="1">
        <v>1.0230999999999999</v>
      </c>
      <c r="Q18" s="1">
        <v>26.94</v>
      </c>
      <c r="S18" s="223"/>
      <c r="U18" s="223"/>
    </row>
    <row r="19" spans="1:21" ht="17.25" thickBot="1">
      <c r="A19" s="176">
        <v>16</v>
      </c>
      <c r="B19" s="177" t="s">
        <v>476</v>
      </c>
      <c r="C19" s="177" t="s">
        <v>477</v>
      </c>
      <c r="D19" s="178" t="s">
        <v>446</v>
      </c>
      <c r="E19" s="179"/>
      <c r="H19" s="1">
        <f t="shared" si="0"/>
        <v>12.91</v>
      </c>
      <c r="I19" s="1" t="s">
        <v>447</v>
      </c>
      <c r="J19" s="1">
        <v>12.91</v>
      </c>
      <c r="K19" s="1" t="s">
        <v>447</v>
      </c>
      <c r="M19" s="222">
        <f t="shared" si="1"/>
        <v>13.92</v>
      </c>
      <c r="P19" s="1">
        <v>1.0230999999999999</v>
      </c>
      <c r="Q19" s="1">
        <v>13.92</v>
      </c>
      <c r="S19" s="223"/>
      <c r="U19" s="223"/>
    </row>
    <row r="20" spans="1:21" ht="17.25" thickBot="1">
      <c r="A20" s="176">
        <v>17</v>
      </c>
      <c r="B20" s="177" t="s">
        <v>478</v>
      </c>
      <c r="C20" s="177" t="s">
        <v>479</v>
      </c>
      <c r="D20" s="178" t="s">
        <v>446</v>
      </c>
      <c r="E20" s="179"/>
      <c r="H20" s="1">
        <f t="shared" si="0"/>
        <v>9.84</v>
      </c>
      <c r="I20" s="1" t="s">
        <v>447</v>
      </c>
      <c r="J20" s="1">
        <v>9.84</v>
      </c>
      <c r="K20" s="1" t="s">
        <v>447</v>
      </c>
      <c r="M20" s="222">
        <f t="shared" si="1"/>
        <v>10.61</v>
      </c>
      <c r="P20" s="1">
        <v>1.0230999999999999</v>
      </c>
      <c r="Q20" s="1">
        <v>10.61</v>
      </c>
      <c r="S20" s="223"/>
      <c r="U20" s="223"/>
    </row>
    <row r="21" spans="1:21" ht="17.25" thickBot="1">
      <c r="A21" s="176">
        <v>18</v>
      </c>
      <c r="B21" s="177" t="s">
        <v>480</v>
      </c>
      <c r="C21" s="177" t="s">
        <v>481</v>
      </c>
      <c r="D21" s="178" t="s">
        <v>446</v>
      </c>
      <c r="E21" s="179"/>
      <c r="H21" s="1">
        <f t="shared" si="0"/>
        <v>7.24</v>
      </c>
      <c r="I21" s="1" t="s">
        <v>447</v>
      </c>
      <c r="J21" s="1">
        <v>7.24</v>
      </c>
      <c r="K21" s="1" t="s">
        <v>447</v>
      </c>
      <c r="M21" s="222">
        <f t="shared" si="1"/>
        <v>7.81</v>
      </c>
      <c r="P21" s="1">
        <v>1.0230999999999999</v>
      </c>
      <c r="Q21" s="1">
        <v>7.81</v>
      </c>
      <c r="S21" s="223"/>
      <c r="U21" s="223"/>
    </row>
    <row r="22" spans="1:21" ht="17.25" thickBot="1">
      <c r="A22" s="176">
        <v>19</v>
      </c>
      <c r="B22" s="177" t="s">
        <v>482</v>
      </c>
      <c r="C22" s="177" t="s">
        <v>483</v>
      </c>
      <c r="D22" s="178" t="s">
        <v>446</v>
      </c>
      <c r="E22" s="179"/>
      <c r="H22" s="1">
        <f t="shared" si="0"/>
        <v>6.63</v>
      </c>
      <c r="I22" s="1">
        <v>6.63</v>
      </c>
      <c r="J22" s="1" t="s">
        <v>447</v>
      </c>
      <c r="K22" s="1" t="s">
        <v>447</v>
      </c>
      <c r="M22" s="222">
        <f t="shared" si="1"/>
        <v>7.15</v>
      </c>
      <c r="P22" s="1">
        <v>1.0230999999999999</v>
      </c>
      <c r="Q22" s="1">
        <v>7.15</v>
      </c>
      <c r="S22" s="223"/>
      <c r="U22" s="223"/>
    </row>
    <row r="23" spans="1:21" ht="17.25" thickBot="1">
      <c r="A23" s="176">
        <v>20</v>
      </c>
      <c r="B23" s="177" t="s">
        <v>484</v>
      </c>
      <c r="C23" s="177" t="s">
        <v>485</v>
      </c>
      <c r="D23" s="178" t="s">
        <v>446</v>
      </c>
      <c r="E23" s="179"/>
      <c r="H23" s="1">
        <f t="shared" si="0"/>
        <v>125.41</v>
      </c>
      <c r="I23" s="1" t="s">
        <v>447</v>
      </c>
      <c r="J23" s="1">
        <v>125.41</v>
      </c>
      <c r="K23" s="1" t="s">
        <v>447</v>
      </c>
      <c r="M23" s="222">
        <f t="shared" si="1"/>
        <v>135.25</v>
      </c>
      <c r="P23" s="1">
        <v>1.0230999999999999</v>
      </c>
      <c r="Q23" s="1">
        <v>135.25</v>
      </c>
      <c r="S23" s="223"/>
      <c r="U23" s="223"/>
    </row>
    <row r="24" spans="1:21" ht="17.25" thickBot="1">
      <c r="A24" s="176">
        <v>21</v>
      </c>
      <c r="B24" s="177" t="s">
        <v>486</v>
      </c>
      <c r="C24" s="177" t="s">
        <v>487</v>
      </c>
      <c r="D24" s="178" t="s">
        <v>446</v>
      </c>
      <c r="E24" s="179"/>
      <c r="H24" s="1">
        <f t="shared" si="0"/>
        <v>10.52</v>
      </c>
      <c r="I24" s="1">
        <v>10.52</v>
      </c>
      <c r="J24" s="1" t="s">
        <v>447</v>
      </c>
      <c r="K24" s="1" t="s">
        <v>447</v>
      </c>
      <c r="M24" s="222">
        <f t="shared" si="1"/>
        <v>11.35</v>
      </c>
      <c r="P24" s="1">
        <v>1.0230999999999999</v>
      </c>
      <c r="Q24" s="1">
        <v>11.35</v>
      </c>
      <c r="S24" s="223"/>
      <c r="U24" s="223"/>
    </row>
    <row r="25" spans="1:21" ht="17.25" thickBot="1">
      <c r="A25" s="176">
        <v>22</v>
      </c>
      <c r="B25" s="177" t="s">
        <v>488</v>
      </c>
      <c r="C25" s="177" t="s">
        <v>489</v>
      </c>
      <c r="D25" s="178" t="s">
        <v>446</v>
      </c>
      <c r="E25" s="179"/>
      <c r="H25" s="1">
        <f t="shared" si="0"/>
        <v>42.75</v>
      </c>
      <c r="I25" s="1" t="s">
        <v>447</v>
      </c>
      <c r="J25" s="1" t="s">
        <v>447</v>
      </c>
      <c r="K25" s="1">
        <v>42.75</v>
      </c>
      <c r="M25" s="222">
        <f t="shared" si="1"/>
        <v>46.1</v>
      </c>
      <c r="P25" s="1">
        <v>1.0230999999999999</v>
      </c>
      <c r="Q25" s="1">
        <v>46.1</v>
      </c>
      <c r="S25" s="223"/>
      <c r="U25" s="223"/>
    </row>
    <row r="26" spans="1:21" ht="17.25" thickBot="1">
      <c r="A26" s="176">
        <v>23</v>
      </c>
      <c r="B26" s="177" t="s">
        <v>490</v>
      </c>
      <c r="C26" s="177" t="s">
        <v>491</v>
      </c>
      <c r="D26" s="178" t="s">
        <v>446</v>
      </c>
      <c r="E26" s="179"/>
      <c r="H26" s="1">
        <f t="shared" si="0"/>
        <v>21.03</v>
      </c>
      <c r="I26" s="1">
        <v>21.03</v>
      </c>
      <c r="J26" s="1" t="s">
        <v>447</v>
      </c>
      <c r="K26" s="1" t="s">
        <v>447</v>
      </c>
      <c r="M26" s="222">
        <f t="shared" si="1"/>
        <v>22.68</v>
      </c>
      <c r="P26" s="1">
        <v>1.0230999999999999</v>
      </c>
      <c r="Q26" s="1">
        <v>22.68</v>
      </c>
      <c r="S26" s="223"/>
      <c r="U26" s="223"/>
    </row>
    <row r="27" spans="1:21" ht="17.25" thickBot="1">
      <c r="A27" s="176">
        <v>24</v>
      </c>
      <c r="B27" s="177" t="s">
        <v>492</v>
      </c>
      <c r="C27" s="177" t="s">
        <v>493</v>
      </c>
      <c r="D27" s="178" t="s">
        <v>446</v>
      </c>
      <c r="E27" s="179"/>
      <c r="H27" s="1">
        <f t="shared" si="0"/>
        <v>21.03</v>
      </c>
      <c r="I27" s="1">
        <v>21.03</v>
      </c>
      <c r="J27" s="1" t="s">
        <v>447</v>
      </c>
      <c r="K27" s="1" t="s">
        <v>447</v>
      </c>
      <c r="M27" s="222">
        <f t="shared" si="1"/>
        <v>22.68</v>
      </c>
      <c r="P27" s="1">
        <v>1.0230999999999999</v>
      </c>
      <c r="Q27" s="1">
        <v>22.68</v>
      </c>
      <c r="S27" s="223"/>
      <c r="U27" s="223"/>
    </row>
    <row r="28" spans="1:21" ht="17.25" thickBot="1">
      <c r="A28" s="176">
        <v>25</v>
      </c>
      <c r="B28" s="177" t="s">
        <v>494</v>
      </c>
      <c r="C28" s="177" t="s">
        <v>495</v>
      </c>
      <c r="D28" s="178" t="s">
        <v>446</v>
      </c>
      <c r="E28" s="179"/>
      <c r="H28" s="1">
        <f t="shared" si="0"/>
        <v>3.2</v>
      </c>
      <c r="I28" s="1" t="s">
        <v>447</v>
      </c>
      <c r="J28" s="1">
        <v>3.2</v>
      </c>
      <c r="K28" s="1" t="s">
        <v>447</v>
      </c>
      <c r="M28" s="222">
        <f t="shared" si="1"/>
        <v>3.45</v>
      </c>
      <c r="P28" s="1">
        <v>1.0230999999999999</v>
      </c>
      <c r="Q28" s="1">
        <v>3.45</v>
      </c>
      <c r="S28" s="223"/>
      <c r="U28" s="223"/>
    </row>
    <row r="29" spans="1:21" ht="17.25" thickBot="1">
      <c r="A29" s="176">
        <v>26</v>
      </c>
      <c r="B29" s="177" t="s">
        <v>496</v>
      </c>
      <c r="C29" s="177" t="s">
        <v>497</v>
      </c>
      <c r="D29" s="178" t="s">
        <v>446</v>
      </c>
      <c r="E29" s="179"/>
      <c r="H29" s="1">
        <f t="shared" si="0"/>
        <v>3.64</v>
      </c>
      <c r="I29" s="1" t="s">
        <v>447</v>
      </c>
      <c r="J29" s="1">
        <v>3.64</v>
      </c>
      <c r="K29" s="1" t="s">
        <v>447</v>
      </c>
      <c r="M29" s="222">
        <f t="shared" si="1"/>
        <v>3.93</v>
      </c>
      <c r="P29" s="1">
        <v>1.0230999999999999</v>
      </c>
      <c r="Q29" s="1">
        <v>3.93</v>
      </c>
      <c r="S29" s="223"/>
      <c r="U29" s="223"/>
    </row>
    <row r="30" spans="1:21" ht="17.25" thickBot="1">
      <c r="A30" s="176">
        <v>27</v>
      </c>
      <c r="B30" s="177" t="s">
        <v>498</v>
      </c>
      <c r="C30" s="177" t="s">
        <v>499</v>
      </c>
      <c r="D30" s="178" t="s">
        <v>446</v>
      </c>
      <c r="E30" s="179"/>
      <c r="H30" s="1">
        <f t="shared" si="0"/>
        <v>4.5999999999999996</v>
      </c>
      <c r="I30" s="1" t="s">
        <v>447</v>
      </c>
      <c r="J30" s="1">
        <v>4.5999999999999996</v>
      </c>
      <c r="K30" s="1" t="s">
        <v>447</v>
      </c>
      <c r="M30" s="222">
        <f t="shared" si="1"/>
        <v>4.96</v>
      </c>
      <c r="P30" s="1">
        <v>1.0230999999999999</v>
      </c>
      <c r="Q30" s="1">
        <v>4.96</v>
      </c>
      <c r="S30" s="223"/>
      <c r="U30" s="223"/>
    </row>
    <row r="31" spans="1:21" ht="17.25" thickBot="1">
      <c r="A31" s="176">
        <v>28</v>
      </c>
      <c r="B31" s="177" t="s">
        <v>500</v>
      </c>
      <c r="C31" s="177" t="s">
        <v>501</v>
      </c>
      <c r="D31" s="178" t="s">
        <v>446</v>
      </c>
      <c r="E31" s="179"/>
      <c r="H31" s="1">
        <f t="shared" si="0"/>
        <v>3.72</v>
      </c>
      <c r="I31" s="1">
        <v>3.72</v>
      </c>
      <c r="J31" s="1" t="s">
        <v>447</v>
      </c>
      <c r="K31" s="1" t="s">
        <v>447</v>
      </c>
      <c r="M31" s="222">
        <f t="shared" si="1"/>
        <v>4.01</v>
      </c>
      <c r="P31" s="1">
        <v>1.0230999999999999</v>
      </c>
      <c r="Q31" s="1">
        <v>4.01</v>
      </c>
      <c r="S31" s="223"/>
      <c r="U31" s="223"/>
    </row>
    <row r="32" spans="1:21" ht="17.25" thickBot="1">
      <c r="A32" s="176">
        <v>29</v>
      </c>
      <c r="B32" s="177" t="s">
        <v>502</v>
      </c>
      <c r="C32" s="177" t="s">
        <v>503</v>
      </c>
      <c r="D32" s="178" t="s">
        <v>446</v>
      </c>
      <c r="E32" s="179"/>
      <c r="H32" s="1">
        <f t="shared" si="0"/>
        <v>7.64</v>
      </c>
      <c r="I32" s="1" t="s">
        <v>447</v>
      </c>
      <c r="J32" s="1">
        <v>7.64</v>
      </c>
      <c r="K32" s="1" t="s">
        <v>447</v>
      </c>
      <c r="M32" s="222">
        <f t="shared" si="1"/>
        <v>8.24</v>
      </c>
      <c r="P32" s="1">
        <v>1.0230999999999999</v>
      </c>
      <c r="Q32" s="1">
        <v>8.24</v>
      </c>
      <c r="S32" s="223"/>
      <c r="U32" s="223"/>
    </row>
    <row r="33" spans="1:21" ht="17.25" thickBot="1">
      <c r="A33" s="176">
        <v>30</v>
      </c>
      <c r="B33" s="177" t="s">
        <v>504</v>
      </c>
      <c r="C33" s="177" t="s">
        <v>505</v>
      </c>
      <c r="D33" s="178" t="s">
        <v>446</v>
      </c>
      <c r="E33" s="179"/>
      <c r="H33" s="1">
        <f t="shared" si="0"/>
        <v>21.16</v>
      </c>
      <c r="I33" s="1">
        <v>21.16</v>
      </c>
      <c r="J33" s="1" t="s">
        <v>447</v>
      </c>
      <c r="K33" s="1" t="s">
        <v>447</v>
      </c>
      <c r="M33" s="222">
        <f t="shared" si="1"/>
        <v>22.82</v>
      </c>
      <c r="P33" s="1">
        <v>1.0230999999999999</v>
      </c>
      <c r="Q33" s="1">
        <v>22.82</v>
      </c>
      <c r="S33" s="223"/>
      <c r="U33" s="223"/>
    </row>
    <row r="34" spans="1:21" ht="17.25" thickBot="1">
      <c r="A34" s="176">
        <v>31</v>
      </c>
      <c r="B34" s="177" t="s">
        <v>506</v>
      </c>
      <c r="C34" s="177" t="s">
        <v>507</v>
      </c>
      <c r="D34" s="178" t="s">
        <v>446</v>
      </c>
      <c r="E34" s="179"/>
      <c r="H34" s="1">
        <f t="shared" si="0"/>
        <v>21.21</v>
      </c>
      <c r="I34" s="1">
        <v>21.21</v>
      </c>
      <c r="J34" s="1" t="s">
        <v>447</v>
      </c>
      <c r="K34" s="1" t="s">
        <v>447</v>
      </c>
      <c r="M34" s="222">
        <f t="shared" si="1"/>
        <v>22.87</v>
      </c>
      <c r="P34" s="1">
        <v>1.0230999999999999</v>
      </c>
      <c r="Q34" s="1">
        <v>22.87</v>
      </c>
      <c r="S34" s="223"/>
      <c r="U34" s="223"/>
    </row>
    <row r="35" spans="1:21" ht="17.25" thickBot="1">
      <c r="A35" s="176">
        <v>32</v>
      </c>
      <c r="B35" s="177" t="s">
        <v>508</v>
      </c>
      <c r="C35" s="177" t="s">
        <v>509</v>
      </c>
      <c r="D35" s="178" t="s">
        <v>510</v>
      </c>
      <c r="E35" s="179"/>
      <c r="H35" s="1">
        <f t="shared" si="0"/>
        <v>3.58</v>
      </c>
      <c r="I35" s="1">
        <v>3.58</v>
      </c>
      <c r="J35" s="1" t="s">
        <v>447</v>
      </c>
      <c r="K35" s="1" t="s">
        <v>447</v>
      </c>
      <c r="M35" s="222">
        <f t="shared" si="1"/>
        <v>3.86</v>
      </c>
      <c r="P35" s="1">
        <v>1.0230999999999999</v>
      </c>
      <c r="Q35" s="1">
        <v>3.86</v>
      </c>
      <c r="S35" s="223"/>
      <c r="U35" s="223"/>
    </row>
    <row r="36" spans="1:21" ht="17.25" thickBot="1">
      <c r="A36" s="176">
        <v>33</v>
      </c>
      <c r="B36" s="180" t="s">
        <v>511</v>
      </c>
      <c r="C36" s="180" t="s">
        <v>512</v>
      </c>
      <c r="D36" s="181" t="s">
        <v>513</v>
      </c>
      <c r="E36" s="179"/>
      <c r="H36" s="1">
        <f t="shared" si="0"/>
        <v>3.94</v>
      </c>
      <c r="I36" s="1">
        <v>3.94</v>
      </c>
      <c r="J36" s="1" t="s">
        <v>447</v>
      </c>
      <c r="K36" s="1" t="s">
        <v>447</v>
      </c>
      <c r="M36" s="222">
        <f t="shared" si="1"/>
        <v>4.25</v>
      </c>
      <c r="P36" s="1">
        <v>1.0230999999999999</v>
      </c>
      <c r="Q36" s="1">
        <v>4.25</v>
      </c>
      <c r="S36" s="223"/>
      <c r="U36" s="223"/>
    </row>
    <row r="37" spans="1:21" ht="17.25" thickBot="1">
      <c r="A37" s="176">
        <v>34</v>
      </c>
      <c r="B37" s="180" t="s">
        <v>514</v>
      </c>
      <c r="C37" s="180" t="s">
        <v>515</v>
      </c>
      <c r="D37" s="181" t="s">
        <v>513</v>
      </c>
      <c r="E37" s="179"/>
      <c r="H37" s="1">
        <f t="shared" si="0"/>
        <v>3.76</v>
      </c>
      <c r="I37" s="1">
        <v>3.76</v>
      </c>
      <c r="J37" s="1" t="s">
        <v>447</v>
      </c>
      <c r="K37" s="1" t="s">
        <v>447</v>
      </c>
      <c r="M37" s="222">
        <f t="shared" si="1"/>
        <v>4.05</v>
      </c>
      <c r="P37" s="1">
        <v>1.0230999999999999</v>
      </c>
      <c r="Q37" s="1">
        <v>4.05</v>
      </c>
      <c r="S37" s="223"/>
      <c r="U37" s="223"/>
    </row>
    <row r="38" spans="1:21" ht="17.25" thickBot="1">
      <c r="A38" s="176">
        <v>35</v>
      </c>
      <c r="B38" s="180" t="s">
        <v>516</v>
      </c>
      <c r="C38" s="180" t="s">
        <v>517</v>
      </c>
      <c r="D38" s="181" t="s">
        <v>446</v>
      </c>
      <c r="E38" s="179"/>
      <c r="H38" s="1">
        <f t="shared" si="0"/>
        <v>4.42</v>
      </c>
      <c r="I38" s="1">
        <v>4.42</v>
      </c>
      <c r="J38" s="1" t="s">
        <v>447</v>
      </c>
      <c r="K38" s="1" t="s">
        <v>447</v>
      </c>
      <c r="M38" s="222">
        <f t="shared" si="1"/>
        <v>4.7699999999999996</v>
      </c>
      <c r="P38" s="1">
        <v>1.0230999999999999</v>
      </c>
      <c r="Q38" s="1">
        <v>4.7699999999999996</v>
      </c>
      <c r="S38" s="223"/>
      <c r="U38" s="223"/>
    </row>
    <row r="39" spans="1:21" ht="17.25" thickBot="1">
      <c r="A39" s="176">
        <v>36</v>
      </c>
      <c r="B39" s="180" t="s">
        <v>518</v>
      </c>
      <c r="C39" s="180" t="s">
        <v>519</v>
      </c>
      <c r="D39" s="181" t="s">
        <v>446</v>
      </c>
      <c r="E39" s="179"/>
      <c r="H39" s="1">
        <f t="shared" si="0"/>
        <v>3.58</v>
      </c>
      <c r="I39" s="1">
        <v>3.58</v>
      </c>
      <c r="J39" s="1" t="s">
        <v>447</v>
      </c>
      <c r="K39" s="1" t="s">
        <v>447</v>
      </c>
      <c r="M39" s="222">
        <f t="shared" si="1"/>
        <v>3.86</v>
      </c>
      <c r="P39" s="1">
        <v>1.0230999999999999</v>
      </c>
      <c r="Q39" s="1">
        <v>3.86</v>
      </c>
      <c r="S39" s="223"/>
      <c r="U39" s="223"/>
    </row>
    <row r="40" spans="1:21" ht="17.25" thickBot="1">
      <c r="A40" s="176">
        <v>37</v>
      </c>
      <c r="B40" s="180" t="s">
        <v>520</v>
      </c>
      <c r="C40" s="180" t="s">
        <v>521</v>
      </c>
      <c r="D40" s="181" t="s">
        <v>446</v>
      </c>
      <c r="E40" s="179"/>
      <c r="H40" s="1">
        <f t="shared" si="0"/>
        <v>3.34</v>
      </c>
      <c r="I40" s="1">
        <v>3.34</v>
      </c>
      <c r="J40" s="1" t="s">
        <v>447</v>
      </c>
      <c r="K40" s="1" t="s">
        <v>447</v>
      </c>
      <c r="M40" s="222">
        <f t="shared" si="1"/>
        <v>3.6</v>
      </c>
      <c r="P40" s="1">
        <v>1.0230999999999999</v>
      </c>
      <c r="Q40" s="1">
        <v>3.6</v>
      </c>
      <c r="S40" s="223"/>
      <c r="U40" s="223"/>
    </row>
    <row r="41" spans="1:21" ht="17.25" thickBot="1">
      <c r="A41" s="176">
        <v>38</v>
      </c>
      <c r="B41" s="180" t="s">
        <v>522</v>
      </c>
      <c r="C41" s="180" t="s">
        <v>523</v>
      </c>
      <c r="D41" s="181" t="s">
        <v>446</v>
      </c>
      <c r="E41" s="179"/>
      <c r="H41" s="1">
        <f t="shared" si="0"/>
        <v>3.73</v>
      </c>
      <c r="I41" s="1">
        <v>3.73</v>
      </c>
      <c r="J41" s="1" t="s">
        <v>447</v>
      </c>
      <c r="K41" s="1" t="s">
        <v>447</v>
      </c>
      <c r="M41" s="222">
        <f t="shared" si="1"/>
        <v>4.0199999999999996</v>
      </c>
      <c r="P41" s="1">
        <v>1.0230999999999999</v>
      </c>
      <c r="Q41" s="1">
        <v>4.0199999999999996</v>
      </c>
      <c r="S41" s="223"/>
      <c r="U41" s="223"/>
    </row>
    <row r="42" spans="1:21" ht="17.25" thickBot="1">
      <c r="A42" s="176">
        <v>39</v>
      </c>
      <c r="B42" s="180" t="s">
        <v>524</v>
      </c>
      <c r="C42" s="180" t="s">
        <v>525</v>
      </c>
      <c r="D42" s="181" t="s">
        <v>450</v>
      </c>
      <c r="E42" s="179"/>
      <c r="H42" s="1">
        <f t="shared" si="0"/>
        <v>3.73</v>
      </c>
      <c r="I42" s="1">
        <v>3.73</v>
      </c>
      <c r="J42" s="1" t="s">
        <v>447</v>
      </c>
      <c r="K42" s="1" t="s">
        <v>447</v>
      </c>
      <c r="M42" s="222">
        <f t="shared" si="1"/>
        <v>4.0199999999999996</v>
      </c>
      <c r="P42" s="1">
        <v>1.0230999999999999</v>
      </c>
      <c r="Q42" s="1">
        <v>4.0199999999999996</v>
      </c>
      <c r="S42" s="223"/>
      <c r="U42" s="223"/>
    </row>
    <row r="43" spans="1:21" ht="17.25" thickBot="1">
      <c r="A43" s="176">
        <v>40</v>
      </c>
      <c r="B43" s="180" t="s">
        <v>526</v>
      </c>
      <c r="C43" s="180" t="s">
        <v>527</v>
      </c>
      <c r="D43" s="181" t="s">
        <v>446</v>
      </c>
      <c r="E43" s="179"/>
      <c r="H43" s="1">
        <f t="shared" si="0"/>
        <v>3.73</v>
      </c>
      <c r="I43" s="1">
        <v>3.73</v>
      </c>
      <c r="J43" s="1" t="s">
        <v>447</v>
      </c>
      <c r="K43" s="1" t="s">
        <v>447</v>
      </c>
      <c r="M43" s="222">
        <f t="shared" si="1"/>
        <v>4.0199999999999996</v>
      </c>
      <c r="P43" s="1">
        <v>1.0230999999999999</v>
      </c>
      <c r="Q43" s="1">
        <v>4.0199999999999996</v>
      </c>
      <c r="S43" s="223"/>
      <c r="U43" s="223"/>
    </row>
    <row r="44" spans="1:21" ht="17.25" thickBot="1">
      <c r="A44" s="176">
        <v>41</v>
      </c>
      <c r="B44" s="180" t="s">
        <v>528</v>
      </c>
      <c r="C44" s="180" t="s">
        <v>529</v>
      </c>
      <c r="D44" s="181" t="s">
        <v>446</v>
      </c>
      <c r="E44" s="179"/>
      <c r="H44" s="1">
        <f t="shared" si="0"/>
        <v>3.73</v>
      </c>
      <c r="I44" s="1">
        <v>3.73</v>
      </c>
      <c r="J44" s="1" t="s">
        <v>447</v>
      </c>
      <c r="K44" s="1" t="s">
        <v>447</v>
      </c>
      <c r="M44" s="222">
        <f t="shared" si="1"/>
        <v>4.0199999999999996</v>
      </c>
      <c r="P44" s="1">
        <v>1.0230999999999999</v>
      </c>
      <c r="Q44" s="1">
        <v>4.0199999999999996</v>
      </c>
      <c r="S44" s="223"/>
      <c r="U44" s="223"/>
    </row>
    <row r="45" spans="1:21" ht="17.25" thickBot="1">
      <c r="A45" s="176">
        <v>42</v>
      </c>
      <c r="B45" s="180" t="s">
        <v>530</v>
      </c>
      <c r="C45" s="180" t="s">
        <v>531</v>
      </c>
      <c r="D45" s="181" t="s">
        <v>446</v>
      </c>
      <c r="E45" s="179"/>
      <c r="H45" s="1">
        <f t="shared" si="0"/>
        <v>3.81</v>
      </c>
      <c r="I45" s="1">
        <v>3.81</v>
      </c>
      <c r="J45" s="1" t="s">
        <v>447</v>
      </c>
      <c r="K45" s="1" t="s">
        <v>447</v>
      </c>
      <c r="M45" s="222">
        <f t="shared" si="1"/>
        <v>4.1100000000000003</v>
      </c>
      <c r="P45" s="1">
        <v>1.0230999999999999</v>
      </c>
      <c r="Q45" s="1">
        <v>4.1100000000000003</v>
      </c>
      <c r="S45" s="223"/>
      <c r="U45" s="223"/>
    </row>
    <row r="46" spans="1:21" ht="17.25" thickBot="1">
      <c r="A46" s="176">
        <v>43</v>
      </c>
      <c r="B46" s="180" t="s">
        <v>532</v>
      </c>
      <c r="C46" s="180" t="s">
        <v>533</v>
      </c>
      <c r="D46" s="181" t="s">
        <v>534</v>
      </c>
      <c r="E46" s="179"/>
      <c r="H46" s="1">
        <f t="shared" si="0"/>
        <v>4.3099999999999996</v>
      </c>
      <c r="I46" s="1">
        <v>4.3099999999999996</v>
      </c>
      <c r="J46" s="1" t="s">
        <v>447</v>
      </c>
      <c r="K46" s="1" t="s">
        <v>447</v>
      </c>
      <c r="M46" s="222">
        <f t="shared" si="1"/>
        <v>4.6500000000000004</v>
      </c>
      <c r="P46" s="1">
        <v>1.0230999999999999</v>
      </c>
      <c r="Q46" s="1">
        <v>4.6500000000000004</v>
      </c>
      <c r="S46" s="223"/>
      <c r="U46" s="223"/>
    </row>
    <row r="47" spans="1:21" ht="17.25" thickBot="1">
      <c r="A47" s="176">
        <v>44</v>
      </c>
      <c r="B47" s="177" t="s">
        <v>535</v>
      </c>
      <c r="C47" s="177" t="s">
        <v>536</v>
      </c>
      <c r="D47" s="178" t="s">
        <v>446</v>
      </c>
      <c r="E47" s="179"/>
      <c r="H47" s="1">
        <f t="shared" si="0"/>
        <v>4.6500000000000004</v>
      </c>
      <c r="I47" s="1">
        <v>4.6500000000000004</v>
      </c>
      <c r="J47" s="1" t="s">
        <v>447</v>
      </c>
      <c r="K47" s="1" t="s">
        <v>447</v>
      </c>
      <c r="M47" s="222">
        <f t="shared" si="1"/>
        <v>5.01</v>
      </c>
      <c r="P47" s="1">
        <v>1.0230999999999999</v>
      </c>
      <c r="Q47" s="1">
        <v>5.01</v>
      </c>
      <c r="S47" s="223"/>
      <c r="U47" s="223"/>
    </row>
    <row r="48" spans="1:21" ht="17.25" thickBot="1">
      <c r="A48" s="176">
        <v>45</v>
      </c>
      <c r="B48" s="177" t="s">
        <v>537</v>
      </c>
      <c r="C48" s="177" t="s">
        <v>538</v>
      </c>
      <c r="D48" s="178" t="s">
        <v>446</v>
      </c>
      <c r="E48" s="179"/>
      <c r="H48" s="1">
        <f t="shared" si="0"/>
        <v>41.96</v>
      </c>
      <c r="I48" s="1">
        <v>41.96</v>
      </c>
      <c r="J48" s="1" t="s">
        <v>447</v>
      </c>
      <c r="K48" s="1" t="s">
        <v>447</v>
      </c>
      <c r="M48" s="222">
        <f t="shared" si="1"/>
        <v>45.25</v>
      </c>
      <c r="P48" s="1">
        <v>1.0230999999999999</v>
      </c>
      <c r="Q48" s="1">
        <v>45.25</v>
      </c>
      <c r="S48" s="223"/>
      <c r="U48" s="223"/>
    </row>
    <row r="49" spans="1:21" ht="17.25" thickBot="1">
      <c r="A49" s="176">
        <v>46</v>
      </c>
      <c r="B49" s="177" t="s">
        <v>539</v>
      </c>
      <c r="C49" s="177" t="s">
        <v>540</v>
      </c>
      <c r="D49" s="178" t="s">
        <v>446</v>
      </c>
      <c r="E49" s="179"/>
      <c r="H49" s="1">
        <f t="shared" si="0"/>
        <v>21.35</v>
      </c>
      <c r="I49" s="1">
        <v>21.35</v>
      </c>
      <c r="J49" s="1" t="s">
        <v>447</v>
      </c>
      <c r="K49" s="1" t="s">
        <v>447</v>
      </c>
      <c r="M49" s="222">
        <f t="shared" si="1"/>
        <v>23.02</v>
      </c>
      <c r="P49" s="1">
        <v>1.0230999999999999</v>
      </c>
      <c r="Q49" s="1">
        <v>23.02</v>
      </c>
      <c r="S49" s="223"/>
      <c r="U49" s="223"/>
    </row>
    <row r="50" spans="1:21" ht="17.25" thickBot="1">
      <c r="A50" s="176">
        <v>47</v>
      </c>
      <c r="B50" s="177" t="s">
        <v>541</v>
      </c>
      <c r="C50" s="177" t="s">
        <v>542</v>
      </c>
      <c r="D50" s="178" t="s">
        <v>543</v>
      </c>
      <c r="E50" s="179"/>
      <c r="H50" s="1">
        <f t="shared" si="0"/>
        <v>0.84</v>
      </c>
      <c r="I50" s="1">
        <v>0.84</v>
      </c>
      <c r="J50" s="1" t="s">
        <v>447</v>
      </c>
      <c r="K50" s="1" t="s">
        <v>447</v>
      </c>
      <c r="M50" s="222">
        <f t="shared" si="1"/>
        <v>0.91</v>
      </c>
      <c r="P50" s="1">
        <v>1.0230999999999999</v>
      </c>
      <c r="Q50" s="1">
        <v>0.91</v>
      </c>
      <c r="S50" s="223"/>
      <c r="U50" s="223"/>
    </row>
    <row r="51" spans="1:21" ht="17.25" thickBot="1">
      <c r="A51" s="176">
        <v>48</v>
      </c>
      <c r="B51" s="177" t="s">
        <v>544</v>
      </c>
      <c r="C51" s="177" t="s">
        <v>545</v>
      </c>
      <c r="D51" s="178" t="s">
        <v>546</v>
      </c>
      <c r="E51" s="179"/>
      <c r="H51" s="1">
        <f t="shared" si="0"/>
        <v>10.42</v>
      </c>
      <c r="I51" s="1">
        <v>10.42</v>
      </c>
      <c r="J51" s="1" t="s">
        <v>447</v>
      </c>
      <c r="K51" s="1" t="s">
        <v>447</v>
      </c>
      <c r="M51" s="222">
        <f t="shared" si="1"/>
        <v>11.24</v>
      </c>
      <c r="P51" s="1">
        <v>1.0230999999999999</v>
      </c>
      <c r="Q51" s="1">
        <v>11.24</v>
      </c>
      <c r="S51" s="223"/>
      <c r="U51" s="223"/>
    </row>
    <row r="52" spans="1:21" ht="17.25" thickBot="1">
      <c r="A52" s="176">
        <v>49</v>
      </c>
      <c r="B52" s="177" t="s">
        <v>547</v>
      </c>
      <c r="C52" s="177" t="s">
        <v>548</v>
      </c>
      <c r="D52" s="178" t="s">
        <v>446</v>
      </c>
      <c r="E52" s="179"/>
      <c r="H52" s="1">
        <f t="shared" si="0"/>
        <v>12.05</v>
      </c>
      <c r="I52" s="1">
        <v>12.05</v>
      </c>
      <c r="J52" s="1" t="s">
        <v>447</v>
      </c>
      <c r="K52" s="1" t="s">
        <v>447</v>
      </c>
      <c r="M52" s="222">
        <f t="shared" si="1"/>
        <v>13</v>
      </c>
      <c r="P52" s="1">
        <v>1.0230999999999999</v>
      </c>
      <c r="Q52" s="1">
        <v>13</v>
      </c>
      <c r="S52" s="223"/>
      <c r="U52" s="223"/>
    </row>
    <row r="53" spans="1:21" ht="17.25" thickBot="1">
      <c r="A53" s="176">
        <v>50</v>
      </c>
      <c r="B53" s="177" t="s">
        <v>549</v>
      </c>
      <c r="C53" s="177" t="s">
        <v>550</v>
      </c>
      <c r="D53" s="178" t="s">
        <v>446</v>
      </c>
      <c r="E53" s="179"/>
      <c r="H53" s="1">
        <f t="shared" si="0"/>
        <v>13.03</v>
      </c>
      <c r="I53" s="1">
        <v>13.03</v>
      </c>
      <c r="J53" s="1" t="s">
        <v>447</v>
      </c>
      <c r="K53" s="1" t="s">
        <v>447</v>
      </c>
      <c r="M53" s="222">
        <f t="shared" si="1"/>
        <v>14.05</v>
      </c>
      <c r="P53" s="1">
        <v>1.0230999999999999</v>
      </c>
      <c r="Q53" s="1">
        <v>14.05</v>
      </c>
      <c r="S53" s="223"/>
      <c r="U53" s="223"/>
    </row>
    <row r="54" spans="1:21" ht="17.25" thickBot="1">
      <c r="A54" s="176">
        <v>51</v>
      </c>
      <c r="B54" s="177" t="s">
        <v>551</v>
      </c>
      <c r="C54" s="177" t="s">
        <v>552</v>
      </c>
      <c r="D54" s="178" t="s">
        <v>446</v>
      </c>
      <c r="E54" s="179"/>
      <c r="H54" s="1">
        <f t="shared" si="0"/>
        <v>0.15</v>
      </c>
      <c r="I54" s="1">
        <v>0.15</v>
      </c>
      <c r="J54" s="1" t="s">
        <v>447</v>
      </c>
      <c r="K54" s="1" t="s">
        <v>447</v>
      </c>
      <c r="M54" s="222">
        <f t="shared" si="1"/>
        <v>0.16</v>
      </c>
      <c r="P54" s="1">
        <v>1.0230999999999999</v>
      </c>
      <c r="Q54" s="1">
        <v>0.16</v>
      </c>
      <c r="S54" s="223"/>
      <c r="U54" s="223"/>
    </row>
    <row r="55" spans="1:21" ht="17.25" thickBot="1">
      <c r="A55" s="176">
        <v>52</v>
      </c>
      <c r="B55" s="177" t="s">
        <v>553</v>
      </c>
      <c r="C55" s="177" t="s">
        <v>554</v>
      </c>
      <c r="D55" s="178" t="s">
        <v>446</v>
      </c>
      <c r="E55" s="179"/>
      <c r="H55" s="1">
        <f t="shared" si="0"/>
        <v>10</v>
      </c>
      <c r="I55" s="1">
        <v>10</v>
      </c>
      <c r="J55" s="1" t="s">
        <v>447</v>
      </c>
      <c r="K55" s="1" t="s">
        <v>447</v>
      </c>
      <c r="M55" s="222">
        <f t="shared" si="1"/>
        <v>10.78</v>
      </c>
      <c r="P55" s="1">
        <v>1.0230999999999999</v>
      </c>
      <c r="Q55" s="1">
        <v>10.78</v>
      </c>
      <c r="S55" s="223"/>
      <c r="U55" s="223"/>
    </row>
    <row r="56" spans="1:21" ht="17.25" thickBot="1">
      <c r="A56" s="176">
        <v>53</v>
      </c>
      <c r="B56" s="177" t="s">
        <v>555</v>
      </c>
      <c r="C56" s="177" t="s">
        <v>556</v>
      </c>
      <c r="D56" s="178" t="s">
        <v>446</v>
      </c>
      <c r="E56" s="179"/>
      <c r="H56" s="1">
        <f t="shared" si="0"/>
        <v>56.79</v>
      </c>
      <c r="I56" s="1">
        <v>56.79</v>
      </c>
      <c r="J56" s="1" t="s">
        <v>447</v>
      </c>
      <c r="K56" s="1" t="s">
        <v>447</v>
      </c>
      <c r="M56" s="222">
        <f t="shared" si="1"/>
        <v>61.24</v>
      </c>
      <c r="P56" s="1">
        <v>1.0230999999999999</v>
      </c>
      <c r="Q56" s="1">
        <v>61.24</v>
      </c>
      <c r="S56" s="223"/>
      <c r="U56" s="223"/>
    </row>
    <row r="57" spans="1:21" ht="17.25" thickBot="1">
      <c r="A57" s="176">
        <v>54</v>
      </c>
      <c r="B57" s="177" t="s">
        <v>557</v>
      </c>
      <c r="C57" s="177" t="s">
        <v>558</v>
      </c>
      <c r="D57" s="178" t="s">
        <v>446</v>
      </c>
      <c r="E57" s="179"/>
      <c r="H57" s="1">
        <f t="shared" si="0"/>
        <v>0.89</v>
      </c>
      <c r="I57" s="1">
        <v>0.89</v>
      </c>
      <c r="J57" s="1" t="s">
        <v>447</v>
      </c>
      <c r="K57" s="1" t="s">
        <v>447</v>
      </c>
      <c r="M57" s="222">
        <f t="shared" si="1"/>
        <v>0.96</v>
      </c>
      <c r="P57" s="1">
        <v>1.0230999999999999</v>
      </c>
      <c r="Q57" s="1">
        <v>0.96</v>
      </c>
      <c r="S57" s="223"/>
      <c r="U57" s="223"/>
    </row>
    <row r="58" spans="1:21" ht="17.25" thickBot="1">
      <c r="A58" s="176">
        <v>55</v>
      </c>
      <c r="B58" s="180" t="s">
        <v>559</v>
      </c>
      <c r="C58" s="180" t="s">
        <v>560</v>
      </c>
      <c r="D58" s="181" t="s">
        <v>446</v>
      </c>
      <c r="E58" s="179"/>
      <c r="H58" s="1">
        <f t="shared" si="0"/>
        <v>127</v>
      </c>
      <c r="I58" s="1">
        <v>127</v>
      </c>
      <c r="J58" s="1" t="s">
        <v>447</v>
      </c>
      <c r="K58" s="1" t="s">
        <v>447</v>
      </c>
      <c r="M58" s="222">
        <f t="shared" si="1"/>
        <v>136.96</v>
      </c>
      <c r="P58" s="1">
        <v>1.0230999999999999</v>
      </c>
      <c r="Q58" s="1">
        <v>136.96</v>
      </c>
      <c r="S58" s="223"/>
      <c r="U58" s="223"/>
    </row>
    <row r="59" spans="1:21" ht="17.25" thickBot="1">
      <c r="A59" s="176">
        <v>56</v>
      </c>
      <c r="B59" s="180" t="s">
        <v>561</v>
      </c>
      <c r="C59" s="180" t="s">
        <v>562</v>
      </c>
      <c r="D59" s="181" t="s">
        <v>446</v>
      </c>
      <c r="E59" s="179"/>
      <c r="H59" s="1">
        <f t="shared" si="0"/>
        <v>1.45</v>
      </c>
      <c r="I59" s="1">
        <v>1.45</v>
      </c>
      <c r="J59" s="1" t="s">
        <v>447</v>
      </c>
      <c r="K59" s="1" t="s">
        <v>447</v>
      </c>
      <c r="M59" s="222">
        <f t="shared" si="1"/>
        <v>1.56</v>
      </c>
      <c r="P59" s="1">
        <v>1.0230999999999999</v>
      </c>
      <c r="Q59" s="1">
        <v>1.56</v>
      </c>
      <c r="S59" s="223"/>
      <c r="U59" s="223"/>
    </row>
    <row r="60" spans="1:21" ht="17.25" thickBot="1">
      <c r="A60" s="176">
        <v>57</v>
      </c>
      <c r="B60" s="180" t="s">
        <v>563</v>
      </c>
      <c r="C60" s="180" t="s">
        <v>564</v>
      </c>
      <c r="D60" s="181" t="s">
        <v>446</v>
      </c>
      <c r="E60" s="179"/>
      <c r="H60" s="1">
        <f t="shared" si="0"/>
        <v>2.76</v>
      </c>
      <c r="I60" s="1">
        <v>2.76</v>
      </c>
      <c r="J60" s="1" t="s">
        <v>447</v>
      </c>
      <c r="K60" s="1" t="s">
        <v>447</v>
      </c>
      <c r="M60" s="222">
        <f t="shared" si="1"/>
        <v>2.98</v>
      </c>
      <c r="P60" s="1">
        <v>1.0230999999999999</v>
      </c>
      <c r="Q60" s="1">
        <v>2.98</v>
      </c>
      <c r="S60" s="223"/>
      <c r="U60" s="223"/>
    </row>
    <row r="61" spans="1:21" ht="17.25" thickBot="1">
      <c r="A61" s="176">
        <v>58</v>
      </c>
      <c r="B61" s="180" t="s">
        <v>565</v>
      </c>
      <c r="C61" s="180" t="s">
        <v>566</v>
      </c>
      <c r="D61" s="181" t="s">
        <v>446</v>
      </c>
      <c r="E61" s="179"/>
      <c r="H61" s="1">
        <f t="shared" si="0"/>
        <v>6.03</v>
      </c>
      <c r="I61" s="1">
        <v>6.03</v>
      </c>
      <c r="J61" s="1" t="s">
        <v>447</v>
      </c>
      <c r="K61" s="1" t="s">
        <v>447</v>
      </c>
      <c r="M61" s="222">
        <f t="shared" si="1"/>
        <v>6.5</v>
      </c>
      <c r="P61" s="1">
        <v>1.0230999999999999</v>
      </c>
      <c r="Q61" s="1">
        <v>6.5</v>
      </c>
      <c r="S61" s="223"/>
      <c r="U61" s="223"/>
    </row>
    <row r="62" spans="1:21" ht="17.25" thickBot="1">
      <c r="A62" s="176">
        <v>59</v>
      </c>
      <c r="B62" s="180" t="s">
        <v>567</v>
      </c>
      <c r="C62" s="180" t="s">
        <v>568</v>
      </c>
      <c r="D62" s="181" t="s">
        <v>446</v>
      </c>
      <c r="E62" s="179"/>
      <c r="H62" s="1">
        <f t="shared" si="0"/>
        <v>62.5</v>
      </c>
      <c r="I62" s="1">
        <v>62.5</v>
      </c>
      <c r="J62" s="1" t="s">
        <v>447</v>
      </c>
      <c r="K62" s="1" t="s">
        <v>447</v>
      </c>
      <c r="M62" s="222">
        <f t="shared" si="1"/>
        <v>67.400000000000006</v>
      </c>
      <c r="P62" s="1">
        <v>1.0230999999999999</v>
      </c>
      <c r="Q62" s="1">
        <v>67.400000000000006</v>
      </c>
      <c r="S62" s="223"/>
      <c r="U62" s="223"/>
    </row>
    <row r="63" spans="1:21" ht="17.25" thickBot="1">
      <c r="A63" s="176">
        <v>60</v>
      </c>
      <c r="B63" s="180" t="s">
        <v>569</v>
      </c>
      <c r="C63" s="180" t="s">
        <v>570</v>
      </c>
      <c r="D63" s="181" t="s">
        <v>446</v>
      </c>
      <c r="E63" s="179"/>
      <c r="H63" s="1">
        <f t="shared" si="0"/>
        <v>62.5</v>
      </c>
      <c r="I63" s="1">
        <v>62.5</v>
      </c>
      <c r="J63" s="1" t="s">
        <v>447</v>
      </c>
      <c r="K63" s="1" t="s">
        <v>447</v>
      </c>
      <c r="M63" s="222">
        <f t="shared" si="1"/>
        <v>67.400000000000006</v>
      </c>
      <c r="P63" s="1">
        <v>1.0230999999999999</v>
      </c>
      <c r="Q63" s="1">
        <v>67.400000000000006</v>
      </c>
      <c r="S63" s="223"/>
      <c r="U63" s="223"/>
    </row>
    <row r="64" spans="1:21" ht="17.25" thickBot="1">
      <c r="A64" s="176">
        <v>61</v>
      </c>
      <c r="B64" s="180" t="s">
        <v>571</v>
      </c>
      <c r="C64" s="180" t="s">
        <v>572</v>
      </c>
      <c r="D64" s="181" t="s">
        <v>446</v>
      </c>
      <c r="E64" s="179"/>
      <c r="H64" s="1">
        <f t="shared" si="0"/>
        <v>0.78</v>
      </c>
      <c r="I64" s="1">
        <v>0.78</v>
      </c>
      <c r="J64" s="1" t="s">
        <v>447</v>
      </c>
      <c r="K64" s="1" t="s">
        <v>447</v>
      </c>
      <c r="M64" s="222">
        <f t="shared" si="1"/>
        <v>0.84</v>
      </c>
      <c r="P64" s="1">
        <v>1.0230999999999999</v>
      </c>
      <c r="Q64" s="1">
        <v>0.84</v>
      </c>
      <c r="S64" s="223"/>
      <c r="U64" s="223"/>
    </row>
    <row r="65" spans="1:21" ht="17.25" thickBot="1">
      <c r="A65" s="176">
        <v>62</v>
      </c>
      <c r="B65" s="180" t="s">
        <v>573</v>
      </c>
      <c r="C65" s="180" t="s">
        <v>517</v>
      </c>
      <c r="D65" s="181" t="s">
        <v>450</v>
      </c>
      <c r="E65" s="179"/>
      <c r="H65" s="1">
        <f t="shared" si="0"/>
        <v>2.14</v>
      </c>
      <c r="I65" s="1">
        <v>2.14</v>
      </c>
      <c r="J65" s="1" t="s">
        <v>447</v>
      </c>
      <c r="K65" s="1" t="s">
        <v>447</v>
      </c>
      <c r="M65" s="222">
        <f t="shared" si="1"/>
        <v>2.31</v>
      </c>
      <c r="P65" s="1">
        <v>1.0230999999999999</v>
      </c>
      <c r="Q65" s="1">
        <v>2.31</v>
      </c>
      <c r="S65" s="223"/>
      <c r="U65" s="223"/>
    </row>
    <row r="66" spans="1:21" ht="17.25" thickBot="1">
      <c r="A66" s="176">
        <v>63</v>
      </c>
      <c r="B66" s="180" t="s">
        <v>574</v>
      </c>
      <c r="C66" s="180" t="s">
        <v>519</v>
      </c>
      <c r="D66" s="181" t="s">
        <v>450</v>
      </c>
      <c r="E66" s="179"/>
      <c r="H66" s="1">
        <f t="shared" si="0"/>
        <v>1.49</v>
      </c>
      <c r="I66" s="1">
        <v>1.49</v>
      </c>
      <c r="J66" s="1" t="s">
        <v>447</v>
      </c>
      <c r="K66" s="1" t="s">
        <v>447</v>
      </c>
      <c r="M66" s="222">
        <f t="shared" si="1"/>
        <v>1.61</v>
      </c>
      <c r="P66" s="1">
        <v>1.0230999999999999</v>
      </c>
      <c r="Q66" s="1">
        <v>1.61</v>
      </c>
      <c r="S66" s="223"/>
      <c r="U66" s="223"/>
    </row>
    <row r="67" spans="1:21" ht="17.25" thickBot="1">
      <c r="A67" s="176">
        <v>64</v>
      </c>
      <c r="B67" s="180" t="s">
        <v>575</v>
      </c>
      <c r="C67" s="180" t="s">
        <v>521</v>
      </c>
      <c r="D67" s="181" t="s">
        <v>450</v>
      </c>
      <c r="E67" s="179"/>
      <c r="H67" s="1">
        <f t="shared" si="0"/>
        <v>2.76</v>
      </c>
      <c r="I67" s="1">
        <v>2.76</v>
      </c>
      <c r="J67" s="1" t="s">
        <v>447</v>
      </c>
      <c r="K67" s="1" t="s">
        <v>447</v>
      </c>
      <c r="M67" s="222">
        <f t="shared" si="1"/>
        <v>2.98</v>
      </c>
      <c r="P67" s="1">
        <v>1.0230999999999999</v>
      </c>
      <c r="Q67" s="1">
        <v>2.98</v>
      </c>
      <c r="S67" s="223"/>
      <c r="U67" s="223"/>
    </row>
    <row r="68" spans="1:21" ht="17.25" thickBot="1">
      <c r="A68" s="176">
        <v>65</v>
      </c>
      <c r="B68" s="180" t="s">
        <v>576</v>
      </c>
      <c r="C68" s="180" t="s">
        <v>523</v>
      </c>
      <c r="D68" s="181" t="s">
        <v>450</v>
      </c>
      <c r="E68" s="179"/>
      <c r="H68" s="1">
        <f t="shared" si="0"/>
        <v>35.86</v>
      </c>
      <c r="I68" s="1">
        <v>35.86</v>
      </c>
      <c r="J68" s="1" t="s">
        <v>447</v>
      </c>
      <c r="K68" s="1" t="s">
        <v>447</v>
      </c>
      <c r="M68" s="222">
        <f t="shared" si="1"/>
        <v>38.67</v>
      </c>
      <c r="P68" s="1">
        <v>1.0230999999999999</v>
      </c>
      <c r="Q68" s="1">
        <v>38.67</v>
      </c>
      <c r="S68" s="223"/>
      <c r="U68" s="223"/>
    </row>
    <row r="69" spans="1:21" ht="17.25" thickBot="1">
      <c r="A69" s="176">
        <v>66</v>
      </c>
      <c r="B69" s="180" t="s">
        <v>577</v>
      </c>
      <c r="C69" s="180" t="s">
        <v>578</v>
      </c>
      <c r="D69" s="181" t="s">
        <v>446</v>
      </c>
      <c r="E69" s="179"/>
      <c r="H69" s="1">
        <f t="shared" ref="H69" si="2">SUM(I69:K69)</f>
        <v>9.35</v>
      </c>
      <c r="I69" s="1">
        <v>9.35</v>
      </c>
      <c r="J69" s="1" t="s">
        <v>447</v>
      </c>
      <c r="K69" s="1" t="s">
        <v>447</v>
      </c>
      <c r="M69" s="222">
        <f t="shared" ref="M69" si="3">H69*1.0448*1.0322</f>
        <v>10.08</v>
      </c>
      <c r="P69" s="1">
        <v>1.0230999999999999</v>
      </c>
      <c r="Q69" s="1">
        <v>10.08</v>
      </c>
      <c r="S69" s="223"/>
      <c r="U69" s="223"/>
    </row>
    <row r="91" spans="17:20">
      <c r="Q91" s="277"/>
      <c r="R91" s="277"/>
      <c r="S91" s="277"/>
      <c r="T91" s="277"/>
    </row>
  </sheetData>
  <mergeCells count="7">
    <mergeCell ref="M2:N3"/>
    <mergeCell ref="A1:E1"/>
    <mergeCell ref="A2:A3"/>
    <mergeCell ref="B2:B3"/>
    <mergeCell ref="D2:D3"/>
    <mergeCell ref="H2:J3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EY91"/>
  <sheetViews>
    <sheetView showGridLines="0" zoomScaleNormal="100" workbookViewId="0">
      <selection activeCell="C5" sqref="C5:C14"/>
    </sheetView>
  </sheetViews>
  <sheetFormatPr defaultColWidth="0" defaultRowHeight="12.75"/>
  <cols>
    <col min="1" max="1" width="9.140625" style="1" customWidth="1"/>
    <col min="2" max="2" width="57.140625" style="1" customWidth="1"/>
    <col min="3" max="3" width="18" style="1" customWidth="1"/>
    <col min="4" max="6" width="9.140625" style="1" hidden="1"/>
    <col min="7" max="8" width="10.140625" style="1" hidden="1"/>
    <col min="9" max="9" width="9.140625" style="1" hidden="1"/>
    <col min="10" max="10" width="10.140625" style="1" hidden="1"/>
    <col min="11" max="257" width="9.140625" style="1" hidden="1"/>
    <col min="258" max="258" width="57.140625" style="1" hidden="1"/>
    <col min="259" max="259" width="18" style="1" hidden="1"/>
    <col min="260" max="513" width="9.140625" style="1" hidden="1"/>
    <col min="514" max="514" width="57.140625" style="1" hidden="1"/>
    <col min="515" max="515" width="18" style="1" hidden="1"/>
    <col min="516" max="769" width="9.140625" style="1" hidden="1"/>
    <col min="770" max="770" width="57.140625" style="1" hidden="1"/>
    <col min="771" max="771" width="18" style="1" hidden="1"/>
    <col min="772" max="1025" width="9.140625" style="1" hidden="1"/>
    <col min="1026" max="1026" width="57.140625" style="1" hidden="1"/>
    <col min="1027" max="1027" width="18" style="1" hidden="1"/>
    <col min="1028" max="1281" width="9.140625" style="1" hidden="1"/>
    <col min="1282" max="1282" width="57.140625" style="1" hidden="1"/>
    <col min="1283" max="1283" width="18" style="1" hidden="1"/>
    <col min="1284" max="1537" width="9.140625" style="1" hidden="1"/>
    <col min="1538" max="1538" width="57.140625" style="1" hidden="1"/>
    <col min="1539" max="1539" width="18" style="1" hidden="1"/>
    <col min="1540" max="1793" width="9.140625" style="1" hidden="1"/>
    <col min="1794" max="1794" width="57.140625" style="1" hidden="1"/>
    <col min="1795" max="1795" width="18" style="1" hidden="1"/>
    <col min="1796" max="2049" width="9.140625" style="1" hidden="1"/>
    <col min="2050" max="2050" width="57.140625" style="1" hidden="1"/>
    <col min="2051" max="2051" width="18" style="1" hidden="1"/>
    <col min="2052" max="2305" width="9.140625" style="1" hidden="1"/>
    <col min="2306" max="2306" width="57.140625" style="1" hidden="1"/>
    <col min="2307" max="2307" width="18" style="1" hidden="1"/>
    <col min="2308" max="2561" width="9.140625" style="1" hidden="1"/>
    <col min="2562" max="2562" width="57.140625" style="1" hidden="1"/>
    <col min="2563" max="2563" width="18" style="1" hidden="1"/>
    <col min="2564" max="2817" width="9.140625" style="1" hidden="1"/>
    <col min="2818" max="2818" width="57.140625" style="1" hidden="1"/>
    <col min="2819" max="2819" width="18" style="1" hidden="1"/>
    <col min="2820" max="3073" width="9.140625" style="1" hidden="1"/>
    <col min="3074" max="3074" width="57.140625" style="1" hidden="1"/>
    <col min="3075" max="3075" width="18" style="1" hidden="1"/>
    <col min="3076" max="3329" width="9.140625" style="1" hidden="1"/>
    <col min="3330" max="3330" width="57.140625" style="1" hidden="1"/>
    <col min="3331" max="3331" width="18" style="1" hidden="1"/>
    <col min="3332" max="3585" width="9.140625" style="1" hidden="1"/>
    <col min="3586" max="3586" width="57.140625" style="1" hidden="1"/>
    <col min="3587" max="3587" width="18" style="1" hidden="1"/>
    <col min="3588" max="3841" width="9.140625" style="1" hidden="1"/>
    <col min="3842" max="3842" width="57.140625" style="1" hidden="1"/>
    <col min="3843" max="3843" width="18" style="1" hidden="1"/>
    <col min="3844" max="4097" width="9.140625" style="1" hidden="1"/>
    <col min="4098" max="4098" width="57.140625" style="1" hidden="1"/>
    <col min="4099" max="4099" width="18" style="1" hidden="1"/>
    <col min="4100" max="4353" width="9.140625" style="1" hidden="1"/>
    <col min="4354" max="4354" width="57.140625" style="1" hidden="1"/>
    <col min="4355" max="4355" width="18" style="1" hidden="1"/>
    <col min="4356" max="4609" width="9.140625" style="1" hidden="1"/>
    <col min="4610" max="4610" width="57.140625" style="1" hidden="1"/>
    <col min="4611" max="4611" width="18" style="1" hidden="1"/>
    <col min="4612" max="4865" width="9.140625" style="1" hidden="1"/>
    <col min="4866" max="4866" width="57.140625" style="1" hidden="1"/>
    <col min="4867" max="4867" width="18" style="1" hidden="1"/>
    <col min="4868" max="5121" width="9.140625" style="1" hidden="1"/>
    <col min="5122" max="5122" width="57.140625" style="1" hidden="1"/>
    <col min="5123" max="5123" width="18" style="1" hidden="1"/>
    <col min="5124" max="5377" width="9.140625" style="1" hidden="1"/>
    <col min="5378" max="5378" width="57.140625" style="1" hidden="1"/>
    <col min="5379" max="5379" width="18" style="1" hidden="1"/>
    <col min="5380" max="5633" width="9.140625" style="1" hidden="1"/>
    <col min="5634" max="5634" width="57.140625" style="1" hidden="1"/>
    <col min="5635" max="5635" width="18" style="1" hidden="1"/>
    <col min="5636" max="5889" width="9.140625" style="1" hidden="1"/>
    <col min="5890" max="5890" width="57.140625" style="1" hidden="1"/>
    <col min="5891" max="5891" width="18" style="1" hidden="1"/>
    <col min="5892" max="6145" width="9.140625" style="1" hidden="1"/>
    <col min="6146" max="6146" width="57.140625" style="1" hidden="1"/>
    <col min="6147" max="6147" width="18" style="1" hidden="1"/>
    <col min="6148" max="6401" width="9.140625" style="1" hidden="1"/>
    <col min="6402" max="6402" width="57.140625" style="1" hidden="1"/>
    <col min="6403" max="6403" width="18" style="1" hidden="1"/>
    <col min="6404" max="6657" width="9.140625" style="1" hidden="1"/>
    <col min="6658" max="6658" width="57.140625" style="1" hidden="1"/>
    <col min="6659" max="6659" width="18" style="1" hidden="1"/>
    <col min="6660" max="6913" width="9.140625" style="1" hidden="1"/>
    <col min="6914" max="6914" width="57.140625" style="1" hidden="1"/>
    <col min="6915" max="6915" width="18" style="1" hidden="1"/>
    <col min="6916" max="7169" width="9.140625" style="1" hidden="1"/>
    <col min="7170" max="7170" width="57.140625" style="1" hidden="1"/>
    <col min="7171" max="7171" width="18" style="1" hidden="1"/>
    <col min="7172" max="7425" width="9.140625" style="1" hidden="1"/>
    <col min="7426" max="7426" width="57.140625" style="1" hidden="1"/>
    <col min="7427" max="7427" width="18" style="1" hidden="1"/>
    <col min="7428" max="7681" width="9.140625" style="1" hidden="1"/>
    <col min="7682" max="7682" width="57.140625" style="1" hidden="1"/>
    <col min="7683" max="7683" width="18" style="1" hidden="1"/>
    <col min="7684" max="7937" width="9.140625" style="1" hidden="1"/>
    <col min="7938" max="7938" width="57.140625" style="1" hidden="1"/>
    <col min="7939" max="7939" width="18" style="1" hidden="1"/>
    <col min="7940" max="8193" width="9.140625" style="1" hidden="1"/>
    <col min="8194" max="8194" width="57.140625" style="1" hidden="1"/>
    <col min="8195" max="8195" width="18" style="1" hidden="1"/>
    <col min="8196" max="8449" width="9.140625" style="1" hidden="1"/>
    <col min="8450" max="8450" width="57.140625" style="1" hidden="1"/>
    <col min="8451" max="8451" width="18" style="1" hidden="1"/>
    <col min="8452" max="8705" width="9.140625" style="1" hidden="1"/>
    <col min="8706" max="8706" width="57.140625" style="1" hidden="1"/>
    <col min="8707" max="8707" width="18" style="1" hidden="1"/>
    <col min="8708" max="8961" width="9.140625" style="1" hidden="1"/>
    <col min="8962" max="8962" width="57.140625" style="1" hidden="1"/>
    <col min="8963" max="8963" width="18" style="1" hidden="1"/>
    <col min="8964" max="9217" width="9.140625" style="1" hidden="1"/>
    <col min="9218" max="9218" width="57.140625" style="1" hidden="1"/>
    <col min="9219" max="9219" width="18" style="1" hidden="1"/>
    <col min="9220" max="9473" width="9.140625" style="1" hidden="1"/>
    <col min="9474" max="9474" width="57.140625" style="1" hidden="1"/>
    <col min="9475" max="9475" width="18" style="1" hidden="1"/>
    <col min="9476" max="9729" width="9.140625" style="1" hidden="1"/>
    <col min="9730" max="9730" width="57.140625" style="1" hidden="1"/>
    <col min="9731" max="9731" width="18" style="1" hidden="1"/>
    <col min="9732" max="9985" width="9.140625" style="1" hidden="1"/>
    <col min="9986" max="9986" width="57.140625" style="1" hidden="1"/>
    <col min="9987" max="9987" width="18" style="1" hidden="1"/>
    <col min="9988" max="10241" width="9.140625" style="1" hidden="1"/>
    <col min="10242" max="10242" width="57.140625" style="1" hidden="1"/>
    <col min="10243" max="10243" width="18" style="1" hidden="1"/>
    <col min="10244" max="10497" width="9.140625" style="1" hidden="1"/>
    <col min="10498" max="10498" width="57.140625" style="1" hidden="1"/>
    <col min="10499" max="10499" width="18" style="1" hidden="1"/>
    <col min="10500" max="10753" width="9.140625" style="1" hidden="1"/>
    <col min="10754" max="10754" width="57.140625" style="1" hidden="1"/>
    <col min="10755" max="10755" width="18" style="1" hidden="1"/>
    <col min="10756" max="11009" width="9.140625" style="1" hidden="1"/>
    <col min="11010" max="11010" width="57.140625" style="1" hidden="1"/>
    <col min="11011" max="11011" width="18" style="1" hidden="1"/>
    <col min="11012" max="11265" width="9.140625" style="1" hidden="1"/>
    <col min="11266" max="11266" width="57.140625" style="1" hidden="1"/>
    <col min="11267" max="11267" width="18" style="1" hidden="1"/>
    <col min="11268" max="11521" width="9.140625" style="1" hidden="1"/>
    <col min="11522" max="11522" width="57.140625" style="1" hidden="1"/>
    <col min="11523" max="11523" width="18" style="1" hidden="1"/>
    <col min="11524" max="11777" width="9.140625" style="1" hidden="1"/>
    <col min="11778" max="11778" width="57.140625" style="1" hidden="1"/>
    <col min="11779" max="11779" width="18" style="1" hidden="1"/>
    <col min="11780" max="12033" width="9.140625" style="1" hidden="1"/>
    <col min="12034" max="12034" width="57.140625" style="1" hidden="1"/>
    <col min="12035" max="12035" width="18" style="1" hidden="1"/>
    <col min="12036" max="12289" width="9.140625" style="1" hidden="1"/>
    <col min="12290" max="12290" width="57.140625" style="1" hidden="1"/>
    <col min="12291" max="12291" width="18" style="1" hidden="1"/>
    <col min="12292" max="12545" width="9.140625" style="1" hidden="1"/>
    <col min="12546" max="12546" width="57.140625" style="1" hidden="1"/>
    <col min="12547" max="12547" width="18" style="1" hidden="1"/>
    <col min="12548" max="12801" width="9.140625" style="1" hidden="1"/>
    <col min="12802" max="12802" width="57.140625" style="1" hidden="1"/>
    <col min="12803" max="12803" width="18" style="1" hidden="1"/>
    <col min="12804" max="13057" width="9.140625" style="1" hidden="1"/>
    <col min="13058" max="13058" width="57.140625" style="1" hidden="1"/>
    <col min="13059" max="13059" width="18" style="1" hidden="1"/>
    <col min="13060" max="13313" width="9.140625" style="1" hidden="1"/>
    <col min="13314" max="13314" width="57.140625" style="1" hidden="1"/>
    <col min="13315" max="13315" width="18" style="1" hidden="1"/>
    <col min="13316" max="13569" width="9.140625" style="1" hidden="1"/>
    <col min="13570" max="13570" width="57.140625" style="1" hidden="1"/>
    <col min="13571" max="13571" width="18" style="1" hidden="1"/>
    <col min="13572" max="13825" width="9.140625" style="1" hidden="1"/>
    <col min="13826" max="13826" width="57.140625" style="1" hidden="1"/>
    <col min="13827" max="13827" width="18" style="1" hidden="1"/>
    <col min="13828" max="14081" width="9.140625" style="1" hidden="1"/>
    <col min="14082" max="14082" width="57.140625" style="1" hidden="1"/>
    <col min="14083" max="14083" width="18" style="1" hidden="1"/>
    <col min="14084" max="14337" width="9.140625" style="1" hidden="1"/>
    <col min="14338" max="14338" width="57.140625" style="1" hidden="1"/>
    <col min="14339" max="14339" width="18" style="1" hidden="1"/>
    <col min="14340" max="14593" width="9.140625" style="1" hidden="1"/>
    <col min="14594" max="14594" width="57.140625" style="1" hidden="1"/>
    <col min="14595" max="14595" width="18" style="1" hidden="1"/>
    <col min="14596" max="14849" width="9.140625" style="1" hidden="1"/>
    <col min="14850" max="14850" width="57.140625" style="1" hidden="1"/>
    <col min="14851" max="14851" width="18" style="1" hidden="1"/>
    <col min="14852" max="15105" width="9.140625" style="1" hidden="1"/>
    <col min="15106" max="15106" width="57.140625" style="1" hidden="1"/>
    <col min="15107" max="15107" width="18" style="1" hidden="1"/>
    <col min="15108" max="15361" width="9.140625" style="1" hidden="1"/>
    <col min="15362" max="15362" width="57.140625" style="1" hidden="1"/>
    <col min="15363" max="15363" width="18" style="1" hidden="1"/>
    <col min="15364" max="15617" width="9.140625" style="1" hidden="1"/>
    <col min="15618" max="15618" width="57.140625" style="1" hidden="1"/>
    <col min="15619" max="15619" width="18" style="1" hidden="1"/>
    <col min="15620" max="15873" width="9.140625" style="1" hidden="1"/>
    <col min="15874" max="15874" width="57.140625" style="1" hidden="1"/>
    <col min="15875" max="15875" width="18" style="1" hidden="1"/>
    <col min="15876" max="16129" width="9.140625" style="1" hidden="1"/>
    <col min="16130" max="16130" width="57.140625" style="1" hidden="1"/>
    <col min="16131" max="16131" width="18" style="1" hidden="1"/>
    <col min="16132" max="16379" width="9.140625" style="1" hidden="1"/>
    <col min="16380" max="16380" width="14.42578125" style="1" customWidth="1"/>
    <col min="16381" max="16381" width="10.7109375" style="1" customWidth="1"/>
    <col min="16382" max="16382" width="5.42578125" style="1" customWidth="1"/>
    <col min="16383" max="16383" width="14.42578125" style="1" customWidth="1"/>
    <col min="16384" max="16384" width="5.28515625" style="1" customWidth="1"/>
  </cols>
  <sheetData>
    <row r="1" spans="1:12" ht="15">
      <c r="A1" s="182"/>
      <c r="B1" s="183" t="s">
        <v>613</v>
      </c>
      <c r="C1" s="184"/>
    </row>
    <row r="2" spans="1:12" ht="15">
      <c r="A2" s="185"/>
      <c r="B2" s="3"/>
      <c r="C2" s="186"/>
    </row>
    <row r="3" spans="1:12" ht="45.75" customHeight="1">
      <c r="A3" s="187"/>
      <c r="B3" s="188" t="s">
        <v>579</v>
      </c>
      <c r="C3" s="189"/>
    </row>
    <row r="4" spans="1:12" ht="24.95" customHeight="1" thickBot="1">
      <c r="A4" s="190" t="s">
        <v>3</v>
      </c>
      <c r="B4" s="190" t="s">
        <v>4</v>
      </c>
      <c r="C4" s="190" t="s">
        <v>580</v>
      </c>
      <c r="H4" s="1" t="s">
        <v>581</v>
      </c>
      <c r="J4" s="1">
        <v>0.78393588999999997</v>
      </c>
      <c r="K4" s="191">
        <f>1-J4</f>
        <v>0.21609999999999999</v>
      </c>
    </row>
    <row r="5" spans="1:12" ht="24.95" customHeight="1" thickBot="1">
      <c r="A5" s="192">
        <v>1</v>
      </c>
      <c r="B5" s="193" t="s">
        <v>582</v>
      </c>
      <c r="C5" s="194"/>
      <c r="H5" s="1" t="s">
        <v>583</v>
      </c>
      <c r="J5" s="1">
        <f>J4</f>
        <v>0.78393588999999997</v>
      </c>
    </row>
    <row r="6" spans="1:12" ht="24.95" customHeight="1" thickBot="1">
      <c r="A6" s="192">
        <v>2</v>
      </c>
      <c r="B6" s="193" t="s">
        <v>584</v>
      </c>
      <c r="C6" s="195"/>
      <c r="H6" s="1" t="s">
        <v>107</v>
      </c>
      <c r="J6" s="1">
        <f>J5</f>
        <v>0.78393588999999997</v>
      </c>
    </row>
    <row r="7" spans="1:12" ht="24.95" customHeight="1" thickBot="1">
      <c r="A7" s="192">
        <v>3</v>
      </c>
      <c r="B7" s="193" t="s">
        <v>585</v>
      </c>
      <c r="C7" s="195"/>
      <c r="E7" s="122">
        <f>SUM(C5:C9)</f>
        <v>0</v>
      </c>
      <c r="H7" s="1" t="s">
        <v>586</v>
      </c>
      <c r="J7" s="1">
        <f>J6</f>
        <v>0.78393588999999997</v>
      </c>
    </row>
    <row r="8" spans="1:12" ht="24.95" customHeight="1" thickBot="1">
      <c r="A8" s="192">
        <v>4</v>
      </c>
      <c r="B8" s="193" t="s">
        <v>587</v>
      </c>
      <c r="C8" s="195"/>
      <c r="H8" s="1" t="s">
        <v>588</v>
      </c>
      <c r="J8" s="1">
        <v>1</v>
      </c>
      <c r="L8" s="1" t="e">
        <f>#REF!</f>
        <v>#REF!</v>
      </c>
    </row>
    <row r="9" spans="1:12" ht="24.95" customHeight="1" thickBot="1">
      <c r="A9" s="192">
        <v>5</v>
      </c>
      <c r="B9" s="193" t="s">
        <v>589</v>
      </c>
      <c r="C9" s="195"/>
      <c r="G9" s="7">
        <f>H9/12</f>
        <v>0</v>
      </c>
      <c r="H9" s="7">
        <f>'Anexo III - Pl. Total'!D13</f>
        <v>0</v>
      </c>
      <c r="I9" s="7"/>
      <c r="J9" s="7"/>
    </row>
    <row r="10" spans="1:12" ht="24.95" customHeight="1" thickBot="1">
      <c r="A10" s="190" t="s">
        <v>3</v>
      </c>
      <c r="B10" s="190" t="s">
        <v>590</v>
      </c>
      <c r="C10" s="196"/>
      <c r="G10" s="7">
        <f>H10/12</f>
        <v>0</v>
      </c>
      <c r="H10" s="7">
        <f>'Anexo III - Pl. Total'!I13</f>
        <v>0</v>
      </c>
    </row>
    <row r="11" spans="1:12" ht="24.95" customHeight="1" thickBot="1">
      <c r="A11" s="192">
        <v>1</v>
      </c>
      <c r="B11" s="193" t="s">
        <v>591</v>
      </c>
      <c r="C11" s="194"/>
      <c r="G11" s="1">
        <v>65155</v>
      </c>
      <c r="J11" s="7">
        <v>781859.98</v>
      </c>
    </row>
    <row r="12" spans="1:12" ht="24.95" customHeight="1" thickBot="1">
      <c r="A12" s="192">
        <v>2</v>
      </c>
      <c r="B12" s="193" t="s">
        <v>592</v>
      </c>
      <c r="C12" s="195"/>
      <c r="G12" s="7">
        <f>G11*12</f>
        <v>781860</v>
      </c>
      <c r="J12" s="1">
        <v>65154.99</v>
      </c>
    </row>
    <row r="13" spans="1:12" ht="24.95" customHeight="1" thickBot="1">
      <c r="A13" s="192">
        <v>3</v>
      </c>
      <c r="B13" s="193" t="s">
        <v>593</v>
      </c>
      <c r="C13" s="195"/>
      <c r="J13" s="1">
        <f>J12*12</f>
        <v>781859.88</v>
      </c>
    </row>
    <row r="14" spans="1:12" ht="24.95" customHeight="1" thickBot="1">
      <c r="A14" s="197" t="s">
        <v>220</v>
      </c>
      <c r="B14" s="198" t="s">
        <v>594</v>
      </c>
      <c r="C14" s="195"/>
    </row>
    <row r="15" spans="1:12" ht="24.95" customHeight="1">
      <c r="A15" s="190"/>
      <c r="B15" s="199" t="s">
        <v>436</v>
      </c>
      <c r="C15" s="196">
        <f>SUM(C11:C14)</f>
        <v>0</v>
      </c>
    </row>
    <row r="16" spans="1:12" ht="24.95" customHeight="1">
      <c r="A16" s="190"/>
      <c r="B16" s="190" t="s">
        <v>595</v>
      </c>
      <c r="C16" s="200">
        <f>((1+(C5+C7+C8))*(1+C6)*(1+C9)/(1-C15))-1</f>
        <v>0</v>
      </c>
      <c r="H16" s="191">
        <v>0.2515</v>
      </c>
    </row>
    <row r="17" spans="1:2" ht="16.5">
      <c r="B17" s="201" t="s">
        <v>596</v>
      </c>
    </row>
    <row r="18" spans="1:2" ht="16.5">
      <c r="B18" s="201" t="s">
        <v>597</v>
      </c>
    </row>
    <row r="20" spans="1:2" ht="18" customHeight="1"/>
    <row r="21" spans="1:2">
      <c r="A21" s="109"/>
      <c r="B21" s="112"/>
    </row>
    <row r="22" spans="1:2">
      <c r="A22" s="109"/>
      <c r="B22" s="112"/>
    </row>
    <row r="91" spans="17:20">
      <c r="Q91" s="277"/>
      <c r="R91" s="277"/>
      <c r="S91" s="277"/>
      <c r="T91" s="27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legacyDrawing r:id="rId2"/>
  <oleObjects>
    <oleObject progId="Equation.3" shapeId="15361" r:id="rId3"/>
  </oleObject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WVK91"/>
  <sheetViews>
    <sheetView showGridLines="0" view="pageBreakPreview" zoomScale="60" zoomScaleNormal="100" workbookViewId="0">
      <selection activeCell="C6" sqref="C6:C15"/>
    </sheetView>
  </sheetViews>
  <sheetFormatPr defaultColWidth="0" defaultRowHeight="12.75"/>
  <cols>
    <col min="1" max="1" width="9.140625" style="1" customWidth="1"/>
    <col min="2" max="2" width="41.28515625" style="1" customWidth="1"/>
    <col min="3" max="3" width="25" style="1" customWidth="1"/>
    <col min="4" max="257" width="9.140625" style="1" hidden="1"/>
    <col min="258" max="258" width="41.28515625" style="1" hidden="1"/>
    <col min="259" max="259" width="25" style="1" hidden="1"/>
    <col min="260" max="513" width="9.140625" style="1" hidden="1"/>
    <col min="514" max="514" width="41.28515625" style="1" hidden="1"/>
    <col min="515" max="515" width="25" style="1" hidden="1"/>
    <col min="516" max="769" width="9.140625" style="1" hidden="1"/>
    <col min="770" max="770" width="41.28515625" style="1" hidden="1"/>
    <col min="771" max="771" width="25" style="1" hidden="1"/>
    <col min="772" max="1025" width="9.140625" style="1" hidden="1"/>
    <col min="1026" max="1026" width="41.28515625" style="1" hidden="1"/>
    <col min="1027" max="1027" width="25" style="1" hidden="1"/>
    <col min="1028" max="1281" width="9.140625" style="1" hidden="1"/>
    <col min="1282" max="1282" width="41.28515625" style="1" hidden="1"/>
    <col min="1283" max="1283" width="25" style="1" hidden="1"/>
    <col min="1284" max="1537" width="9.140625" style="1" hidden="1"/>
    <col min="1538" max="1538" width="41.28515625" style="1" hidden="1"/>
    <col min="1539" max="1539" width="25" style="1" hidden="1"/>
    <col min="1540" max="1793" width="9.140625" style="1" hidden="1"/>
    <col min="1794" max="1794" width="41.28515625" style="1" hidden="1"/>
    <col min="1795" max="1795" width="25" style="1" hidden="1"/>
    <col min="1796" max="2049" width="9.140625" style="1" hidden="1"/>
    <col min="2050" max="2050" width="41.28515625" style="1" hidden="1"/>
    <col min="2051" max="2051" width="25" style="1" hidden="1"/>
    <col min="2052" max="2305" width="9.140625" style="1" hidden="1"/>
    <col min="2306" max="2306" width="41.28515625" style="1" hidden="1"/>
    <col min="2307" max="2307" width="25" style="1" hidden="1"/>
    <col min="2308" max="2561" width="9.140625" style="1" hidden="1"/>
    <col min="2562" max="2562" width="41.28515625" style="1" hidden="1"/>
    <col min="2563" max="2563" width="25" style="1" hidden="1"/>
    <col min="2564" max="2817" width="9.140625" style="1" hidden="1"/>
    <col min="2818" max="2818" width="41.28515625" style="1" hidden="1"/>
    <col min="2819" max="2819" width="25" style="1" hidden="1"/>
    <col min="2820" max="3073" width="9.140625" style="1" hidden="1"/>
    <col min="3074" max="3074" width="41.28515625" style="1" hidden="1"/>
    <col min="3075" max="3075" width="25" style="1" hidden="1"/>
    <col min="3076" max="3329" width="9.140625" style="1" hidden="1"/>
    <col min="3330" max="3330" width="41.28515625" style="1" hidden="1"/>
    <col min="3331" max="3331" width="25" style="1" hidden="1"/>
    <col min="3332" max="3585" width="9.140625" style="1" hidden="1"/>
    <col min="3586" max="3586" width="41.28515625" style="1" hidden="1"/>
    <col min="3587" max="3587" width="25" style="1" hidden="1"/>
    <col min="3588" max="3841" width="9.140625" style="1" hidden="1"/>
    <col min="3842" max="3842" width="41.28515625" style="1" hidden="1"/>
    <col min="3843" max="3843" width="25" style="1" hidden="1"/>
    <col min="3844" max="4097" width="9.140625" style="1" hidden="1"/>
    <col min="4098" max="4098" width="41.28515625" style="1" hidden="1"/>
    <col min="4099" max="4099" width="25" style="1" hidden="1"/>
    <col min="4100" max="4353" width="9.140625" style="1" hidden="1"/>
    <col min="4354" max="4354" width="41.28515625" style="1" hidden="1"/>
    <col min="4355" max="4355" width="25" style="1" hidden="1"/>
    <col min="4356" max="4609" width="9.140625" style="1" hidden="1"/>
    <col min="4610" max="4610" width="41.28515625" style="1" hidden="1"/>
    <col min="4611" max="4611" width="25" style="1" hidden="1"/>
    <col min="4612" max="4865" width="9.140625" style="1" hidden="1"/>
    <col min="4866" max="4866" width="41.28515625" style="1" hidden="1"/>
    <col min="4867" max="4867" width="25" style="1" hidden="1"/>
    <col min="4868" max="5121" width="9.140625" style="1" hidden="1"/>
    <col min="5122" max="5122" width="41.28515625" style="1" hidden="1"/>
    <col min="5123" max="5123" width="25" style="1" hidden="1"/>
    <col min="5124" max="5377" width="9.140625" style="1" hidden="1"/>
    <col min="5378" max="5378" width="41.28515625" style="1" hidden="1"/>
    <col min="5379" max="5379" width="25" style="1" hidden="1"/>
    <col min="5380" max="5633" width="9.140625" style="1" hidden="1"/>
    <col min="5634" max="5634" width="41.28515625" style="1" hidden="1"/>
    <col min="5635" max="5635" width="25" style="1" hidden="1"/>
    <col min="5636" max="5889" width="9.140625" style="1" hidden="1"/>
    <col min="5890" max="5890" width="41.28515625" style="1" hidden="1"/>
    <col min="5891" max="5891" width="25" style="1" hidden="1"/>
    <col min="5892" max="6145" width="9.140625" style="1" hidden="1"/>
    <col min="6146" max="6146" width="41.28515625" style="1" hidden="1"/>
    <col min="6147" max="6147" width="25" style="1" hidden="1"/>
    <col min="6148" max="6401" width="9.140625" style="1" hidden="1"/>
    <col min="6402" max="6402" width="41.28515625" style="1" hidden="1"/>
    <col min="6403" max="6403" width="25" style="1" hidden="1"/>
    <col min="6404" max="6657" width="9.140625" style="1" hidden="1"/>
    <col min="6658" max="6658" width="41.28515625" style="1" hidden="1"/>
    <col min="6659" max="6659" width="25" style="1" hidden="1"/>
    <col min="6660" max="6913" width="9.140625" style="1" hidden="1"/>
    <col min="6914" max="6914" width="41.28515625" style="1" hidden="1"/>
    <col min="6915" max="6915" width="25" style="1" hidden="1"/>
    <col min="6916" max="7169" width="9.140625" style="1" hidden="1"/>
    <col min="7170" max="7170" width="41.28515625" style="1" hidden="1"/>
    <col min="7171" max="7171" width="25" style="1" hidden="1"/>
    <col min="7172" max="7425" width="9.140625" style="1" hidden="1"/>
    <col min="7426" max="7426" width="41.28515625" style="1" hidden="1"/>
    <col min="7427" max="7427" width="25" style="1" hidden="1"/>
    <col min="7428" max="7681" width="9.140625" style="1" hidden="1"/>
    <col min="7682" max="7682" width="41.28515625" style="1" hidden="1"/>
    <col min="7683" max="7683" width="25" style="1" hidden="1"/>
    <col min="7684" max="7937" width="9.140625" style="1" hidden="1"/>
    <col min="7938" max="7938" width="41.28515625" style="1" hidden="1"/>
    <col min="7939" max="7939" width="25" style="1" hidden="1"/>
    <col min="7940" max="8193" width="9.140625" style="1" hidden="1"/>
    <col min="8194" max="8194" width="41.28515625" style="1" hidden="1"/>
    <col min="8195" max="8195" width="25" style="1" hidden="1"/>
    <col min="8196" max="8449" width="9.140625" style="1" hidden="1"/>
    <col min="8450" max="8450" width="41.28515625" style="1" hidden="1"/>
    <col min="8451" max="8451" width="25" style="1" hidden="1"/>
    <col min="8452" max="8705" width="9.140625" style="1" hidden="1"/>
    <col min="8706" max="8706" width="41.28515625" style="1" hidden="1"/>
    <col min="8707" max="8707" width="25" style="1" hidden="1"/>
    <col min="8708" max="8961" width="9.140625" style="1" hidden="1"/>
    <col min="8962" max="8962" width="41.28515625" style="1" hidden="1"/>
    <col min="8963" max="8963" width="25" style="1" hidden="1"/>
    <col min="8964" max="9217" width="9.140625" style="1" hidden="1"/>
    <col min="9218" max="9218" width="41.28515625" style="1" hidden="1"/>
    <col min="9219" max="9219" width="25" style="1" hidden="1"/>
    <col min="9220" max="9473" width="9.140625" style="1" hidden="1"/>
    <col min="9474" max="9474" width="41.28515625" style="1" hidden="1"/>
    <col min="9475" max="9475" width="25" style="1" hidden="1"/>
    <col min="9476" max="9729" width="9.140625" style="1" hidden="1"/>
    <col min="9730" max="9730" width="41.28515625" style="1" hidden="1"/>
    <col min="9731" max="9731" width="25" style="1" hidden="1"/>
    <col min="9732" max="9985" width="9.140625" style="1" hidden="1"/>
    <col min="9986" max="9986" width="41.28515625" style="1" hidden="1"/>
    <col min="9987" max="9987" width="25" style="1" hidden="1"/>
    <col min="9988" max="10241" width="9.140625" style="1" hidden="1"/>
    <col min="10242" max="10242" width="41.28515625" style="1" hidden="1"/>
    <col min="10243" max="10243" width="25" style="1" hidden="1"/>
    <col min="10244" max="10497" width="9.140625" style="1" hidden="1"/>
    <col min="10498" max="10498" width="41.28515625" style="1" hidden="1"/>
    <col min="10499" max="10499" width="25" style="1" hidden="1"/>
    <col min="10500" max="10753" width="9.140625" style="1" hidden="1"/>
    <col min="10754" max="10754" width="41.28515625" style="1" hidden="1"/>
    <col min="10755" max="10755" width="25" style="1" hidden="1"/>
    <col min="10756" max="11009" width="9.140625" style="1" hidden="1"/>
    <col min="11010" max="11010" width="41.28515625" style="1" hidden="1"/>
    <col min="11011" max="11011" width="25" style="1" hidden="1"/>
    <col min="11012" max="11265" width="9.140625" style="1" hidden="1"/>
    <col min="11266" max="11266" width="41.28515625" style="1" hidden="1"/>
    <col min="11267" max="11267" width="25" style="1" hidden="1"/>
    <col min="11268" max="11521" width="9.140625" style="1" hidden="1"/>
    <col min="11522" max="11522" width="41.28515625" style="1" hidden="1"/>
    <col min="11523" max="11523" width="25" style="1" hidden="1"/>
    <col min="11524" max="11777" width="9.140625" style="1" hidden="1"/>
    <col min="11778" max="11778" width="41.28515625" style="1" hidden="1"/>
    <col min="11779" max="11779" width="25" style="1" hidden="1"/>
    <col min="11780" max="12033" width="9.140625" style="1" hidden="1"/>
    <col min="12034" max="12034" width="41.28515625" style="1" hidden="1"/>
    <col min="12035" max="12035" width="25" style="1" hidden="1"/>
    <col min="12036" max="12289" width="9.140625" style="1" hidden="1"/>
    <col min="12290" max="12290" width="41.28515625" style="1" hidden="1"/>
    <col min="12291" max="12291" width="25" style="1" hidden="1"/>
    <col min="12292" max="12545" width="9.140625" style="1" hidden="1"/>
    <col min="12546" max="12546" width="41.28515625" style="1" hidden="1"/>
    <col min="12547" max="12547" width="25" style="1" hidden="1"/>
    <col min="12548" max="12801" width="9.140625" style="1" hidden="1"/>
    <col min="12802" max="12802" width="41.28515625" style="1" hidden="1"/>
    <col min="12803" max="12803" width="25" style="1" hidden="1"/>
    <col min="12804" max="13057" width="9.140625" style="1" hidden="1"/>
    <col min="13058" max="13058" width="41.28515625" style="1" hidden="1"/>
    <col min="13059" max="13059" width="25" style="1" hidden="1"/>
    <col min="13060" max="13313" width="9.140625" style="1" hidden="1"/>
    <col min="13314" max="13314" width="41.28515625" style="1" hidden="1"/>
    <col min="13315" max="13315" width="25" style="1" hidden="1"/>
    <col min="13316" max="13569" width="9.140625" style="1" hidden="1"/>
    <col min="13570" max="13570" width="41.28515625" style="1" hidden="1"/>
    <col min="13571" max="13571" width="25" style="1" hidden="1"/>
    <col min="13572" max="13825" width="9.140625" style="1" hidden="1"/>
    <col min="13826" max="13826" width="41.28515625" style="1" hidden="1"/>
    <col min="13827" max="13827" width="25" style="1" hidden="1"/>
    <col min="13828" max="14081" width="9.140625" style="1" hidden="1"/>
    <col min="14082" max="14082" width="41.28515625" style="1" hidden="1"/>
    <col min="14083" max="14083" width="25" style="1" hidden="1"/>
    <col min="14084" max="14337" width="9.140625" style="1" hidden="1"/>
    <col min="14338" max="14338" width="41.28515625" style="1" hidden="1"/>
    <col min="14339" max="14339" width="25" style="1" hidden="1"/>
    <col min="14340" max="14593" width="9.140625" style="1" hidden="1"/>
    <col min="14594" max="14594" width="41.28515625" style="1" hidden="1"/>
    <col min="14595" max="14595" width="25" style="1" hidden="1"/>
    <col min="14596" max="14849" width="9.140625" style="1" hidden="1"/>
    <col min="14850" max="14850" width="41.28515625" style="1" hidden="1"/>
    <col min="14851" max="14851" width="25" style="1" hidden="1"/>
    <col min="14852" max="15105" width="9.140625" style="1" hidden="1"/>
    <col min="15106" max="15106" width="41.28515625" style="1" hidden="1"/>
    <col min="15107" max="15107" width="25" style="1" hidden="1"/>
    <col min="15108" max="15361" width="9.140625" style="1" hidden="1"/>
    <col min="15362" max="15362" width="41.28515625" style="1" hidden="1"/>
    <col min="15363" max="15363" width="25" style="1" hidden="1"/>
    <col min="15364" max="15617" width="9.140625" style="1" hidden="1"/>
    <col min="15618" max="15618" width="41.28515625" style="1" hidden="1"/>
    <col min="15619" max="15619" width="25" style="1" hidden="1"/>
    <col min="15620" max="15873" width="9.140625" style="1" hidden="1"/>
    <col min="15874" max="15874" width="41.28515625" style="1" hidden="1"/>
    <col min="15875" max="15875" width="25" style="1" hidden="1"/>
    <col min="15876" max="16129" width="9.140625" style="1" hidden="1"/>
    <col min="16130" max="16130" width="41.28515625" style="1" hidden="1"/>
    <col min="16131" max="16131" width="25" style="1" hidden="1"/>
    <col min="16132" max="16384" width="9.140625" style="1" hidden="1"/>
  </cols>
  <sheetData>
    <row r="2" spans="1:9" ht="32.25" customHeight="1" thickBot="1">
      <c r="A2" s="448" t="s">
        <v>614</v>
      </c>
      <c r="B2" s="448"/>
      <c r="C2" s="448"/>
      <c r="D2" s="10"/>
    </row>
    <row r="3" spans="1:9" ht="30" customHeight="1" thickBot="1">
      <c r="A3" s="449" t="s">
        <v>598</v>
      </c>
      <c r="B3" s="450"/>
      <c r="C3" s="451"/>
      <c r="D3" s="10"/>
    </row>
    <row r="4" spans="1:9" ht="16.5" thickBot="1">
      <c r="A4" s="2"/>
      <c r="B4" s="2"/>
      <c r="C4" s="2"/>
      <c r="D4" s="10"/>
    </row>
    <row r="5" spans="1:9" ht="24.95" customHeight="1" thickBot="1">
      <c r="A5" s="202" t="s">
        <v>3</v>
      </c>
      <c r="B5" s="203" t="s">
        <v>4</v>
      </c>
      <c r="C5" s="203" t="s">
        <v>580</v>
      </c>
      <c r="D5" s="10"/>
    </row>
    <row r="6" spans="1:9" ht="24.95" customHeight="1" thickBot="1">
      <c r="A6" s="204">
        <v>1</v>
      </c>
      <c r="B6" s="205" t="s">
        <v>582</v>
      </c>
      <c r="C6" s="194"/>
      <c r="D6" s="10"/>
      <c r="I6" s="191">
        <v>3.3000000000000002E-2</v>
      </c>
    </row>
    <row r="7" spans="1:9" ht="24.95" customHeight="1" thickBot="1">
      <c r="A7" s="206">
        <v>2</v>
      </c>
      <c r="B7" s="193" t="s">
        <v>584</v>
      </c>
      <c r="C7" s="195"/>
      <c r="D7" s="10"/>
      <c r="I7" s="191">
        <v>8.5000000000000006E-3</v>
      </c>
    </row>
    <row r="8" spans="1:9" ht="24.95" customHeight="1" thickBot="1">
      <c r="A8" s="206">
        <v>3</v>
      </c>
      <c r="B8" s="193" t="s">
        <v>599</v>
      </c>
      <c r="C8" s="195"/>
      <c r="D8" s="10"/>
      <c r="I8" s="191">
        <v>8.2000000000000007E-3</v>
      </c>
    </row>
    <row r="9" spans="1:9" ht="24.95" customHeight="1" thickBot="1">
      <c r="A9" s="206">
        <v>4</v>
      </c>
      <c r="B9" s="193" t="s">
        <v>587</v>
      </c>
      <c r="C9" s="195"/>
      <c r="D9" s="10"/>
      <c r="I9" s="191">
        <v>3.5000000000000001E-3</v>
      </c>
    </row>
    <row r="10" spans="1:9" ht="24.95" customHeight="1" thickBot="1">
      <c r="A10" s="206">
        <v>5</v>
      </c>
      <c r="B10" s="207" t="s">
        <v>589</v>
      </c>
      <c r="C10" s="195"/>
      <c r="D10" s="10"/>
      <c r="I10" s="191">
        <v>0.04</v>
      </c>
    </row>
    <row r="11" spans="1:9" ht="24.95" customHeight="1" thickBot="1">
      <c r="A11" s="208"/>
      <c r="B11" s="193"/>
      <c r="C11" s="209"/>
      <c r="D11" s="10"/>
      <c r="I11" s="191"/>
    </row>
    <row r="12" spans="1:9" ht="24.95" customHeight="1" thickBot="1">
      <c r="A12" s="206"/>
      <c r="B12" s="210" t="s">
        <v>590</v>
      </c>
      <c r="C12" s="211"/>
      <c r="D12" s="10"/>
      <c r="I12" s="191"/>
    </row>
    <row r="13" spans="1:9" ht="24.95" customHeight="1" thickBot="1">
      <c r="A13" s="206">
        <v>6</v>
      </c>
      <c r="B13" s="193" t="s">
        <v>592</v>
      </c>
      <c r="C13" s="194"/>
      <c r="D13" s="10"/>
      <c r="I13" s="191">
        <v>6.4999999999999997E-3</v>
      </c>
    </row>
    <row r="14" spans="1:9" ht="24.95" customHeight="1" thickBot="1">
      <c r="A14" s="206" t="s">
        <v>220</v>
      </c>
      <c r="B14" s="207" t="s">
        <v>593</v>
      </c>
      <c r="C14" s="195"/>
      <c r="D14" s="10"/>
      <c r="I14" s="191">
        <v>0.03</v>
      </c>
    </row>
    <row r="15" spans="1:9" ht="24.95" customHeight="1" thickBot="1">
      <c r="A15" s="212"/>
      <c r="B15" s="213" t="s">
        <v>436</v>
      </c>
      <c r="C15" s="195"/>
      <c r="D15" s="10"/>
    </row>
    <row r="16" spans="1:9" ht="24.95" customHeight="1" thickBot="1">
      <c r="A16" s="452" t="s">
        <v>595</v>
      </c>
      <c r="B16" s="453"/>
      <c r="C16" s="200">
        <f>((1+(C6+C8+C9))*(1+C7)*(1+C10)/(1-C15))-1</f>
        <v>0</v>
      </c>
      <c r="D16" s="10"/>
      <c r="I16" s="191">
        <v>0.13719999999999999</v>
      </c>
    </row>
    <row r="17" spans="1:4" ht="15.75">
      <c r="A17" s="10"/>
      <c r="B17" s="10"/>
      <c r="C17" s="10"/>
      <c r="D17" s="10"/>
    </row>
    <row r="18" spans="1:4" ht="16.5">
      <c r="A18" s="454" t="s">
        <v>597</v>
      </c>
      <c r="B18" s="454"/>
      <c r="C18" s="454"/>
      <c r="D18" s="10"/>
    </row>
    <row r="19" spans="1:4" ht="15.75">
      <c r="A19" s="10"/>
      <c r="B19" s="10"/>
      <c r="C19" s="10"/>
      <c r="D19" s="10"/>
    </row>
    <row r="91" spans="17:20">
      <c r="Q91" s="277"/>
      <c r="R91" s="277"/>
      <c r="S91" s="277"/>
      <c r="T91" s="277"/>
    </row>
  </sheetData>
  <mergeCells count="4">
    <mergeCell ref="A2:C2"/>
    <mergeCell ref="A3:C3"/>
    <mergeCell ref="A16:B16"/>
    <mergeCell ref="A18:C18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legacyDrawing r:id="rId2"/>
  <oleObjects>
    <oleObject progId="Equation.3" shapeId="16385" r:id="rId3"/>
  </oleObjects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1"/>
  <sheetViews>
    <sheetView workbookViewId="0">
      <selection activeCell="F12" sqref="F12"/>
    </sheetView>
  </sheetViews>
  <sheetFormatPr defaultRowHeight="15"/>
  <cols>
    <col min="1" max="1" width="5.140625" bestFit="1" customWidth="1"/>
    <col min="2" max="2" width="16.7109375" bestFit="1" customWidth="1"/>
    <col min="5" max="5" width="11.7109375" bestFit="1" customWidth="1"/>
    <col min="7" max="7" width="10.7109375" bestFit="1" customWidth="1"/>
  </cols>
  <sheetData>
    <row r="1" spans="1:7">
      <c r="A1" s="455" t="s">
        <v>615</v>
      </c>
      <c r="B1" s="455"/>
      <c r="C1" s="455"/>
      <c r="D1" s="455"/>
      <c r="E1" s="455"/>
    </row>
    <row r="2" spans="1:7">
      <c r="A2" s="456" t="s">
        <v>17</v>
      </c>
      <c r="B2" s="456" t="s">
        <v>211</v>
      </c>
      <c r="C2" s="456" t="s">
        <v>600</v>
      </c>
      <c r="D2" s="456" t="s">
        <v>80</v>
      </c>
      <c r="E2" s="456"/>
    </row>
    <row r="3" spans="1:7">
      <c r="A3" s="456"/>
      <c r="B3" s="456"/>
      <c r="C3" s="456"/>
      <c r="D3" s="241" t="s">
        <v>601</v>
      </c>
      <c r="E3" s="241" t="s">
        <v>129</v>
      </c>
    </row>
    <row r="4" spans="1:7">
      <c r="A4" s="240">
        <v>1</v>
      </c>
      <c r="B4" s="241" t="s">
        <v>602</v>
      </c>
      <c r="C4" s="241">
        <v>300</v>
      </c>
      <c r="D4" s="241"/>
      <c r="E4" s="243">
        <f>D4*C4</f>
        <v>0</v>
      </c>
    </row>
    <row r="5" spans="1:7">
      <c r="A5" s="240">
        <v>2</v>
      </c>
      <c r="B5" s="241" t="s">
        <v>603</v>
      </c>
      <c r="C5" s="241">
        <v>250</v>
      </c>
      <c r="D5" s="241"/>
      <c r="E5" s="243">
        <f>D5*C5</f>
        <v>0</v>
      </c>
    </row>
    <row r="6" spans="1:7">
      <c r="A6" s="456" t="s">
        <v>604</v>
      </c>
      <c r="B6" s="456"/>
      <c r="C6" s="456"/>
      <c r="D6" s="456"/>
      <c r="E6" s="243">
        <f>E4+E5</f>
        <v>0</v>
      </c>
    </row>
    <row r="7" spans="1:7">
      <c r="A7" s="456" t="s">
        <v>7</v>
      </c>
      <c r="B7" s="456"/>
      <c r="C7" s="456"/>
      <c r="D7" s="253"/>
      <c r="E7" s="243">
        <f>E6*D7</f>
        <v>0</v>
      </c>
      <c r="G7" s="239"/>
    </row>
    <row r="8" spans="1:7">
      <c r="A8" s="455" t="s">
        <v>436</v>
      </c>
      <c r="B8" s="455"/>
      <c r="C8" s="455"/>
      <c r="D8" s="455"/>
      <c r="E8" s="242">
        <f>E7+E6</f>
        <v>0</v>
      </c>
    </row>
    <row r="91" spans="17:20">
      <c r="Q91" s="276"/>
      <c r="R91" s="276"/>
      <c r="S91" s="276"/>
      <c r="T91" s="276"/>
    </row>
  </sheetData>
  <mergeCells count="8">
    <mergeCell ref="A1:E1"/>
    <mergeCell ref="A6:D6"/>
    <mergeCell ref="A8:D8"/>
    <mergeCell ref="A7:C7"/>
    <mergeCell ref="A2:A3"/>
    <mergeCell ref="B2:B3"/>
    <mergeCell ref="C2:C3"/>
    <mergeCell ref="D2:E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1"/>
  <sheetViews>
    <sheetView workbookViewId="0">
      <selection activeCell="G16" sqref="G16"/>
    </sheetView>
  </sheetViews>
  <sheetFormatPr defaultRowHeight="15"/>
  <cols>
    <col min="1" max="1" width="5.140625" bestFit="1" customWidth="1"/>
    <col min="2" max="2" width="20.28515625" bestFit="1" customWidth="1"/>
    <col min="5" max="5" width="11.7109375" bestFit="1" customWidth="1"/>
    <col min="7" max="7" width="10.7109375" bestFit="1" customWidth="1"/>
  </cols>
  <sheetData>
    <row r="1" spans="1:7">
      <c r="A1" s="455" t="s">
        <v>616</v>
      </c>
      <c r="B1" s="455"/>
      <c r="C1" s="455"/>
      <c r="D1" s="455"/>
      <c r="E1" s="455"/>
    </row>
    <row r="2" spans="1:7">
      <c r="A2" s="456" t="s">
        <v>17</v>
      </c>
      <c r="B2" s="456" t="s">
        <v>211</v>
      </c>
      <c r="C2" s="457" t="s">
        <v>605</v>
      </c>
      <c r="D2" s="456" t="s">
        <v>80</v>
      </c>
      <c r="E2" s="456"/>
    </row>
    <row r="3" spans="1:7">
      <c r="A3" s="456"/>
      <c r="B3" s="456"/>
      <c r="C3" s="456"/>
      <c r="D3" s="241" t="s">
        <v>601</v>
      </c>
      <c r="E3" s="241" t="s">
        <v>129</v>
      </c>
    </row>
    <row r="4" spans="1:7">
      <c r="A4" s="240">
        <v>1</v>
      </c>
      <c r="B4" s="241" t="s">
        <v>41</v>
      </c>
      <c r="C4" s="241">
        <f>32*12</f>
        <v>384</v>
      </c>
      <c r="D4" s="241"/>
      <c r="E4" s="243">
        <f>D4*C4</f>
        <v>0</v>
      </c>
    </row>
    <row r="5" spans="1:7">
      <c r="A5" s="456" t="s">
        <v>604</v>
      </c>
      <c r="B5" s="456"/>
      <c r="C5" s="456"/>
      <c r="D5" s="456"/>
      <c r="E5" s="243">
        <f>E4</f>
        <v>0</v>
      </c>
    </row>
    <row r="6" spans="1:7">
      <c r="A6" s="456" t="s">
        <v>7</v>
      </c>
      <c r="B6" s="456"/>
      <c r="C6" s="456"/>
      <c r="D6" s="253"/>
      <c r="E6" s="243">
        <f>E5*D6</f>
        <v>0</v>
      </c>
      <c r="G6" s="239"/>
    </row>
    <row r="7" spans="1:7">
      <c r="A7" s="455" t="s">
        <v>436</v>
      </c>
      <c r="B7" s="455"/>
      <c r="C7" s="455"/>
      <c r="D7" s="455"/>
      <c r="E7" s="242">
        <f>E6+E5</f>
        <v>0</v>
      </c>
    </row>
    <row r="91" spans="17:20">
      <c r="Q91" s="276"/>
      <c r="R91" s="276"/>
      <c r="S91" s="276"/>
      <c r="T91" s="276"/>
    </row>
  </sheetData>
  <mergeCells count="8">
    <mergeCell ref="A6:C6"/>
    <mergeCell ref="A7:D7"/>
    <mergeCell ref="A1:E1"/>
    <mergeCell ref="A2:A3"/>
    <mergeCell ref="B2:B3"/>
    <mergeCell ref="C2:C3"/>
    <mergeCell ref="D2:E2"/>
    <mergeCell ref="A5:D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3:T91"/>
  <sheetViews>
    <sheetView showGridLines="0" view="pageBreakPreview" zoomScale="90" zoomScaleNormal="100" zoomScaleSheetLayoutView="90" workbookViewId="0">
      <selection activeCell="D10" sqref="D10"/>
    </sheetView>
  </sheetViews>
  <sheetFormatPr defaultRowHeight="12.75"/>
  <cols>
    <col min="1" max="1" width="7.7109375" style="1" customWidth="1"/>
    <col min="2" max="2" width="35.42578125" style="1" customWidth="1"/>
    <col min="3" max="3" width="15.5703125" style="1" customWidth="1"/>
    <col min="4" max="4" width="16.42578125" style="1" customWidth="1"/>
    <col min="5" max="5" width="22.42578125" style="1" customWidth="1"/>
    <col min="6" max="6" width="9.140625" style="1"/>
    <col min="7" max="7" width="13.28515625" style="1" customWidth="1"/>
    <col min="8" max="8" width="29.42578125" style="1" customWidth="1"/>
    <col min="9" max="9" width="9.140625" style="1"/>
    <col min="10" max="10" width="12" style="1" customWidth="1"/>
    <col min="11" max="11" width="13.28515625" style="1" customWidth="1"/>
    <col min="12" max="13" width="15.140625" style="1" customWidth="1"/>
    <col min="14" max="256" width="9.140625" style="1"/>
    <col min="257" max="257" width="7.7109375" style="1" customWidth="1"/>
    <col min="258" max="258" width="35.42578125" style="1" customWidth="1"/>
    <col min="259" max="259" width="15.5703125" style="1" customWidth="1"/>
    <col min="260" max="260" width="16.42578125" style="1" customWidth="1"/>
    <col min="261" max="261" width="18.85546875" style="1" customWidth="1"/>
    <col min="262" max="263" width="9.140625" style="1"/>
    <col min="264" max="264" width="15.85546875" style="1" bestFit="1" customWidth="1"/>
    <col min="265" max="512" width="9.140625" style="1"/>
    <col min="513" max="513" width="7.7109375" style="1" customWidth="1"/>
    <col min="514" max="514" width="35.42578125" style="1" customWidth="1"/>
    <col min="515" max="515" width="15.5703125" style="1" customWidth="1"/>
    <col min="516" max="516" width="16.42578125" style="1" customWidth="1"/>
    <col min="517" max="517" width="18.85546875" style="1" customWidth="1"/>
    <col min="518" max="519" width="9.140625" style="1"/>
    <col min="520" max="520" width="15.85546875" style="1" bestFit="1" customWidth="1"/>
    <col min="521" max="768" width="9.140625" style="1"/>
    <col min="769" max="769" width="7.7109375" style="1" customWidth="1"/>
    <col min="770" max="770" width="35.42578125" style="1" customWidth="1"/>
    <col min="771" max="771" width="15.5703125" style="1" customWidth="1"/>
    <col min="772" max="772" width="16.42578125" style="1" customWidth="1"/>
    <col min="773" max="773" width="18.85546875" style="1" customWidth="1"/>
    <col min="774" max="775" width="9.140625" style="1"/>
    <col min="776" max="776" width="15.85546875" style="1" bestFit="1" customWidth="1"/>
    <col min="777" max="1024" width="9.140625" style="1"/>
    <col min="1025" max="1025" width="7.7109375" style="1" customWidth="1"/>
    <col min="1026" max="1026" width="35.42578125" style="1" customWidth="1"/>
    <col min="1027" max="1027" width="15.5703125" style="1" customWidth="1"/>
    <col min="1028" max="1028" width="16.42578125" style="1" customWidth="1"/>
    <col min="1029" max="1029" width="18.85546875" style="1" customWidth="1"/>
    <col min="1030" max="1031" width="9.140625" style="1"/>
    <col min="1032" max="1032" width="15.85546875" style="1" bestFit="1" customWidth="1"/>
    <col min="1033" max="1280" width="9.140625" style="1"/>
    <col min="1281" max="1281" width="7.7109375" style="1" customWidth="1"/>
    <col min="1282" max="1282" width="35.42578125" style="1" customWidth="1"/>
    <col min="1283" max="1283" width="15.5703125" style="1" customWidth="1"/>
    <col min="1284" max="1284" width="16.42578125" style="1" customWidth="1"/>
    <col min="1285" max="1285" width="18.85546875" style="1" customWidth="1"/>
    <col min="1286" max="1287" width="9.140625" style="1"/>
    <col min="1288" max="1288" width="15.85546875" style="1" bestFit="1" customWidth="1"/>
    <col min="1289" max="1536" width="9.140625" style="1"/>
    <col min="1537" max="1537" width="7.7109375" style="1" customWidth="1"/>
    <col min="1538" max="1538" width="35.42578125" style="1" customWidth="1"/>
    <col min="1539" max="1539" width="15.5703125" style="1" customWidth="1"/>
    <col min="1540" max="1540" width="16.42578125" style="1" customWidth="1"/>
    <col min="1541" max="1541" width="18.85546875" style="1" customWidth="1"/>
    <col min="1542" max="1543" width="9.140625" style="1"/>
    <col min="1544" max="1544" width="15.85546875" style="1" bestFit="1" customWidth="1"/>
    <col min="1545" max="1792" width="9.140625" style="1"/>
    <col min="1793" max="1793" width="7.7109375" style="1" customWidth="1"/>
    <col min="1794" max="1794" width="35.42578125" style="1" customWidth="1"/>
    <col min="1795" max="1795" width="15.5703125" style="1" customWidth="1"/>
    <col min="1796" max="1796" width="16.42578125" style="1" customWidth="1"/>
    <col min="1797" max="1797" width="18.85546875" style="1" customWidth="1"/>
    <col min="1798" max="1799" width="9.140625" style="1"/>
    <col min="1800" max="1800" width="15.85546875" style="1" bestFit="1" customWidth="1"/>
    <col min="1801" max="2048" width="9.140625" style="1"/>
    <col min="2049" max="2049" width="7.7109375" style="1" customWidth="1"/>
    <col min="2050" max="2050" width="35.42578125" style="1" customWidth="1"/>
    <col min="2051" max="2051" width="15.5703125" style="1" customWidth="1"/>
    <col min="2052" max="2052" width="16.42578125" style="1" customWidth="1"/>
    <col min="2053" max="2053" width="18.85546875" style="1" customWidth="1"/>
    <col min="2054" max="2055" width="9.140625" style="1"/>
    <col min="2056" max="2056" width="15.85546875" style="1" bestFit="1" customWidth="1"/>
    <col min="2057" max="2304" width="9.140625" style="1"/>
    <col min="2305" max="2305" width="7.7109375" style="1" customWidth="1"/>
    <col min="2306" max="2306" width="35.42578125" style="1" customWidth="1"/>
    <col min="2307" max="2307" width="15.5703125" style="1" customWidth="1"/>
    <col min="2308" max="2308" width="16.42578125" style="1" customWidth="1"/>
    <col min="2309" max="2309" width="18.85546875" style="1" customWidth="1"/>
    <col min="2310" max="2311" width="9.140625" style="1"/>
    <col min="2312" max="2312" width="15.85546875" style="1" bestFit="1" customWidth="1"/>
    <col min="2313" max="2560" width="9.140625" style="1"/>
    <col min="2561" max="2561" width="7.7109375" style="1" customWidth="1"/>
    <col min="2562" max="2562" width="35.42578125" style="1" customWidth="1"/>
    <col min="2563" max="2563" width="15.5703125" style="1" customWidth="1"/>
    <col min="2564" max="2564" width="16.42578125" style="1" customWidth="1"/>
    <col min="2565" max="2565" width="18.85546875" style="1" customWidth="1"/>
    <col min="2566" max="2567" width="9.140625" style="1"/>
    <col min="2568" max="2568" width="15.85546875" style="1" bestFit="1" customWidth="1"/>
    <col min="2569" max="2816" width="9.140625" style="1"/>
    <col min="2817" max="2817" width="7.7109375" style="1" customWidth="1"/>
    <col min="2818" max="2818" width="35.42578125" style="1" customWidth="1"/>
    <col min="2819" max="2819" width="15.5703125" style="1" customWidth="1"/>
    <col min="2820" max="2820" width="16.42578125" style="1" customWidth="1"/>
    <col min="2821" max="2821" width="18.85546875" style="1" customWidth="1"/>
    <col min="2822" max="2823" width="9.140625" style="1"/>
    <col min="2824" max="2824" width="15.85546875" style="1" bestFit="1" customWidth="1"/>
    <col min="2825" max="3072" width="9.140625" style="1"/>
    <col min="3073" max="3073" width="7.7109375" style="1" customWidth="1"/>
    <col min="3074" max="3074" width="35.42578125" style="1" customWidth="1"/>
    <col min="3075" max="3075" width="15.5703125" style="1" customWidth="1"/>
    <col min="3076" max="3076" width="16.42578125" style="1" customWidth="1"/>
    <col min="3077" max="3077" width="18.85546875" style="1" customWidth="1"/>
    <col min="3078" max="3079" width="9.140625" style="1"/>
    <col min="3080" max="3080" width="15.85546875" style="1" bestFit="1" customWidth="1"/>
    <col min="3081" max="3328" width="9.140625" style="1"/>
    <col min="3329" max="3329" width="7.7109375" style="1" customWidth="1"/>
    <col min="3330" max="3330" width="35.42578125" style="1" customWidth="1"/>
    <col min="3331" max="3331" width="15.5703125" style="1" customWidth="1"/>
    <col min="3332" max="3332" width="16.42578125" style="1" customWidth="1"/>
    <col min="3333" max="3333" width="18.85546875" style="1" customWidth="1"/>
    <col min="3334" max="3335" width="9.140625" style="1"/>
    <col min="3336" max="3336" width="15.85546875" style="1" bestFit="1" customWidth="1"/>
    <col min="3337" max="3584" width="9.140625" style="1"/>
    <col min="3585" max="3585" width="7.7109375" style="1" customWidth="1"/>
    <col min="3586" max="3586" width="35.42578125" style="1" customWidth="1"/>
    <col min="3587" max="3587" width="15.5703125" style="1" customWidth="1"/>
    <col min="3588" max="3588" width="16.42578125" style="1" customWidth="1"/>
    <col min="3589" max="3589" width="18.85546875" style="1" customWidth="1"/>
    <col min="3590" max="3591" width="9.140625" style="1"/>
    <col min="3592" max="3592" width="15.85546875" style="1" bestFit="1" customWidth="1"/>
    <col min="3593" max="3840" width="9.140625" style="1"/>
    <col min="3841" max="3841" width="7.7109375" style="1" customWidth="1"/>
    <col min="3842" max="3842" width="35.42578125" style="1" customWidth="1"/>
    <col min="3843" max="3843" width="15.5703125" style="1" customWidth="1"/>
    <col min="3844" max="3844" width="16.42578125" style="1" customWidth="1"/>
    <col min="3845" max="3845" width="18.85546875" style="1" customWidth="1"/>
    <col min="3846" max="3847" width="9.140625" style="1"/>
    <col min="3848" max="3848" width="15.85546875" style="1" bestFit="1" customWidth="1"/>
    <col min="3849" max="4096" width="9.140625" style="1"/>
    <col min="4097" max="4097" width="7.7109375" style="1" customWidth="1"/>
    <col min="4098" max="4098" width="35.42578125" style="1" customWidth="1"/>
    <col min="4099" max="4099" width="15.5703125" style="1" customWidth="1"/>
    <col min="4100" max="4100" width="16.42578125" style="1" customWidth="1"/>
    <col min="4101" max="4101" width="18.85546875" style="1" customWidth="1"/>
    <col min="4102" max="4103" width="9.140625" style="1"/>
    <col min="4104" max="4104" width="15.85546875" style="1" bestFit="1" customWidth="1"/>
    <col min="4105" max="4352" width="9.140625" style="1"/>
    <col min="4353" max="4353" width="7.7109375" style="1" customWidth="1"/>
    <col min="4354" max="4354" width="35.42578125" style="1" customWidth="1"/>
    <col min="4355" max="4355" width="15.5703125" style="1" customWidth="1"/>
    <col min="4356" max="4356" width="16.42578125" style="1" customWidth="1"/>
    <col min="4357" max="4357" width="18.85546875" style="1" customWidth="1"/>
    <col min="4358" max="4359" width="9.140625" style="1"/>
    <col min="4360" max="4360" width="15.85546875" style="1" bestFit="1" customWidth="1"/>
    <col min="4361" max="4608" width="9.140625" style="1"/>
    <col min="4609" max="4609" width="7.7109375" style="1" customWidth="1"/>
    <col min="4610" max="4610" width="35.42578125" style="1" customWidth="1"/>
    <col min="4611" max="4611" width="15.5703125" style="1" customWidth="1"/>
    <col min="4612" max="4612" width="16.42578125" style="1" customWidth="1"/>
    <col min="4613" max="4613" width="18.85546875" style="1" customWidth="1"/>
    <col min="4614" max="4615" width="9.140625" style="1"/>
    <col min="4616" max="4616" width="15.85546875" style="1" bestFit="1" customWidth="1"/>
    <col min="4617" max="4864" width="9.140625" style="1"/>
    <col min="4865" max="4865" width="7.7109375" style="1" customWidth="1"/>
    <col min="4866" max="4866" width="35.42578125" style="1" customWidth="1"/>
    <col min="4867" max="4867" width="15.5703125" style="1" customWidth="1"/>
    <col min="4868" max="4868" width="16.42578125" style="1" customWidth="1"/>
    <col min="4869" max="4869" width="18.85546875" style="1" customWidth="1"/>
    <col min="4870" max="4871" width="9.140625" style="1"/>
    <col min="4872" max="4872" width="15.85546875" style="1" bestFit="1" customWidth="1"/>
    <col min="4873" max="5120" width="9.140625" style="1"/>
    <col min="5121" max="5121" width="7.7109375" style="1" customWidth="1"/>
    <col min="5122" max="5122" width="35.42578125" style="1" customWidth="1"/>
    <col min="5123" max="5123" width="15.5703125" style="1" customWidth="1"/>
    <col min="5124" max="5124" width="16.42578125" style="1" customWidth="1"/>
    <col min="5125" max="5125" width="18.85546875" style="1" customWidth="1"/>
    <col min="5126" max="5127" width="9.140625" style="1"/>
    <col min="5128" max="5128" width="15.85546875" style="1" bestFit="1" customWidth="1"/>
    <col min="5129" max="5376" width="9.140625" style="1"/>
    <col min="5377" max="5377" width="7.7109375" style="1" customWidth="1"/>
    <col min="5378" max="5378" width="35.42578125" style="1" customWidth="1"/>
    <col min="5379" max="5379" width="15.5703125" style="1" customWidth="1"/>
    <col min="5380" max="5380" width="16.42578125" style="1" customWidth="1"/>
    <col min="5381" max="5381" width="18.85546875" style="1" customWidth="1"/>
    <col min="5382" max="5383" width="9.140625" style="1"/>
    <col min="5384" max="5384" width="15.85546875" style="1" bestFit="1" customWidth="1"/>
    <col min="5385" max="5632" width="9.140625" style="1"/>
    <col min="5633" max="5633" width="7.7109375" style="1" customWidth="1"/>
    <col min="5634" max="5634" width="35.42578125" style="1" customWidth="1"/>
    <col min="5635" max="5635" width="15.5703125" style="1" customWidth="1"/>
    <col min="5636" max="5636" width="16.42578125" style="1" customWidth="1"/>
    <col min="5637" max="5637" width="18.85546875" style="1" customWidth="1"/>
    <col min="5638" max="5639" width="9.140625" style="1"/>
    <col min="5640" max="5640" width="15.85546875" style="1" bestFit="1" customWidth="1"/>
    <col min="5641" max="5888" width="9.140625" style="1"/>
    <col min="5889" max="5889" width="7.7109375" style="1" customWidth="1"/>
    <col min="5890" max="5890" width="35.42578125" style="1" customWidth="1"/>
    <col min="5891" max="5891" width="15.5703125" style="1" customWidth="1"/>
    <col min="5892" max="5892" width="16.42578125" style="1" customWidth="1"/>
    <col min="5893" max="5893" width="18.85546875" style="1" customWidth="1"/>
    <col min="5894" max="5895" width="9.140625" style="1"/>
    <col min="5896" max="5896" width="15.85546875" style="1" bestFit="1" customWidth="1"/>
    <col min="5897" max="6144" width="9.140625" style="1"/>
    <col min="6145" max="6145" width="7.7109375" style="1" customWidth="1"/>
    <col min="6146" max="6146" width="35.42578125" style="1" customWidth="1"/>
    <col min="6147" max="6147" width="15.5703125" style="1" customWidth="1"/>
    <col min="6148" max="6148" width="16.42578125" style="1" customWidth="1"/>
    <col min="6149" max="6149" width="18.85546875" style="1" customWidth="1"/>
    <col min="6150" max="6151" width="9.140625" style="1"/>
    <col min="6152" max="6152" width="15.85546875" style="1" bestFit="1" customWidth="1"/>
    <col min="6153" max="6400" width="9.140625" style="1"/>
    <col min="6401" max="6401" width="7.7109375" style="1" customWidth="1"/>
    <col min="6402" max="6402" width="35.42578125" style="1" customWidth="1"/>
    <col min="6403" max="6403" width="15.5703125" style="1" customWidth="1"/>
    <col min="6404" max="6404" width="16.42578125" style="1" customWidth="1"/>
    <col min="6405" max="6405" width="18.85546875" style="1" customWidth="1"/>
    <col min="6406" max="6407" width="9.140625" style="1"/>
    <col min="6408" max="6408" width="15.85546875" style="1" bestFit="1" customWidth="1"/>
    <col min="6409" max="6656" width="9.140625" style="1"/>
    <col min="6657" max="6657" width="7.7109375" style="1" customWidth="1"/>
    <col min="6658" max="6658" width="35.42578125" style="1" customWidth="1"/>
    <col min="6659" max="6659" width="15.5703125" style="1" customWidth="1"/>
    <col min="6660" max="6660" width="16.42578125" style="1" customWidth="1"/>
    <col min="6661" max="6661" width="18.85546875" style="1" customWidth="1"/>
    <col min="6662" max="6663" width="9.140625" style="1"/>
    <col min="6664" max="6664" width="15.85546875" style="1" bestFit="1" customWidth="1"/>
    <col min="6665" max="6912" width="9.140625" style="1"/>
    <col min="6913" max="6913" width="7.7109375" style="1" customWidth="1"/>
    <col min="6914" max="6914" width="35.42578125" style="1" customWidth="1"/>
    <col min="6915" max="6915" width="15.5703125" style="1" customWidth="1"/>
    <col min="6916" max="6916" width="16.42578125" style="1" customWidth="1"/>
    <col min="6917" max="6917" width="18.85546875" style="1" customWidth="1"/>
    <col min="6918" max="6919" width="9.140625" style="1"/>
    <col min="6920" max="6920" width="15.85546875" style="1" bestFit="1" customWidth="1"/>
    <col min="6921" max="7168" width="9.140625" style="1"/>
    <col min="7169" max="7169" width="7.7109375" style="1" customWidth="1"/>
    <col min="7170" max="7170" width="35.42578125" style="1" customWidth="1"/>
    <col min="7171" max="7171" width="15.5703125" style="1" customWidth="1"/>
    <col min="7172" max="7172" width="16.42578125" style="1" customWidth="1"/>
    <col min="7173" max="7173" width="18.85546875" style="1" customWidth="1"/>
    <col min="7174" max="7175" width="9.140625" style="1"/>
    <col min="7176" max="7176" width="15.85546875" style="1" bestFit="1" customWidth="1"/>
    <col min="7177" max="7424" width="9.140625" style="1"/>
    <col min="7425" max="7425" width="7.7109375" style="1" customWidth="1"/>
    <col min="7426" max="7426" width="35.42578125" style="1" customWidth="1"/>
    <col min="7427" max="7427" width="15.5703125" style="1" customWidth="1"/>
    <col min="7428" max="7428" width="16.42578125" style="1" customWidth="1"/>
    <col min="7429" max="7429" width="18.85546875" style="1" customWidth="1"/>
    <col min="7430" max="7431" width="9.140625" style="1"/>
    <col min="7432" max="7432" width="15.85546875" style="1" bestFit="1" customWidth="1"/>
    <col min="7433" max="7680" width="9.140625" style="1"/>
    <col min="7681" max="7681" width="7.7109375" style="1" customWidth="1"/>
    <col min="7682" max="7682" width="35.42578125" style="1" customWidth="1"/>
    <col min="7683" max="7683" width="15.5703125" style="1" customWidth="1"/>
    <col min="7684" max="7684" width="16.42578125" style="1" customWidth="1"/>
    <col min="7685" max="7685" width="18.85546875" style="1" customWidth="1"/>
    <col min="7686" max="7687" width="9.140625" style="1"/>
    <col min="7688" max="7688" width="15.85546875" style="1" bestFit="1" customWidth="1"/>
    <col min="7689" max="7936" width="9.140625" style="1"/>
    <col min="7937" max="7937" width="7.7109375" style="1" customWidth="1"/>
    <col min="7938" max="7938" width="35.42578125" style="1" customWidth="1"/>
    <col min="7939" max="7939" width="15.5703125" style="1" customWidth="1"/>
    <col min="7940" max="7940" width="16.42578125" style="1" customWidth="1"/>
    <col min="7941" max="7941" width="18.85546875" style="1" customWidth="1"/>
    <col min="7942" max="7943" width="9.140625" style="1"/>
    <col min="7944" max="7944" width="15.85546875" style="1" bestFit="1" customWidth="1"/>
    <col min="7945" max="8192" width="9.140625" style="1"/>
    <col min="8193" max="8193" width="7.7109375" style="1" customWidth="1"/>
    <col min="8194" max="8194" width="35.42578125" style="1" customWidth="1"/>
    <col min="8195" max="8195" width="15.5703125" style="1" customWidth="1"/>
    <col min="8196" max="8196" width="16.42578125" style="1" customWidth="1"/>
    <col min="8197" max="8197" width="18.85546875" style="1" customWidth="1"/>
    <col min="8198" max="8199" width="9.140625" style="1"/>
    <col min="8200" max="8200" width="15.85546875" style="1" bestFit="1" customWidth="1"/>
    <col min="8201" max="8448" width="9.140625" style="1"/>
    <col min="8449" max="8449" width="7.7109375" style="1" customWidth="1"/>
    <col min="8450" max="8450" width="35.42578125" style="1" customWidth="1"/>
    <col min="8451" max="8451" width="15.5703125" style="1" customWidth="1"/>
    <col min="8452" max="8452" width="16.42578125" style="1" customWidth="1"/>
    <col min="8453" max="8453" width="18.85546875" style="1" customWidth="1"/>
    <col min="8454" max="8455" width="9.140625" style="1"/>
    <col min="8456" max="8456" width="15.85546875" style="1" bestFit="1" customWidth="1"/>
    <col min="8457" max="8704" width="9.140625" style="1"/>
    <col min="8705" max="8705" width="7.7109375" style="1" customWidth="1"/>
    <col min="8706" max="8706" width="35.42578125" style="1" customWidth="1"/>
    <col min="8707" max="8707" width="15.5703125" style="1" customWidth="1"/>
    <col min="8708" max="8708" width="16.42578125" style="1" customWidth="1"/>
    <col min="8709" max="8709" width="18.85546875" style="1" customWidth="1"/>
    <col min="8710" max="8711" width="9.140625" style="1"/>
    <col min="8712" max="8712" width="15.85546875" style="1" bestFit="1" customWidth="1"/>
    <col min="8713" max="8960" width="9.140625" style="1"/>
    <col min="8961" max="8961" width="7.7109375" style="1" customWidth="1"/>
    <col min="8962" max="8962" width="35.42578125" style="1" customWidth="1"/>
    <col min="8963" max="8963" width="15.5703125" style="1" customWidth="1"/>
    <col min="8964" max="8964" width="16.42578125" style="1" customWidth="1"/>
    <col min="8965" max="8965" width="18.85546875" style="1" customWidth="1"/>
    <col min="8966" max="8967" width="9.140625" style="1"/>
    <col min="8968" max="8968" width="15.85546875" style="1" bestFit="1" customWidth="1"/>
    <col min="8969" max="9216" width="9.140625" style="1"/>
    <col min="9217" max="9217" width="7.7109375" style="1" customWidth="1"/>
    <col min="9218" max="9218" width="35.42578125" style="1" customWidth="1"/>
    <col min="9219" max="9219" width="15.5703125" style="1" customWidth="1"/>
    <col min="9220" max="9220" width="16.42578125" style="1" customWidth="1"/>
    <col min="9221" max="9221" width="18.85546875" style="1" customWidth="1"/>
    <col min="9222" max="9223" width="9.140625" style="1"/>
    <col min="9224" max="9224" width="15.85546875" style="1" bestFit="1" customWidth="1"/>
    <col min="9225" max="9472" width="9.140625" style="1"/>
    <col min="9473" max="9473" width="7.7109375" style="1" customWidth="1"/>
    <col min="9474" max="9474" width="35.42578125" style="1" customWidth="1"/>
    <col min="9475" max="9475" width="15.5703125" style="1" customWidth="1"/>
    <col min="9476" max="9476" width="16.42578125" style="1" customWidth="1"/>
    <col min="9477" max="9477" width="18.85546875" style="1" customWidth="1"/>
    <col min="9478" max="9479" width="9.140625" style="1"/>
    <col min="9480" max="9480" width="15.85546875" style="1" bestFit="1" customWidth="1"/>
    <col min="9481" max="9728" width="9.140625" style="1"/>
    <col min="9729" max="9729" width="7.7109375" style="1" customWidth="1"/>
    <col min="9730" max="9730" width="35.42578125" style="1" customWidth="1"/>
    <col min="9731" max="9731" width="15.5703125" style="1" customWidth="1"/>
    <col min="9732" max="9732" width="16.42578125" style="1" customWidth="1"/>
    <col min="9733" max="9733" width="18.85546875" style="1" customWidth="1"/>
    <col min="9734" max="9735" width="9.140625" style="1"/>
    <col min="9736" max="9736" width="15.85546875" style="1" bestFit="1" customWidth="1"/>
    <col min="9737" max="9984" width="9.140625" style="1"/>
    <col min="9985" max="9985" width="7.7109375" style="1" customWidth="1"/>
    <col min="9986" max="9986" width="35.42578125" style="1" customWidth="1"/>
    <col min="9987" max="9987" width="15.5703125" style="1" customWidth="1"/>
    <col min="9988" max="9988" width="16.42578125" style="1" customWidth="1"/>
    <col min="9989" max="9989" width="18.85546875" style="1" customWidth="1"/>
    <col min="9990" max="9991" width="9.140625" style="1"/>
    <col min="9992" max="9992" width="15.85546875" style="1" bestFit="1" customWidth="1"/>
    <col min="9993" max="10240" width="9.140625" style="1"/>
    <col min="10241" max="10241" width="7.7109375" style="1" customWidth="1"/>
    <col min="10242" max="10242" width="35.42578125" style="1" customWidth="1"/>
    <col min="10243" max="10243" width="15.5703125" style="1" customWidth="1"/>
    <col min="10244" max="10244" width="16.42578125" style="1" customWidth="1"/>
    <col min="10245" max="10245" width="18.85546875" style="1" customWidth="1"/>
    <col min="10246" max="10247" width="9.140625" style="1"/>
    <col min="10248" max="10248" width="15.85546875" style="1" bestFit="1" customWidth="1"/>
    <col min="10249" max="10496" width="9.140625" style="1"/>
    <col min="10497" max="10497" width="7.7109375" style="1" customWidth="1"/>
    <col min="10498" max="10498" width="35.42578125" style="1" customWidth="1"/>
    <col min="10499" max="10499" width="15.5703125" style="1" customWidth="1"/>
    <col min="10500" max="10500" width="16.42578125" style="1" customWidth="1"/>
    <col min="10501" max="10501" width="18.85546875" style="1" customWidth="1"/>
    <col min="10502" max="10503" width="9.140625" style="1"/>
    <col min="10504" max="10504" width="15.85546875" style="1" bestFit="1" customWidth="1"/>
    <col min="10505" max="10752" width="9.140625" style="1"/>
    <col min="10753" max="10753" width="7.7109375" style="1" customWidth="1"/>
    <col min="10754" max="10754" width="35.42578125" style="1" customWidth="1"/>
    <col min="10755" max="10755" width="15.5703125" style="1" customWidth="1"/>
    <col min="10756" max="10756" width="16.42578125" style="1" customWidth="1"/>
    <col min="10757" max="10757" width="18.85546875" style="1" customWidth="1"/>
    <col min="10758" max="10759" width="9.140625" style="1"/>
    <col min="10760" max="10760" width="15.85546875" style="1" bestFit="1" customWidth="1"/>
    <col min="10761" max="11008" width="9.140625" style="1"/>
    <col min="11009" max="11009" width="7.7109375" style="1" customWidth="1"/>
    <col min="11010" max="11010" width="35.42578125" style="1" customWidth="1"/>
    <col min="11011" max="11011" width="15.5703125" style="1" customWidth="1"/>
    <col min="11012" max="11012" width="16.42578125" style="1" customWidth="1"/>
    <col min="11013" max="11013" width="18.85546875" style="1" customWidth="1"/>
    <col min="11014" max="11015" width="9.140625" style="1"/>
    <col min="11016" max="11016" width="15.85546875" style="1" bestFit="1" customWidth="1"/>
    <col min="11017" max="11264" width="9.140625" style="1"/>
    <col min="11265" max="11265" width="7.7109375" style="1" customWidth="1"/>
    <col min="11266" max="11266" width="35.42578125" style="1" customWidth="1"/>
    <col min="11267" max="11267" width="15.5703125" style="1" customWidth="1"/>
    <col min="11268" max="11268" width="16.42578125" style="1" customWidth="1"/>
    <col min="11269" max="11269" width="18.85546875" style="1" customWidth="1"/>
    <col min="11270" max="11271" width="9.140625" style="1"/>
    <col min="11272" max="11272" width="15.85546875" style="1" bestFit="1" customWidth="1"/>
    <col min="11273" max="11520" width="9.140625" style="1"/>
    <col min="11521" max="11521" width="7.7109375" style="1" customWidth="1"/>
    <col min="11522" max="11522" width="35.42578125" style="1" customWidth="1"/>
    <col min="11523" max="11523" width="15.5703125" style="1" customWidth="1"/>
    <col min="11524" max="11524" width="16.42578125" style="1" customWidth="1"/>
    <col min="11525" max="11525" width="18.85546875" style="1" customWidth="1"/>
    <col min="11526" max="11527" width="9.140625" style="1"/>
    <col min="11528" max="11528" width="15.85546875" style="1" bestFit="1" customWidth="1"/>
    <col min="11529" max="11776" width="9.140625" style="1"/>
    <col min="11777" max="11777" width="7.7109375" style="1" customWidth="1"/>
    <col min="11778" max="11778" width="35.42578125" style="1" customWidth="1"/>
    <col min="11779" max="11779" width="15.5703125" style="1" customWidth="1"/>
    <col min="11780" max="11780" width="16.42578125" style="1" customWidth="1"/>
    <col min="11781" max="11781" width="18.85546875" style="1" customWidth="1"/>
    <col min="11782" max="11783" width="9.140625" style="1"/>
    <col min="11784" max="11784" width="15.85546875" style="1" bestFit="1" customWidth="1"/>
    <col min="11785" max="12032" width="9.140625" style="1"/>
    <col min="12033" max="12033" width="7.7109375" style="1" customWidth="1"/>
    <col min="12034" max="12034" width="35.42578125" style="1" customWidth="1"/>
    <col min="12035" max="12035" width="15.5703125" style="1" customWidth="1"/>
    <col min="12036" max="12036" width="16.42578125" style="1" customWidth="1"/>
    <col min="12037" max="12037" width="18.85546875" style="1" customWidth="1"/>
    <col min="12038" max="12039" width="9.140625" style="1"/>
    <col min="12040" max="12040" width="15.85546875" style="1" bestFit="1" customWidth="1"/>
    <col min="12041" max="12288" width="9.140625" style="1"/>
    <col min="12289" max="12289" width="7.7109375" style="1" customWidth="1"/>
    <col min="12290" max="12290" width="35.42578125" style="1" customWidth="1"/>
    <col min="12291" max="12291" width="15.5703125" style="1" customWidth="1"/>
    <col min="12292" max="12292" width="16.42578125" style="1" customWidth="1"/>
    <col min="12293" max="12293" width="18.85546875" style="1" customWidth="1"/>
    <col min="12294" max="12295" width="9.140625" style="1"/>
    <col min="12296" max="12296" width="15.85546875" style="1" bestFit="1" customWidth="1"/>
    <col min="12297" max="12544" width="9.140625" style="1"/>
    <col min="12545" max="12545" width="7.7109375" style="1" customWidth="1"/>
    <col min="12546" max="12546" width="35.42578125" style="1" customWidth="1"/>
    <col min="12547" max="12547" width="15.5703125" style="1" customWidth="1"/>
    <col min="12548" max="12548" width="16.42578125" style="1" customWidth="1"/>
    <col min="12549" max="12549" width="18.85546875" style="1" customWidth="1"/>
    <col min="12550" max="12551" width="9.140625" style="1"/>
    <col min="12552" max="12552" width="15.85546875" style="1" bestFit="1" customWidth="1"/>
    <col min="12553" max="12800" width="9.140625" style="1"/>
    <col min="12801" max="12801" width="7.7109375" style="1" customWidth="1"/>
    <col min="12802" max="12802" width="35.42578125" style="1" customWidth="1"/>
    <col min="12803" max="12803" width="15.5703125" style="1" customWidth="1"/>
    <col min="12804" max="12804" width="16.42578125" style="1" customWidth="1"/>
    <col min="12805" max="12805" width="18.85546875" style="1" customWidth="1"/>
    <col min="12806" max="12807" width="9.140625" style="1"/>
    <col min="12808" max="12808" width="15.85546875" style="1" bestFit="1" customWidth="1"/>
    <col min="12809" max="13056" width="9.140625" style="1"/>
    <col min="13057" max="13057" width="7.7109375" style="1" customWidth="1"/>
    <col min="13058" max="13058" width="35.42578125" style="1" customWidth="1"/>
    <col min="13059" max="13059" width="15.5703125" style="1" customWidth="1"/>
    <col min="13060" max="13060" width="16.42578125" style="1" customWidth="1"/>
    <col min="13061" max="13061" width="18.85546875" style="1" customWidth="1"/>
    <col min="13062" max="13063" width="9.140625" style="1"/>
    <col min="13064" max="13064" width="15.85546875" style="1" bestFit="1" customWidth="1"/>
    <col min="13065" max="13312" width="9.140625" style="1"/>
    <col min="13313" max="13313" width="7.7109375" style="1" customWidth="1"/>
    <col min="13314" max="13314" width="35.42578125" style="1" customWidth="1"/>
    <col min="13315" max="13315" width="15.5703125" style="1" customWidth="1"/>
    <col min="13316" max="13316" width="16.42578125" style="1" customWidth="1"/>
    <col min="13317" max="13317" width="18.85546875" style="1" customWidth="1"/>
    <col min="13318" max="13319" width="9.140625" style="1"/>
    <col min="13320" max="13320" width="15.85546875" style="1" bestFit="1" customWidth="1"/>
    <col min="13321" max="13568" width="9.140625" style="1"/>
    <col min="13569" max="13569" width="7.7109375" style="1" customWidth="1"/>
    <col min="13570" max="13570" width="35.42578125" style="1" customWidth="1"/>
    <col min="13571" max="13571" width="15.5703125" style="1" customWidth="1"/>
    <col min="13572" max="13572" width="16.42578125" style="1" customWidth="1"/>
    <col min="13573" max="13573" width="18.85546875" style="1" customWidth="1"/>
    <col min="13574" max="13575" width="9.140625" style="1"/>
    <col min="13576" max="13576" width="15.85546875" style="1" bestFit="1" customWidth="1"/>
    <col min="13577" max="13824" width="9.140625" style="1"/>
    <col min="13825" max="13825" width="7.7109375" style="1" customWidth="1"/>
    <col min="13826" max="13826" width="35.42578125" style="1" customWidth="1"/>
    <col min="13827" max="13827" width="15.5703125" style="1" customWidth="1"/>
    <col min="13828" max="13828" width="16.42578125" style="1" customWidth="1"/>
    <col min="13829" max="13829" width="18.85546875" style="1" customWidth="1"/>
    <col min="13830" max="13831" width="9.140625" style="1"/>
    <col min="13832" max="13832" width="15.85546875" style="1" bestFit="1" customWidth="1"/>
    <col min="13833" max="14080" width="9.140625" style="1"/>
    <col min="14081" max="14081" width="7.7109375" style="1" customWidth="1"/>
    <col min="14082" max="14082" width="35.42578125" style="1" customWidth="1"/>
    <col min="14083" max="14083" width="15.5703125" style="1" customWidth="1"/>
    <col min="14084" max="14084" width="16.42578125" style="1" customWidth="1"/>
    <col min="14085" max="14085" width="18.85546875" style="1" customWidth="1"/>
    <col min="14086" max="14087" width="9.140625" style="1"/>
    <col min="14088" max="14088" width="15.85546875" style="1" bestFit="1" customWidth="1"/>
    <col min="14089" max="14336" width="9.140625" style="1"/>
    <col min="14337" max="14337" width="7.7109375" style="1" customWidth="1"/>
    <col min="14338" max="14338" width="35.42578125" style="1" customWidth="1"/>
    <col min="14339" max="14339" width="15.5703125" style="1" customWidth="1"/>
    <col min="14340" max="14340" width="16.42578125" style="1" customWidth="1"/>
    <col min="14341" max="14341" width="18.85546875" style="1" customWidth="1"/>
    <col min="14342" max="14343" width="9.140625" style="1"/>
    <col min="14344" max="14344" width="15.85546875" style="1" bestFit="1" customWidth="1"/>
    <col min="14345" max="14592" width="9.140625" style="1"/>
    <col min="14593" max="14593" width="7.7109375" style="1" customWidth="1"/>
    <col min="14594" max="14594" width="35.42578125" style="1" customWidth="1"/>
    <col min="14595" max="14595" width="15.5703125" style="1" customWidth="1"/>
    <col min="14596" max="14596" width="16.42578125" style="1" customWidth="1"/>
    <col min="14597" max="14597" width="18.85546875" style="1" customWidth="1"/>
    <col min="14598" max="14599" width="9.140625" style="1"/>
    <col min="14600" max="14600" width="15.85546875" style="1" bestFit="1" customWidth="1"/>
    <col min="14601" max="14848" width="9.140625" style="1"/>
    <col min="14849" max="14849" width="7.7109375" style="1" customWidth="1"/>
    <col min="14850" max="14850" width="35.42578125" style="1" customWidth="1"/>
    <col min="14851" max="14851" width="15.5703125" style="1" customWidth="1"/>
    <col min="14852" max="14852" width="16.42578125" style="1" customWidth="1"/>
    <col min="14853" max="14853" width="18.85546875" style="1" customWidth="1"/>
    <col min="14854" max="14855" width="9.140625" style="1"/>
    <col min="14856" max="14856" width="15.85546875" style="1" bestFit="1" customWidth="1"/>
    <col min="14857" max="15104" width="9.140625" style="1"/>
    <col min="15105" max="15105" width="7.7109375" style="1" customWidth="1"/>
    <col min="15106" max="15106" width="35.42578125" style="1" customWidth="1"/>
    <col min="15107" max="15107" width="15.5703125" style="1" customWidth="1"/>
    <col min="15108" max="15108" width="16.42578125" style="1" customWidth="1"/>
    <col min="15109" max="15109" width="18.85546875" style="1" customWidth="1"/>
    <col min="15110" max="15111" width="9.140625" style="1"/>
    <col min="15112" max="15112" width="15.85546875" style="1" bestFit="1" customWidth="1"/>
    <col min="15113" max="15360" width="9.140625" style="1"/>
    <col min="15361" max="15361" width="7.7109375" style="1" customWidth="1"/>
    <col min="15362" max="15362" width="35.42578125" style="1" customWidth="1"/>
    <col min="15363" max="15363" width="15.5703125" style="1" customWidth="1"/>
    <col min="15364" max="15364" width="16.42578125" style="1" customWidth="1"/>
    <col min="15365" max="15365" width="18.85546875" style="1" customWidth="1"/>
    <col min="15366" max="15367" width="9.140625" style="1"/>
    <col min="15368" max="15368" width="15.85546875" style="1" bestFit="1" customWidth="1"/>
    <col min="15369" max="15616" width="9.140625" style="1"/>
    <col min="15617" max="15617" width="7.7109375" style="1" customWidth="1"/>
    <col min="15618" max="15618" width="35.42578125" style="1" customWidth="1"/>
    <col min="15619" max="15619" width="15.5703125" style="1" customWidth="1"/>
    <col min="15620" max="15620" width="16.42578125" style="1" customWidth="1"/>
    <col min="15621" max="15621" width="18.85546875" style="1" customWidth="1"/>
    <col min="15622" max="15623" width="9.140625" style="1"/>
    <col min="15624" max="15624" width="15.85546875" style="1" bestFit="1" customWidth="1"/>
    <col min="15625" max="15872" width="9.140625" style="1"/>
    <col min="15873" max="15873" width="7.7109375" style="1" customWidth="1"/>
    <col min="15874" max="15874" width="35.42578125" style="1" customWidth="1"/>
    <col min="15875" max="15875" width="15.5703125" style="1" customWidth="1"/>
    <col min="15876" max="15876" width="16.42578125" style="1" customWidth="1"/>
    <col min="15877" max="15877" width="18.85546875" style="1" customWidth="1"/>
    <col min="15878" max="15879" width="9.140625" style="1"/>
    <col min="15880" max="15880" width="15.85546875" style="1" bestFit="1" customWidth="1"/>
    <col min="15881" max="16128" width="9.140625" style="1"/>
    <col min="16129" max="16129" width="7.7109375" style="1" customWidth="1"/>
    <col min="16130" max="16130" width="35.42578125" style="1" customWidth="1"/>
    <col min="16131" max="16131" width="15.5703125" style="1" customWidth="1"/>
    <col min="16132" max="16132" width="16.42578125" style="1" customWidth="1"/>
    <col min="16133" max="16133" width="18.85546875" style="1" customWidth="1"/>
    <col min="16134" max="16135" width="9.140625" style="1"/>
    <col min="16136" max="16136" width="15.85546875" style="1" bestFit="1" customWidth="1"/>
    <col min="16137" max="16384" width="9.140625" style="1"/>
  </cols>
  <sheetData>
    <row r="3" spans="1:15">
      <c r="A3" s="282" t="s">
        <v>15</v>
      </c>
      <c r="B3" s="282"/>
      <c r="C3" s="282"/>
      <c r="D3" s="282"/>
      <c r="E3" s="282"/>
      <c r="F3" s="13"/>
    </row>
    <row r="4" spans="1:15" ht="26.25" customHeight="1">
      <c r="A4" s="283" t="s">
        <v>16</v>
      </c>
      <c r="B4" s="283"/>
      <c r="C4" s="283"/>
      <c r="D4" s="283"/>
      <c r="E4" s="283"/>
      <c r="F4" s="13"/>
    </row>
    <row r="5" spans="1:15" ht="13.5" thickBot="1">
      <c r="A5" s="13"/>
      <c r="B5" s="13"/>
      <c r="C5" s="13"/>
      <c r="D5" s="13"/>
      <c r="E5" s="13"/>
      <c r="F5" s="13"/>
    </row>
    <row r="6" spans="1:15" ht="15" customHeight="1">
      <c r="A6" s="284" t="s">
        <v>17</v>
      </c>
      <c r="B6" s="286" t="s">
        <v>18</v>
      </c>
      <c r="C6" s="286" t="s">
        <v>19</v>
      </c>
      <c r="D6" s="288" t="s">
        <v>20</v>
      </c>
      <c r="E6" s="290" t="s">
        <v>21</v>
      </c>
      <c r="F6" s="13"/>
    </row>
    <row r="7" spans="1:15" ht="21" customHeight="1">
      <c r="A7" s="285"/>
      <c r="B7" s="287"/>
      <c r="C7" s="287"/>
      <c r="D7" s="289"/>
      <c r="E7" s="291"/>
      <c r="F7" s="13"/>
      <c r="O7" s="220"/>
    </row>
    <row r="8" spans="1:15" ht="24.95" customHeight="1">
      <c r="A8" s="16">
        <v>1</v>
      </c>
      <c r="B8" s="17" t="s">
        <v>22</v>
      </c>
      <c r="C8" s="18">
        <v>1</v>
      </c>
      <c r="D8" s="19"/>
      <c r="E8" s="20">
        <f>D8*C8</f>
        <v>0</v>
      </c>
      <c r="F8" s="13"/>
      <c r="H8" s="7"/>
      <c r="J8" s="7"/>
      <c r="K8" s="7"/>
    </row>
    <row r="9" spans="1:15" ht="24.95" customHeight="1">
      <c r="A9" s="16">
        <v>2</v>
      </c>
      <c r="B9" s="17" t="s">
        <v>23</v>
      </c>
      <c r="C9" s="18">
        <v>3</v>
      </c>
      <c r="D9" s="19"/>
      <c r="E9" s="20">
        <f t="shared" ref="E9:E10" si="0">D9*C9</f>
        <v>0</v>
      </c>
      <c r="F9" s="13"/>
      <c r="J9" s="7"/>
      <c r="K9" s="7"/>
    </row>
    <row r="10" spans="1:15" ht="24.95" customHeight="1">
      <c r="A10" s="16">
        <v>3</v>
      </c>
      <c r="B10" s="17" t="s">
        <v>24</v>
      </c>
      <c r="C10" s="18">
        <v>3</v>
      </c>
      <c r="D10" s="19"/>
      <c r="E10" s="20">
        <f t="shared" si="0"/>
        <v>0</v>
      </c>
      <c r="F10" s="13"/>
      <c r="J10" s="7"/>
      <c r="K10" s="7"/>
    </row>
    <row r="11" spans="1:15" ht="14.25" customHeight="1" thickBot="1">
      <c r="A11" s="16"/>
      <c r="B11" s="21"/>
      <c r="C11" s="18"/>
      <c r="D11" s="19"/>
      <c r="E11" s="20"/>
      <c r="F11" s="13"/>
    </row>
    <row r="12" spans="1:15" ht="39" customHeight="1">
      <c r="A12" s="22">
        <v>4</v>
      </c>
      <c r="B12" s="23" t="s">
        <v>25</v>
      </c>
      <c r="C12" s="292" t="s">
        <v>26</v>
      </c>
      <c r="D12" s="292"/>
      <c r="E12" s="24">
        <f>TRUNC(SUM(E8:E11),2)</f>
        <v>0</v>
      </c>
      <c r="F12" s="13"/>
    </row>
    <row r="13" spans="1:15" ht="42" customHeight="1" thickBot="1">
      <c r="A13" s="25">
        <v>5</v>
      </c>
      <c r="B13" s="26" t="s">
        <v>27</v>
      </c>
      <c r="C13" s="293" t="s">
        <v>26</v>
      </c>
      <c r="D13" s="293"/>
      <c r="E13" s="27">
        <f>E12*12</f>
        <v>0</v>
      </c>
      <c r="F13" s="13"/>
    </row>
    <row r="14" spans="1:15" ht="52.5" customHeight="1">
      <c r="A14" s="22">
        <v>6</v>
      </c>
      <c r="B14" s="23" t="s">
        <v>28</v>
      </c>
      <c r="C14" s="292" t="s">
        <v>29</v>
      </c>
      <c r="D14" s="292"/>
      <c r="E14" s="24">
        <f>'Anexo III - Pl. Total'!C10</f>
        <v>0</v>
      </c>
      <c r="F14" s="13"/>
    </row>
    <row r="15" spans="1:15" ht="53.25" customHeight="1" thickBot="1">
      <c r="A15" s="25">
        <v>7</v>
      </c>
      <c r="B15" s="26" t="s">
        <v>30</v>
      </c>
      <c r="C15" s="294" t="s">
        <v>31</v>
      </c>
      <c r="D15" s="294"/>
      <c r="E15" s="27">
        <f>E14*12</f>
        <v>0</v>
      </c>
      <c r="F15" s="13"/>
    </row>
    <row r="16" spans="1:15" ht="21" customHeight="1" thickBot="1">
      <c r="A16" s="28">
        <v>8</v>
      </c>
      <c r="B16" s="295" t="s">
        <v>32</v>
      </c>
      <c r="C16" s="295"/>
      <c r="D16" s="295"/>
      <c r="E16" s="29">
        <f>E12+E14</f>
        <v>0</v>
      </c>
      <c r="F16" s="13"/>
      <c r="H16" s="4"/>
    </row>
    <row r="17" spans="1:8" ht="16.5" thickBot="1">
      <c r="A17" s="30"/>
      <c r="B17" s="10"/>
      <c r="C17" s="10"/>
      <c r="D17" s="10"/>
      <c r="E17" s="31"/>
      <c r="F17" s="13"/>
      <c r="H17" s="4"/>
    </row>
    <row r="18" spans="1:8" ht="18.75" customHeight="1" thickBot="1">
      <c r="A18" s="32">
        <v>9</v>
      </c>
      <c r="B18" s="279" t="s">
        <v>33</v>
      </c>
      <c r="C18" s="280"/>
      <c r="D18" s="281"/>
      <c r="E18" s="29">
        <f>E13+E15</f>
        <v>0</v>
      </c>
      <c r="F18" s="13"/>
      <c r="H18" s="4"/>
    </row>
    <row r="19" spans="1:8" ht="6" customHeight="1">
      <c r="A19" s="10"/>
      <c r="B19" s="10"/>
      <c r="C19" s="10"/>
      <c r="D19" s="10"/>
      <c r="E19" s="10"/>
      <c r="F19" s="13"/>
    </row>
    <row r="20" spans="1:8" ht="15.75">
      <c r="A20" s="10"/>
      <c r="B20" s="10"/>
      <c r="C20" s="10"/>
      <c r="D20" s="10"/>
      <c r="E20" s="10"/>
      <c r="F20" s="13"/>
    </row>
    <row r="21" spans="1:8" ht="15.75">
      <c r="A21" s="10"/>
      <c r="C21" s="13"/>
      <c r="D21" s="13"/>
      <c r="E21" s="13"/>
      <c r="F21" s="13"/>
    </row>
    <row r="22" spans="1:8" ht="15.75">
      <c r="A22" s="10"/>
    </row>
    <row r="23" spans="1:8" ht="15.75" customHeight="1">
      <c r="A23" s="10"/>
    </row>
    <row r="91" spans="17:20">
      <c r="Q91" s="277"/>
      <c r="R91" s="277"/>
      <c r="S91" s="277"/>
      <c r="T91" s="277"/>
    </row>
  </sheetData>
  <mergeCells count="13">
    <mergeCell ref="B18:D18"/>
    <mergeCell ref="A3:E3"/>
    <mergeCell ref="A4:E4"/>
    <mergeCell ref="A6:A7"/>
    <mergeCell ref="B6:B7"/>
    <mergeCell ref="C6:C7"/>
    <mergeCell ref="D6:D7"/>
    <mergeCell ref="E6:E7"/>
    <mergeCell ref="C12:D12"/>
    <mergeCell ref="C13:D13"/>
    <mergeCell ref="C14:D14"/>
    <mergeCell ref="C15:D15"/>
    <mergeCell ref="B16:D16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T91"/>
  <sheetViews>
    <sheetView showGridLines="0" zoomScaleNormal="100" zoomScaleSheetLayoutView="130" zoomScalePageLayoutView="70" workbookViewId="0">
      <selection activeCell="G12" sqref="G12"/>
    </sheetView>
  </sheetViews>
  <sheetFormatPr defaultColWidth="9" defaultRowHeight="12.75"/>
  <cols>
    <col min="1" max="1" width="5.7109375" style="1" customWidth="1"/>
    <col min="2" max="2" width="18.140625" style="1" bestFit="1" customWidth="1"/>
    <col min="3" max="3" width="37.42578125" style="1" customWidth="1"/>
    <col min="4" max="4" width="10.28515625" style="1" customWidth="1"/>
    <col min="5" max="5" width="12.85546875" style="34" customWidth="1"/>
    <col min="6" max="6" width="9" style="1"/>
    <col min="7" max="7" width="11" style="1" bestFit="1" customWidth="1"/>
    <col min="8" max="9" width="9" style="1"/>
    <col min="10" max="10" width="12.28515625" style="112" bestFit="1" customWidth="1"/>
    <col min="11" max="11" width="12.28515625" style="1" bestFit="1" customWidth="1"/>
    <col min="12" max="246" width="9" style="1"/>
    <col min="247" max="247" width="5.7109375" style="1" customWidth="1"/>
    <col min="248" max="248" width="18.140625" style="1" bestFit="1" customWidth="1"/>
    <col min="249" max="249" width="30.28515625" style="1" customWidth="1"/>
    <col min="250" max="250" width="8" style="1" customWidth="1"/>
    <col min="251" max="251" width="11.28515625" style="1" customWidth="1"/>
    <col min="252" max="252" width="10.28515625" style="1" customWidth="1"/>
    <col min="253" max="253" width="12.85546875" style="1" customWidth="1"/>
    <col min="254" max="502" width="9" style="1"/>
    <col min="503" max="503" width="5.7109375" style="1" customWidth="1"/>
    <col min="504" max="504" width="18.140625" style="1" bestFit="1" customWidth="1"/>
    <col min="505" max="505" width="30.28515625" style="1" customWidth="1"/>
    <col min="506" max="506" width="8" style="1" customWidth="1"/>
    <col min="507" max="507" width="11.28515625" style="1" customWidth="1"/>
    <col min="508" max="508" width="10.28515625" style="1" customWidth="1"/>
    <col min="509" max="509" width="12.85546875" style="1" customWidth="1"/>
    <col min="510" max="758" width="9" style="1"/>
    <col min="759" max="759" width="5.7109375" style="1" customWidth="1"/>
    <col min="760" max="760" width="18.140625" style="1" bestFit="1" customWidth="1"/>
    <col min="761" max="761" width="30.28515625" style="1" customWidth="1"/>
    <col min="762" max="762" width="8" style="1" customWidth="1"/>
    <col min="763" max="763" width="11.28515625" style="1" customWidth="1"/>
    <col min="764" max="764" width="10.28515625" style="1" customWidth="1"/>
    <col min="765" max="765" width="12.85546875" style="1" customWidth="1"/>
    <col min="766" max="1014" width="9" style="1"/>
    <col min="1015" max="1015" width="5.7109375" style="1" customWidth="1"/>
    <col min="1016" max="1016" width="18.140625" style="1" bestFit="1" customWidth="1"/>
    <col min="1017" max="1017" width="30.28515625" style="1" customWidth="1"/>
    <col min="1018" max="1018" width="8" style="1" customWidth="1"/>
    <col min="1019" max="1019" width="11.28515625" style="1" customWidth="1"/>
    <col min="1020" max="1020" width="10.28515625" style="1" customWidth="1"/>
    <col min="1021" max="1021" width="12.85546875" style="1" customWidth="1"/>
    <col min="1022" max="1270" width="9" style="1"/>
    <col min="1271" max="1271" width="5.7109375" style="1" customWidth="1"/>
    <col min="1272" max="1272" width="18.140625" style="1" bestFit="1" customWidth="1"/>
    <col min="1273" max="1273" width="30.28515625" style="1" customWidth="1"/>
    <col min="1274" max="1274" width="8" style="1" customWidth="1"/>
    <col min="1275" max="1275" width="11.28515625" style="1" customWidth="1"/>
    <col min="1276" max="1276" width="10.28515625" style="1" customWidth="1"/>
    <col min="1277" max="1277" width="12.85546875" style="1" customWidth="1"/>
    <col min="1278" max="1526" width="9" style="1"/>
    <col min="1527" max="1527" width="5.7109375" style="1" customWidth="1"/>
    <col min="1528" max="1528" width="18.140625" style="1" bestFit="1" customWidth="1"/>
    <col min="1529" max="1529" width="30.28515625" style="1" customWidth="1"/>
    <col min="1530" max="1530" width="8" style="1" customWidth="1"/>
    <col min="1531" max="1531" width="11.28515625" style="1" customWidth="1"/>
    <col min="1532" max="1532" width="10.28515625" style="1" customWidth="1"/>
    <col min="1533" max="1533" width="12.85546875" style="1" customWidth="1"/>
    <col min="1534" max="1782" width="9" style="1"/>
    <col min="1783" max="1783" width="5.7109375" style="1" customWidth="1"/>
    <col min="1784" max="1784" width="18.140625" style="1" bestFit="1" customWidth="1"/>
    <col min="1785" max="1785" width="30.28515625" style="1" customWidth="1"/>
    <col min="1786" max="1786" width="8" style="1" customWidth="1"/>
    <col min="1787" max="1787" width="11.28515625" style="1" customWidth="1"/>
    <col min="1788" max="1788" width="10.28515625" style="1" customWidth="1"/>
    <col min="1789" max="1789" width="12.85546875" style="1" customWidth="1"/>
    <col min="1790" max="2038" width="9" style="1"/>
    <col min="2039" max="2039" width="5.7109375" style="1" customWidth="1"/>
    <col min="2040" max="2040" width="18.140625" style="1" bestFit="1" customWidth="1"/>
    <col min="2041" max="2041" width="30.28515625" style="1" customWidth="1"/>
    <col min="2042" max="2042" width="8" style="1" customWidth="1"/>
    <col min="2043" max="2043" width="11.28515625" style="1" customWidth="1"/>
    <col min="2044" max="2044" width="10.28515625" style="1" customWidth="1"/>
    <col min="2045" max="2045" width="12.85546875" style="1" customWidth="1"/>
    <col min="2046" max="2294" width="9" style="1"/>
    <col min="2295" max="2295" width="5.7109375" style="1" customWidth="1"/>
    <col min="2296" max="2296" width="18.140625" style="1" bestFit="1" customWidth="1"/>
    <col min="2297" max="2297" width="30.28515625" style="1" customWidth="1"/>
    <col min="2298" max="2298" width="8" style="1" customWidth="1"/>
    <col min="2299" max="2299" width="11.28515625" style="1" customWidth="1"/>
    <col min="2300" max="2300" width="10.28515625" style="1" customWidth="1"/>
    <col min="2301" max="2301" width="12.85546875" style="1" customWidth="1"/>
    <col min="2302" max="2550" width="9" style="1"/>
    <col min="2551" max="2551" width="5.7109375" style="1" customWidth="1"/>
    <col min="2552" max="2552" width="18.140625" style="1" bestFit="1" customWidth="1"/>
    <col min="2553" max="2553" width="30.28515625" style="1" customWidth="1"/>
    <col min="2554" max="2554" width="8" style="1" customWidth="1"/>
    <col min="2555" max="2555" width="11.28515625" style="1" customWidth="1"/>
    <col min="2556" max="2556" width="10.28515625" style="1" customWidth="1"/>
    <col min="2557" max="2557" width="12.85546875" style="1" customWidth="1"/>
    <col min="2558" max="2806" width="9" style="1"/>
    <col min="2807" max="2807" width="5.7109375" style="1" customWidth="1"/>
    <col min="2808" max="2808" width="18.140625" style="1" bestFit="1" customWidth="1"/>
    <col min="2809" max="2809" width="30.28515625" style="1" customWidth="1"/>
    <col min="2810" max="2810" width="8" style="1" customWidth="1"/>
    <col min="2811" max="2811" width="11.28515625" style="1" customWidth="1"/>
    <col min="2812" max="2812" width="10.28515625" style="1" customWidth="1"/>
    <col min="2813" max="2813" width="12.85546875" style="1" customWidth="1"/>
    <col min="2814" max="3062" width="9" style="1"/>
    <col min="3063" max="3063" width="5.7109375" style="1" customWidth="1"/>
    <col min="3064" max="3064" width="18.140625" style="1" bestFit="1" customWidth="1"/>
    <col min="3065" max="3065" width="30.28515625" style="1" customWidth="1"/>
    <col min="3066" max="3066" width="8" style="1" customWidth="1"/>
    <col min="3067" max="3067" width="11.28515625" style="1" customWidth="1"/>
    <col min="3068" max="3068" width="10.28515625" style="1" customWidth="1"/>
    <col min="3069" max="3069" width="12.85546875" style="1" customWidth="1"/>
    <col min="3070" max="3318" width="9" style="1"/>
    <col min="3319" max="3319" width="5.7109375" style="1" customWidth="1"/>
    <col min="3320" max="3320" width="18.140625" style="1" bestFit="1" customWidth="1"/>
    <col min="3321" max="3321" width="30.28515625" style="1" customWidth="1"/>
    <col min="3322" max="3322" width="8" style="1" customWidth="1"/>
    <col min="3323" max="3323" width="11.28515625" style="1" customWidth="1"/>
    <col min="3324" max="3324" width="10.28515625" style="1" customWidth="1"/>
    <col min="3325" max="3325" width="12.85546875" style="1" customWidth="1"/>
    <col min="3326" max="3574" width="9" style="1"/>
    <col min="3575" max="3575" width="5.7109375" style="1" customWidth="1"/>
    <col min="3576" max="3576" width="18.140625" style="1" bestFit="1" customWidth="1"/>
    <col min="3577" max="3577" width="30.28515625" style="1" customWidth="1"/>
    <col min="3578" max="3578" width="8" style="1" customWidth="1"/>
    <col min="3579" max="3579" width="11.28515625" style="1" customWidth="1"/>
    <col min="3580" max="3580" width="10.28515625" style="1" customWidth="1"/>
    <col min="3581" max="3581" width="12.85546875" style="1" customWidth="1"/>
    <col min="3582" max="3830" width="9" style="1"/>
    <col min="3831" max="3831" width="5.7109375" style="1" customWidth="1"/>
    <col min="3832" max="3832" width="18.140625" style="1" bestFit="1" customWidth="1"/>
    <col min="3833" max="3833" width="30.28515625" style="1" customWidth="1"/>
    <col min="3834" max="3834" width="8" style="1" customWidth="1"/>
    <col min="3835" max="3835" width="11.28515625" style="1" customWidth="1"/>
    <col min="3836" max="3836" width="10.28515625" style="1" customWidth="1"/>
    <col min="3837" max="3837" width="12.85546875" style="1" customWidth="1"/>
    <col min="3838" max="4086" width="9" style="1"/>
    <col min="4087" max="4087" width="5.7109375" style="1" customWidth="1"/>
    <col min="4088" max="4088" width="18.140625" style="1" bestFit="1" customWidth="1"/>
    <col min="4089" max="4089" width="30.28515625" style="1" customWidth="1"/>
    <col min="4090" max="4090" width="8" style="1" customWidth="1"/>
    <col min="4091" max="4091" width="11.28515625" style="1" customWidth="1"/>
    <col min="4092" max="4092" width="10.28515625" style="1" customWidth="1"/>
    <col min="4093" max="4093" width="12.85546875" style="1" customWidth="1"/>
    <col min="4094" max="4342" width="9" style="1"/>
    <col min="4343" max="4343" width="5.7109375" style="1" customWidth="1"/>
    <col min="4344" max="4344" width="18.140625" style="1" bestFit="1" customWidth="1"/>
    <col min="4345" max="4345" width="30.28515625" style="1" customWidth="1"/>
    <col min="4346" max="4346" width="8" style="1" customWidth="1"/>
    <col min="4347" max="4347" width="11.28515625" style="1" customWidth="1"/>
    <col min="4348" max="4348" width="10.28515625" style="1" customWidth="1"/>
    <col min="4349" max="4349" width="12.85546875" style="1" customWidth="1"/>
    <col min="4350" max="4598" width="9" style="1"/>
    <col min="4599" max="4599" width="5.7109375" style="1" customWidth="1"/>
    <col min="4600" max="4600" width="18.140625" style="1" bestFit="1" customWidth="1"/>
    <col min="4601" max="4601" width="30.28515625" style="1" customWidth="1"/>
    <col min="4602" max="4602" width="8" style="1" customWidth="1"/>
    <col min="4603" max="4603" width="11.28515625" style="1" customWidth="1"/>
    <col min="4604" max="4604" width="10.28515625" style="1" customWidth="1"/>
    <col min="4605" max="4605" width="12.85546875" style="1" customWidth="1"/>
    <col min="4606" max="4854" width="9" style="1"/>
    <col min="4855" max="4855" width="5.7109375" style="1" customWidth="1"/>
    <col min="4856" max="4856" width="18.140625" style="1" bestFit="1" customWidth="1"/>
    <col min="4857" max="4857" width="30.28515625" style="1" customWidth="1"/>
    <col min="4858" max="4858" width="8" style="1" customWidth="1"/>
    <col min="4859" max="4859" width="11.28515625" style="1" customWidth="1"/>
    <col min="4860" max="4860" width="10.28515625" style="1" customWidth="1"/>
    <col min="4861" max="4861" width="12.85546875" style="1" customWidth="1"/>
    <col min="4862" max="5110" width="9" style="1"/>
    <col min="5111" max="5111" width="5.7109375" style="1" customWidth="1"/>
    <col min="5112" max="5112" width="18.140625" style="1" bestFit="1" customWidth="1"/>
    <col min="5113" max="5113" width="30.28515625" style="1" customWidth="1"/>
    <col min="5114" max="5114" width="8" style="1" customWidth="1"/>
    <col min="5115" max="5115" width="11.28515625" style="1" customWidth="1"/>
    <col min="5116" max="5116" width="10.28515625" style="1" customWidth="1"/>
    <col min="5117" max="5117" width="12.85546875" style="1" customWidth="1"/>
    <col min="5118" max="5366" width="9" style="1"/>
    <col min="5367" max="5367" width="5.7109375" style="1" customWidth="1"/>
    <col min="5368" max="5368" width="18.140625" style="1" bestFit="1" customWidth="1"/>
    <col min="5369" max="5369" width="30.28515625" style="1" customWidth="1"/>
    <col min="5370" max="5370" width="8" style="1" customWidth="1"/>
    <col min="5371" max="5371" width="11.28515625" style="1" customWidth="1"/>
    <col min="5372" max="5372" width="10.28515625" style="1" customWidth="1"/>
    <col min="5373" max="5373" width="12.85546875" style="1" customWidth="1"/>
    <col min="5374" max="5622" width="9" style="1"/>
    <col min="5623" max="5623" width="5.7109375" style="1" customWidth="1"/>
    <col min="5624" max="5624" width="18.140625" style="1" bestFit="1" customWidth="1"/>
    <col min="5625" max="5625" width="30.28515625" style="1" customWidth="1"/>
    <col min="5626" max="5626" width="8" style="1" customWidth="1"/>
    <col min="5627" max="5627" width="11.28515625" style="1" customWidth="1"/>
    <col min="5628" max="5628" width="10.28515625" style="1" customWidth="1"/>
    <col min="5629" max="5629" width="12.85546875" style="1" customWidth="1"/>
    <col min="5630" max="5878" width="9" style="1"/>
    <col min="5879" max="5879" width="5.7109375" style="1" customWidth="1"/>
    <col min="5880" max="5880" width="18.140625" style="1" bestFit="1" customWidth="1"/>
    <col min="5881" max="5881" width="30.28515625" style="1" customWidth="1"/>
    <col min="5882" max="5882" width="8" style="1" customWidth="1"/>
    <col min="5883" max="5883" width="11.28515625" style="1" customWidth="1"/>
    <col min="5884" max="5884" width="10.28515625" style="1" customWidth="1"/>
    <col min="5885" max="5885" width="12.85546875" style="1" customWidth="1"/>
    <col min="5886" max="6134" width="9" style="1"/>
    <col min="6135" max="6135" width="5.7109375" style="1" customWidth="1"/>
    <col min="6136" max="6136" width="18.140625" style="1" bestFit="1" customWidth="1"/>
    <col min="6137" max="6137" width="30.28515625" style="1" customWidth="1"/>
    <col min="6138" max="6138" width="8" style="1" customWidth="1"/>
    <col min="6139" max="6139" width="11.28515625" style="1" customWidth="1"/>
    <col min="6140" max="6140" width="10.28515625" style="1" customWidth="1"/>
    <col min="6141" max="6141" width="12.85546875" style="1" customWidth="1"/>
    <col min="6142" max="6390" width="9" style="1"/>
    <col min="6391" max="6391" width="5.7109375" style="1" customWidth="1"/>
    <col min="6392" max="6392" width="18.140625" style="1" bestFit="1" customWidth="1"/>
    <col min="6393" max="6393" width="30.28515625" style="1" customWidth="1"/>
    <col min="6394" max="6394" width="8" style="1" customWidth="1"/>
    <col min="6395" max="6395" width="11.28515625" style="1" customWidth="1"/>
    <col min="6396" max="6396" width="10.28515625" style="1" customWidth="1"/>
    <col min="6397" max="6397" width="12.85546875" style="1" customWidth="1"/>
    <col min="6398" max="6646" width="9" style="1"/>
    <col min="6647" max="6647" width="5.7109375" style="1" customWidth="1"/>
    <col min="6648" max="6648" width="18.140625" style="1" bestFit="1" customWidth="1"/>
    <col min="6649" max="6649" width="30.28515625" style="1" customWidth="1"/>
    <col min="6650" max="6650" width="8" style="1" customWidth="1"/>
    <col min="6651" max="6651" width="11.28515625" style="1" customWidth="1"/>
    <col min="6652" max="6652" width="10.28515625" style="1" customWidth="1"/>
    <col min="6653" max="6653" width="12.85546875" style="1" customWidth="1"/>
    <col min="6654" max="6902" width="9" style="1"/>
    <col min="6903" max="6903" width="5.7109375" style="1" customWidth="1"/>
    <col min="6904" max="6904" width="18.140625" style="1" bestFit="1" customWidth="1"/>
    <col min="6905" max="6905" width="30.28515625" style="1" customWidth="1"/>
    <col min="6906" max="6906" width="8" style="1" customWidth="1"/>
    <col min="6907" max="6907" width="11.28515625" style="1" customWidth="1"/>
    <col min="6908" max="6908" width="10.28515625" style="1" customWidth="1"/>
    <col min="6909" max="6909" width="12.85546875" style="1" customWidth="1"/>
    <col min="6910" max="7158" width="9" style="1"/>
    <col min="7159" max="7159" width="5.7109375" style="1" customWidth="1"/>
    <col min="7160" max="7160" width="18.140625" style="1" bestFit="1" customWidth="1"/>
    <col min="7161" max="7161" width="30.28515625" style="1" customWidth="1"/>
    <col min="7162" max="7162" width="8" style="1" customWidth="1"/>
    <col min="7163" max="7163" width="11.28515625" style="1" customWidth="1"/>
    <col min="7164" max="7164" width="10.28515625" style="1" customWidth="1"/>
    <col min="7165" max="7165" width="12.85546875" style="1" customWidth="1"/>
    <col min="7166" max="7414" width="9" style="1"/>
    <col min="7415" max="7415" width="5.7109375" style="1" customWidth="1"/>
    <col min="7416" max="7416" width="18.140625" style="1" bestFit="1" customWidth="1"/>
    <col min="7417" max="7417" width="30.28515625" style="1" customWidth="1"/>
    <col min="7418" max="7418" width="8" style="1" customWidth="1"/>
    <col min="7419" max="7419" width="11.28515625" style="1" customWidth="1"/>
    <col min="7420" max="7420" width="10.28515625" style="1" customWidth="1"/>
    <col min="7421" max="7421" width="12.85546875" style="1" customWidth="1"/>
    <col min="7422" max="7670" width="9" style="1"/>
    <col min="7671" max="7671" width="5.7109375" style="1" customWidth="1"/>
    <col min="7672" max="7672" width="18.140625" style="1" bestFit="1" customWidth="1"/>
    <col min="7673" max="7673" width="30.28515625" style="1" customWidth="1"/>
    <col min="7674" max="7674" width="8" style="1" customWidth="1"/>
    <col min="7675" max="7675" width="11.28515625" style="1" customWidth="1"/>
    <col min="7676" max="7676" width="10.28515625" style="1" customWidth="1"/>
    <col min="7677" max="7677" width="12.85546875" style="1" customWidth="1"/>
    <col min="7678" max="7926" width="9" style="1"/>
    <col min="7927" max="7927" width="5.7109375" style="1" customWidth="1"/>
    <col min="7928" max="7928" width="18.140625" style="1" bestFit="1" customWidth="1"/>
    <col min="7929" max="7929" width="30.28515625" style="1" customWidth="1"/>
    <col min="7930" max="7930" width="8" style="1" customWidth="1"/>
    <col min="7931" max="7931" width="11.28515625" style="1" customWidth="1"/>
    <col min="7932" max="7932" width="10.28515625" style="1" customWidth="1"/>
    <col min="7933" max="7933" width="12.85546875" style="1" customWidth="1"/>
    <col min="7934" max="8182" width="9" style="1"/>
    <col min="8183" max="8183" width="5.7109375" style="1" customWidth="1"/>
    <col min="8184" max="8184" width="18.140625" style="1" bestFit="1" customWidth="1"/>
    <col min="8185" max="8185" width="30.28515625" style="1" customWidth="1"/>
    <col min="8186" max="8186" width="8" style="1" customWidth="1"/>
    <col min="8187" max="8187" width="11.28515625" style="1" customWidth="1"/>
    <col min="8188" max="8188" width="10.28515625" style="1" customWidth="1"/>
    <col min="8189" max="8189" width="12.85546875" style="1" customWidth="1"/>
    <col min="8190" max="8438" width="9" style="1"/>
    <col min="8439" max="8439" width="5.7109375" style="1" customWidth="1"/>
    <col min="8440" max="8440" width="18.140625" style="1" bestFit="1" customWidth="1"/>
    <col min="8441" max="8441" width="30.28515625" style="1" customWidth="1"/>
    <col min="8442" max="8442" width="8" style="1" customWidth="1"/>
    <col min="8443" max="8443" width="11.28515625" style="1" customWidth="1"/>
    <col min="8444" max="8444" width="10.28515625" style="1" customWidth="1"/>
    <col min="8445" max="8445" width="12.85546875" style="1" customWidth="1"/>
    <col min="8446" max="8694" width="9" style="1"/>
    <col min="8695" max="8695" width="5.7109375" style="1" customWidth="1"/>
    <col min="8696" max="8696" width="18.140625" style="1" bestFit="1" customWidth="1"/>
    <col min="8697" max="8697" width="30.28515625" style="1" customWidth="1"/>
    <col min="8698" max="8698" width="8" style="1" customWidth="1"/>
    <col min="8699" max="8699" width="11.28515625" style="1" customWidth="1"/>
    <col min="8700" max="8700" width="10.28515625" style="1" customWidth="1"/>
    <col min="8701" max="8701" width="12.85546875" style="1" customWidth="1"/>
    <col min="8702" max="8950" width="9" style="1"/>
    <col min="8951" max="8951" width="5.7109375" style="1" customWidth="1"/>
    <col min="8952" max="8952" width="18.140625" style="1" bestFit="1" customWidth="1"/>
    <col min="8953" max="8953" width="30.28515625" style="1" customWidth="1"/>
    <col min="8954" max="8954" width="8" style="1" customWidth="1"/>
    <col min="8955" max="8955" width="11.28515625" style="1" customWidth="1"/>
    <col min="8956" max="8956" width="10.28515625" style="1" customWidth="1"/>
    <col min="8957" max="8957" width="12.85546875" style="1" customWidth="1"/>
    <col min="8958" max="9206" width="9" style="1"/>
    <col min="9207" max="9207" width="5.7109375" style="1" customWidth="1"/>
    <col min="9208" max="9208" width="18.140625" style="1" bestFit="1" customWidth="1"/>
    <col min="9209" max="9209" width="30.28515625" style="1" customWidth="1"/>
    <col min="9210" max="9210" width="8" style="1" customWidth="1"/>
    <col min="9211" max="9211" width="11.28515625" style="1" customWidth="1"/>
    <col min="9212" max="9212" width="10.28515625" style="1" customWidth="1"/>
    <col min="9213" max="9213" width="12.85546875" style="1" customWidth="1"/>
    <col min="9214" max="9462" width="9" style="1"/>
    <col min="9463" max="9463" width="5.7109375" style="1" customWidth="1"/>
    <col min="9464" max="9464" width="18.140625" style="1" bestFit="1" customWidth="1"/>
    <col min="9465" max="9465" width="30.28515625" style="1" customWidth="1"/>
    <col min="9466" max="9466" width="8" style="1" customWidth="1"/>
    <col min="9467" max="9467" width="11.28515625" style="1" customWidth="1"/>
    <col min="9468" max="9468" width="10.28515625" style="1" customWidth="1"/>
    <col min="9469" max="9469" width="12.85546875" style="1" customWidth="1"/>
    <col min="9470" max="9718" width="9" style="1"/>
    <col min="9719" max="9719" width="5.7109375" style="1" customWidth="1"/>
    <col min="9720" max="9720" width="18.140625" style="1" bestFit="1" customWidth="1"/>
    <col min="9721" max="9721" width="30.28515625" style="1" customWidth="1"/>
    <col min="9722" max="9722" width="8" style="1" customWidth="1"/>
    <col min="9723" max="9723" width="11.28515625" style="1" customWidth="1"/>
    <col min="9724" max="9724" width="10.28515625" style="1" customWidth="1"/>
    <col min="9725" max="9725" width="12.85546875" style="1" customWidth="1"/>
    <col min="9726" max="9974" width="9" style="1"/>
    <col min="9975" max="9975" width="5.7109375" style="1" customWidth="1"/>
    <col min="9976" max="9976" width="18.140625" style="1" bestFit="1" customWidth="1"/>
    <col min="9977" max="9977" width="30.28515625" style="1" customWidth="1"/>
    <col min="9978" max="9978" width="8" style="1" customWidth="1"/>
    <col min="9979" max="9979" width="11.28515625" style="1" customWidth="1"/>
    <col min="9980" max="9980" width="10.28515625" style="1" customWidth="1"/>
    <col min="9981" max="9981" width="12.85546875" style="1" customWidth="1"/>
    <col min="9982" max="10230" width="9" style="1"/>
    <col min="10231" max="10231" width="5.7109375" style="1" customWidth="1"/>
    <col min="10232" max="10232" width="18.140625" style="1" bestFit="1" customWidth="1"/>
    <col min="10233" max="10233" width="30.28515625" style="1" customWidth="1"/>
    <col min="10234" max="10234" width="8" style="1" customWidth="1"/>
    <col min="10235" max="10235" width="11.28515625" style="1" customWidth="1"/>
    <col min="10236" max="10236" width="10.28515625" style="1" customWidth="1"/>
    <col min="10237" max="10237" width="12.85546875" style="1" customWidth="1"/>
    <col min="10238" max="10486" width="9" style="1"/>
    <col min="10487" max="10487" width="5.7109375" style="1" customWidth="1"/>
    <col min="10488" max="10488" width="18.140625" style="1" bestFit="1" customWidth="1"/>
    <col min="10489" max="10489" width="30.28515625" style="1" customWidth="1"/>
    <col min="10490" max="10490" width="8" style="1" customWidth="1"/>
    <col min="10491" max="10491" width="11.28515625" style="1" customWidth="1"/>
    <col min="10492" max="10492" width="10.28515625" style="1" customWidth="1"/>
    <col min="10493" max="10493" width="12.85546875" style="1" customWidth="1"/>
    <col min="10494" max="10742" width="9" style="1"/>
    <col min="10743" max="10743" width="5.7109375" style="1" customWidth="1"/>
    <col min="10744" max="10744" width="18.140625" style="1" bestFit="1" customWidth="1"/>
    <col min="10745" max="10745" width="30.28515625" style="1" customWidth="1"/>
    <col min="10746" max="10746" width="8" style="1" customWidth="1"/>
    <col min="10747" max="10747" width="11.28515625" style="1" customWidth="1"/>
    <col min="10748" max="10748" width="10.28515625" style="1" customWidth="1"/>
    <col min="10749" max="10749" width="12.85546875" style="1" customWidth="1"/>
    <col min="10750" max="10998" width="9" style="1"/>
    <col min="10999" max="10999" width="5.7109375" style="1" customWidth="1"/>
    <col min="11000" max="11000" width="18.140625" style="1" bestFit="1" customWidth="1"/>
    <col min="11001" max="11001" width="30.28515625" style="1" customWidth="1"/>
    <col min="11002" max="11002" width="8" style="1" customWidth="1"/>
    <col min="11003" max="11003" width="11.28515625" style="1" customWidth="1"/>
    <col min="11004" max="11004" width="10.28515625" style="1" customWidth="1"/>
    <col min="11005" max="11005" width="12.85546875" style="1" customWidth="1"/>
    <col min="11006" max="11254" width="9" style="1"/>
    <col min="11255" max="11255" width="5.7109375" style="1" customWidth="1"/>
    <col min="11256" max="11256" width="18.140625" style="1" bestFit="1" customWidth="1"/>
    <col min="11257" max="11257" width="30.28515625" style="1" customWidth="1"/>
    <col min="11258" max="11258" width="8" style="1" customWidth="1"/>
    <col min="11259" max="11259" width="11.28515625" style="1" customWidth="1"/>
    <col min="11260" max="11260" width="10.28515625" style="1" customWidth="1"/>
    <col min="11261" max="11261" width="12.85546875" style="1" customWidth="1"/>
    <col min="11262" max="11510" width="9" style="1"/>
    <col min="11511" max="11511" width="5.7109375" style="1" customWidth="1"/>
    <col min="11512" max="11512" width="18.140625" style="1" bestFit="1" customWidth="1"/>
    <col min="11513" max="11513" width="30.28515625" style="1" customWidth="1"/>
    <col min="11514" max="11514" width="8" style="1" customWidth="1"/>
    <col min="11515" max="11515" width="11.28515625" style="1" customWidth="1"/>
    <col min="11516" max="11516" width="10.28515625" style="1" customWidth="1"/>
    <col min="11517" max="11517" width="12.85546875" style="1" customWidth="1"/>
    <col min="11518" max="11766" width="9" style="1"/>
    <col min="11767" max="11767" width="5.7109375" style="1" customWidth="1"/>
    <col min="11768" max="11768" width="18.140625" style="1" bestFit="1" customWidth="1"/>
    <col min="11769" max="11769" width="30.28515625" style="1" customWidth="1"/>
    <col min="11770" max="11770" width="8" style="1" customWidth="1"/>
    <col min="11771" max="11771" width="11.28515625" style="1" customWidth="1"/>
    <col min="11772" max="11772" width="10.28515625" style="1" customWidth="1"/>
    <col min="11773" max="11773" width="12.85546875" style="1" customWidth="1"/>
    <col min="11774" max="12022" width="9" style="1"/>
    <col min="12023" max="12023" width="5.7109375" style="1" customWidth="1"/>
    <col min="12024" max="12024" width="18.140625" style="1" bestFit="1" customWidth="1"/>
    <col min="12025" max="12025" width="30.28515625" style="1" customWidth="1"/>
    <col min="12026" max="12026" width="8" style="1" customWidth="1"/>
    <col min="12027" max="12027" width="11.28515625" style="1" customWidth="1"/>
    <col min="12028" max="12028" width="10.28515625" style="1" customWidth="1"/>
    <col min="12029" max="12029" width="12.85546875" style="1" customWidth="1"/>
    <col min="12030" max="12278" width="9" style="1"/>
    <col min="12279" max="12279" width="5.7109375" style="1" customWidth="1"/>
    <col min="12280" max="12280" width="18.140625" style="1" bestFit="1" customWidth="1"/>
    <col min="12281" max="12281" width="30.28515625" style="1" customWidth="1"/>
    <col min="12282" max="12282" width="8" style="1" customWidth="1"/>
    <col min="12283" max="12283" width="11.28515625" style="1" customWidth="1"/>
    <col min="12284" max="12284" width="10.28515625" style="1" customWidth="1"/>
    <col min="12285" max="12285" width="12.85546875" style="1" customWidth="1"/>
    <col min="12286" max="12534" width="9" style="1"/>
    <col min="12535" max="12535" width="5.7109375" style="1" customWidth="1"/>
    <col min="12536" max="12536" width="18.140625" style="1" bestFit="1" customWidth="1"/>
    <col min="12537" max="12537" width="30.28515625" style="1" customWidth="1"/>
    <col min="12538" max="12538" width="8" style="1" customWidth="1"/>
    <col min="12539" max="12539" width="11.28515625" style="1" customWidth="1"/>
    <col min="12540" max="12540" width="10.28515625" style="1" customWidth="1"/>
    <col min="12541" max="12541" width="12.85546875" style="1" customWidth="1"/>
    <col min="12542" max="12790" width="9" style="1"/>
    <col min="12791" max="12791" width="5.7109375" style="1" customWidth="1"/>
    <col min="12792" max="12792" width="18.140625" style="1" bestFit="1" customWidth="1"/>
    <col min="12793" max="12793" width="30.28515625" style="1" customWidth="1"/>
    <col min="12794" max="12794" width="8" style="1" customWidth="1"/>
    <col min="12795" max="12795" width="11.28515625" style="1" customWidth="1"/>
    <col min="12796" max="12796" width="10.28515625" style="1" customWidth="1"/>
    <col min="12797" max="12797" width="12.85546875" style="1" customWidth="1"/>
    <col min="12798" max="13046" width="9" style="1"/>
    <col min="13047" max="13047" width="5.7109375" style="1" customWidth="1"/>
    <col min="13048" max="13048" width="18.140625" style="1" bestFit="1" customWidth="1"/>
    <col min="13049" max="13049" width="30.28515625" style="1" customWidth="1"/>
    <col min="13050" max="13050" width="8" style="1" customWidth="1"/>
    <col min="13051" max="13051" width="11.28515625" style="1" customWidth="1"/>
    <col min="13052" max="13052" width="10.28515625" style="1" customWidth="1"/>
    <col min="13053" max="13053" width="12.85546875" style="1" customWidth="1"/>
    <col min="13054" max="13302" width="9" style="1"/>
    <col min="13303" max="13303" width="5.7109375" style="1" customWidth="1"/>
    <col min="13304" max="13304" width="18.140625" style="1" bestFit="1" customWidth="1"/>
    <col min="13305" max="13305" width="30.28515625" style="1" customWidth="1"/>
    <col min="13306" max="13306" width="8" style="1" customWidth="1"/>
    <col min="13307" max="13307" width="11.28515625" style="1" customWidth="1"/>
    <col min="13308" max="13308" width="10.28515625" style="1" customWidth="1"/>
    <col min="13309" max="13309" width="12.85546875" style="1" customWidth="1"/>
    <col min="13310" max="13558" width="9" style="1"/>
    <col min="13559" max="13559" width="5.7109375" style="1" customWidth="1"/>
    <col min="13560" max="13560" width="18.140625" style="1" bestFit="1" customWidth="1"/>
    <col min="13561" max="13561" width="30.28515625" style="1" customWidth="1"/>
    <col min="13562" max="13562" width="8" style="1" customWidth="1"/>
    <col min="13563" max="13563" width="11.28515625" style="1" customWidth="1"/>
    <col min="13564" max="13564" width="10.28515625" style="1" customWidth="1"/>
    <col min="13565" max="13565" width="12.85546875" style="1" customWidth="1"/>
    <col min="13566" max="13814" width="9" style="1"/>
    <col min="13815" max="13815" width="5.7109375" style="1" customWidth="1"/>
    <col min="13816" max="13816" width="18.140625" style="1" bestFit="1" customWidth="1"/>
    <col min="13817" max="13817" width="30.28515625" style="1" customWidth="1"/>
    <col min="13818" max="13818" width="8" style="1" customWidth="1"/>
    <col min="13819" max="13819" width="11.28515625" style="1" customWidth="1"/>
    <col min="13820" max="13820" width="10.28515625" style="1" customWidth="1"/>
    <col min="13821" max="13821" width="12.85546875" style="1" customWidth="1"/>
    <col min="13822" max="14070" width="9" style="1"/>
    <col min="14071" max="14071" width="5.7109375" style="1" customWidth="1"/>
    <col min="14072" max="14072" width="18.140625" style="1" bestFit="1" customWidth="1"/>
    <col min="14073" max="14073" width="30.28515625" style="1" customWidth="1"/>
    <col min="14074" max="14074" width="8" style="1" customWidth="1"/>
    <col min="14075" max="14075" width="11.28515625" style="1" customWidth="1"/>
    <col min="14076" max="14076" width="10.28515625" style="1" customWidth="1"/>
    <col min="14077" max="14077" width="12.85546875" style="1" customWidth="1"/>
    <col min="14078" max="14326" width="9" style="1"/>
    <col min="14327" max="14327" width="5.7109375" style="1" customWidth="1"/>
    <col min="14328" max="14328" width="18.140625" style="1" bestFit="1" customWidth="1"/>
    <col min="14329" max="14329" width="30.28515625" style="1" customWidth="1"/>
    <col min="14330" max="14330" width="8" style="1" customWidth="1"/>
    <col min="14331" max="14331" width="11.28515625" style="1" customWidth="1"/>
    <col min="14332" max="14332" width="10.28515625" style="1" customWidth="1"/>
    <col min="14333" max="14333" width="12.85546875" style="1" customWidth="1"/>
    <col min="14334" max="14582" width="9" style="1"/>
    <col min="14583" max="14583" width="5.7109375" style="1" customWidth="1"/>
    <col min="14584" max="14584" width="18.140625" style="1" bestFit="1" customWidth="1"/>
    <col min="14585" max="14585" width="30.28515625" style="1" customWidth="1"/>
    <col min="14586" max="14586" width="8" style="1" customWidth="1"/>
    <col min="14587" max="14587" width="11.28515625" style="1" customWidth="1"/>
    <col min="14588" max="14588" width="10.28515625" style="1" customWidth="1"/>
    <col min="14589" max="14589" width="12.85546875" style="1" customWidth="1"/>
    <col min="14590" max="14838" width="9" style="1"/>
    <col min="14839" max="14839" width="5.7109375" style="1" customWidth="1"/>
    <col min="14840" max="14840" width="18.140625" style="1" bestFit="1" customWidth="1"/>
    <col min="14841" max="14841" width="30.28515625" style="1" customWidth="1"/>
    <col min="14842" max="14842" width="8" style="1" customWidth="1"/>
    <col min="14843" max="14843" width="11.28515625" style="1" customWidth="1"/>
    <col min="14844" max="14844" width="10.28515625" style="1" customWidth="1"/>
    <col min="14845" max="14845" width="12.85546875" style="1" customWidth="1"/>
    <col min="14846" max="15094" width="9" style="1"/>
    <col min="15095" max="15095" width="5.7109375" style="1" customWidth="1"/>
    <col min="15096" max="15096" width="18.140625" style="1" bestFit="1" customWidth="1"/>
    <col min="15097" max="15097" width="30.28515625" style="1" customWidth="1"/>
    <col min="15098" max="15098" width="8" style="1" customWidth="1"/>
    <col min="15099" max="15099" width="11.28515625" style="1" customWidth="1"/>
    <col min="15100" max="15100" width="10.28515625" style="1" customWidth="1"/>
    <col min="15101" max="15101" width="12.85546875" style="1" customWidth="1"/>
    <col min="15102" max="15350" width="9" style="1"/>
    <col min="15351" max="15351" width="5.7109375" style="1" customWidth="1"/>
    <col min="15352" max="15352" width="18.140625" style="1" bestFit="1" customWidth="1"/>
    <col min="15353" max="15353" width="30.28515625" style="1" customWidth="1"/>
    <col min="15354" max="15354" width="8" style="1" customWidth="1"/>
    <col min="15355" max="15355" width="11.28515625" style="1" customWidth="1"/>
    <col min="15356" max="15356" width="10.28515625" style="1" customWidth="1"/>
    <col min="15357" max="15357" width="12.85546875" style="1" customWidth="1"/>
    <col min="15358" max="15606" width="9" style="1"/>
    <col min="15607" max="15607" width="5.7109375" style="1" customWidth="1"/>
    <col min="15608" max="15608" width="18.140625" style="1" bestFit="1" customWidth="1"/>
    <col min="15609" max="15609" width="30.28515625" style="1" customWidth="1"/>
    <col min="15610" max="15610" width="8" style="1" customWidth="1"/>
    <col min="15611" max="15611" width="11.28515625" style="1" customWidth="1"/>
    <col min="15612" max="15612" width="10.28515625" style="1" customWidth="1"/>
    <col min="15613" max="15613" width="12.85546875" style="1" customWidth="1"/>
    <col min="15614" max="15862" width="9" style="1"/>
    <col min="15863" max="15863" width="5.7109375" style="1" customWidth="1"/>
    <col min="15864" max="15864" width="18.140625" style="1" bestFit="1" customWidth="1"/>
    <col min="15865" max="15865" width="30.28515625" style="1" customWidth="1"/>
    <col min="15866" max="15866" width="8" style="1" customWidth="1"/>
    <col min="15867" max="15867" width="11.28515625" style="1" customWidth="1"/>
    <col min="15868" max="15868" width="10.28515625" style="1" customWidth="1"/>
    <col min="15869" max="15869" width="12.85546875" style="1" customWidth="1"/>
    <col min="15870" max="16118" width="9" style="1"/>
    <col min="16119" max="16119" width="5.7109375" style="1" customWidth="1"/>
    <col min="16120" max="16120" width="18.140625" style="1" bestFit="1" customWidth="1"/>
    <col min="16121" max="16121" width="30.28515625" style="1" customWidth="1"/>
    <col min="16122" max="16122" width="8" style="1" customWidth="1"/>
    <col min="16123" max="16123" width="11.28515625" style="1" customWidth="1"/>
    <col min="16124" max="16124" width="10.28515625" style="1" customWidth="1"/>
    <col min="16125" max="16125" width="12.85546875" style="1" customWidth="1"/>
    <col min="16126" max="16384" width="9" style="1"/>
  </cols>
  <sheetData>
    <row r="1" spans="1:11">
      <c r="A1" s="303" t="s">
        <v>34</v>
      </c>
      <c r="B1" s="303"/>
      <c r="C1" s="303"/>
      <c r="D1" s="303"/>
      <c r="E1" s="303"/>
    </row>
    <row r="2" spans="1:11">
      <c r="A2" s="33"/>
      <c r="B2" s="33"/>
      <c r="C2" s="33"/>
      <c r="D2" s="33"/>
      <c r="E2" s="33"/>
    </row>
    <row r="3" spans="1:11">
      <c r="A3" s="33"/>
      <c r="B3" s="33"/>
      <c r="C3" s="33"/>
      <c r="D3" s="33"/>
      <c r="E3" s="33"/>
    </row>
    <row r="4" spans="1:11">
      <c r="A4" s="304" t="s">
        <v>35</v>
      </c>
      <c r="B4" s="304"/>
      <c r="C4" s="304"/>
      <c r="D4" s="304"/>
      <c r="E4" s="304"/>
    </row>
    <row r="5" spans="1:11" ht="13.5" thickBot="1">
      <c r="A5" s="219"/>
      <c r="B5" s="13"/>
      <c r="C5" s="13"/>
      <c r="D5" s="13"/>
    </row>
    <row r="6" spans="1:11" ht="22.5" customHeight="1" thickBot="1">
      <c r="A6" s="305" t="s">
        <v>3</v>
      </c>
      <c r="B6" s="307" t="s">
        <v>36</v>
      </c>
      <c r="C6" s="305" t="s">
        <v>37</v>
      </c>
      <c r="D6" s="309" t="s">
        <v>38</v>
      </c>
      <c r="E6" s="311" t="s">
        <v>39</v>
      </c>
    </row>
    <row r="7" spans="1:11" ht="27" customHeight="1" thickBot="1">
      <c r="A7" s="306"/>
      <c r="B7" s="308"/>
      <c r="C7" s="306"/>
      <c r="D7" s="310"/>
      <c r="E7" s="312"/>
      <c r="H7" s="245"/>
      <c r="J7" s="225"/>
      <c r="K7" s="228"/>
    </row>
    <row r="8" spans="1:11" ht="24.95" customHeight="1" thickBot="1">
      <c r="A8" s="244">
        <v>3</v>
      </c>
      <c r="B8" s="35" t="s">
        <v>40</v>
      </c>
      <c r="C8" s="36" t="s">
        <v>41</v>
      </c>
      <c r="D8" s="247"/>
      <c r="E8" s="249" t="s">
        <v>42</v>
      </c>
      <c r="J8" s="226"/>
    </row>
    <row r="9" spans="1:11" ht="24.95" customHeight="1" thickBot="1">
      <c r="A9" s="244">
        <v>4</v>
      </c>
      <c r="B9" s="35" t="s">
        <v>43</v>
      </c>
      <c r="C9" s="36" t="s">
        <v>44</v>
      </c>
      <c r="D9" s="247"/>
      <c r="E9" s="249" t="s">
        <v>42</v>
      </c>
      <c r="J9" s="226"/>
    </row>
    <row r="10" spans="1:11" ht="24.95" customHeight="1" thickBot="1">
      <c r="A10" s="244">
        <v>5</v>
      </c>
      <c r="B10" s="35" t="s">
        <v>45</v>
      </c>
      <c r="C10" s="36" t="s">
        <v>23</v>
      </c>
      <c r="D10" s="247"/>
      <c r="E10" s="249" t="s">
        <v>42</v>
      </c>
      <c r="J10" s="226"/>
    </row>
    <row r="11" spans="1:11" ht="24.95" customHeight="1" thickBot="1">
      <c r="A11" s="244">
        <v>6</v>
      </c>
      <c r="B11" s="35" t="s">
        <v>43</v>
      </c>
      <c r="C11" s="36" t="s">
        <v>24</v>
      </c>
      <c r="D11" s="248"/>
      <c r="E11" s="250" t="s">
        <v>42</v>
      </c>
      <c r="J11" s="226"/>
    </row>
    <row r="12" spans="1:11" ht="24.95" customHeight="1" thickBot="1">
      <c r="A12" s="37">
        <v>19</v>
      </c>
      <c r="B12" s="296" t="s">
        <v>46</v>
      </c>
      <c r="C12" s="297"/>
      <c r="D12" s="313">
        <f>'Anexo III-A S. PERM'!E13/12</f>
        <v>0</v>
      </c>
      <c r="E12" s="314"/>
      <c r="G12" s="222"/>
      <c r="J12" s="227"/>
    </row>
    <row r="13" spans="1:11" ht="24.95" customHeight="1" thickBot="1">
      <c r="A13" s="244">
        <v>20</v>
      </c>
      <c r="B13" s="298" t="s">
        <v>47</v>
      </c>
      <c r="C13" s="299"/>
      <c r="D13" s="246"/>
      <c r="E13" s="251">
        <f>D12*D13</f>
        <v>0</v>
      </c>
    </row>
    <row r="14" spans="1:11" ht="24.95" customHeight="1" thickBot="1">
      <c r="A14" s="300" t="s">
        <v>48</v>
      </c>
      <c r="B14" s="301"/>
      <c r="C14" s="301"/>
      <c r="D14" s="302"/>
      <c r="E14" s="252">
        <f>D12+E13</f>
        <v>0</v>
      </c>
    </row>
    <row r="15" spans="1:11" ht="15.75">
      <c r="A15" s="10"/>
      <c r="B15" s="10"/>
      <c r="C15" s="10"/>
      <c r="D15" s="13"/>
    </row>
    <row r="16" spans="1:11" ht="15.75">
      <c r="B16" s="10"/>
      <c r="D16" s="13"/>
    </row>
    <row r="17" spans="1:4" ht="15.75">
      <c r="A17" s="10"/>
      <c r="B17" s="13"/>
      <c r="C17" s="13"/>
      <c r="D17" s="13"/>
    </row>
    <row r="18" spans="1:4" ht="15.75">
      <c r="A18" s="10"/>
      <c r="B18" s="13"/>
      <c r="C18" s="13"/>
      <c r="D18" s="13"/>
    </row>
    <row r="19" spans="1:4">
      <c r="A19" s="13"/>
      <c r="B19" s="13"/>
      <c r="C19" s="13"/>
      <c r="D19" s="13"/>
    </row>
    <row r="20" spans="1:4">
      <c r="A20" s="13"/>
      <c r="B20" s="13"/>
      <c r="C20" s="13"/>
      <c r="D20" s="13"/>
    </row>
    <row r="21" spans="1:4">
      <c r="A21" s="13"/>
      <c r="B21" s="13"/>
      <c r="C21" s="13"/>
      <c r="D21" s="13"/>
    </row>
    <row r="22" spans="1:4">
      <c r="A22" s="13"/>
      <c r="B22" s="13"/>
      <c r="C22" s="13"/>
      <c r="D22" s="13"/>
    </row>
    <row r="23" spans="1:4">
      <c r="A23" s="13"/>
      <c r="B23" s="13"/>
      <c r="C23" s="13"/>
      <c r="D23" s="13"/>
    </row>
    <row r="24" spans="1:4">
      <c r="A24" s="13"/>
      <c r="B24" s="13"/>
      <c r="C24" s="13"/>
      <c r="D24" s="13"/>
    </row>
    <row r="25" spans="1:4">
      <c r="A25" s="13"/>
      <c r="B25" s="13"/>
      <c r="C25" s="13"/>
      <c r="D25" s="13"/>
    </row>
    <row r="26" spans="1:4">
      <c r="A26" s="13"/>
      <c r="B26" s="13"/>
      <c r="C26" s="13"/>
      <c r="D26" s="13"/>
    </row>
    <row r="27" spans="1:4">
      <c r="A27" s="13"/>
      <c r="B27" s="13"/>
      <c r="C27" s="13"/>
      <c r="D27" s="13"/>
    </row>
    <row r="28" spans="1:4">
      <c r="A28" s="13"/>
      <c r="B28" s="13"/>
      <c r="C28" s="13"/>
      <c r="D28" s="13"/>
    </row>
    <row r="29" spans="1:4">
      <c r="A29" s="13"/>
      <c r="B29" s="13"/>
      <c r="C29" s="13"/>
      <c r="D29" s="13"/>
    </row>
    <row r="30" spans="1:4">
      <c r="A30" s="13"/>
      <c r="B30" s="13"/>
      <c r="C30" s="13"/>
      <c r="D30" s="13"/>
    </row>
    <row r="31" spans="1:4">
      <c r="A31" s="13"/>
      <c r="B31" s="13"/>
      <c r="C31" s="13"/>
      <c r="D31" s="13"/>
    </row>
    <row r="32" spans="1:4">
      <c r="A32" s="13"/>
      <c r="B32" s="13"/>
      <c r="C32" s="13"/>
      <c r="D32" s="13"/>
    </row>
    <row r="33" spans="1:4">
      <c r="A33" s="13"/>
      <c r="B33" s="13"/>
      <c r="C33" s="13"/>
      <c r="D33" s="13"/>
    </row>
    <row r="34" spans="1:4">
      <c r="A34" s="13"/>
      <c r="B34" s="13"/>
      <c r="C34" s="13"/>
      <c r="D34" s="13"/>
    </row>
    <row r="35" spans="1:4">
      <c r="A35" s="13"/>
      <c r="B35" s="13"/>
      <c r="C35" s="13"/>
      <c r="D35" s="13"/>
    </row>
    <row r="36" spans="1:4">
      <c r="A36" s="13"/>
      <c r="B36" s="13"/>
      <c r="C36" s="13"/>
      <c r="D36" s="13"/>
    </row>
    <row r="37" spans="1:4">
      <c r="A37" s="13"/>
      <c r="B37" s="13"/>
      <c r="C37" s="13"/>
      <c r="D37" s="13"/>
    </row>
    <row r="38" spans="1:4">
      <c r="A38" s="13"/>
      <c r="B38" s="13"/>
      <c r="C38" s="13"/>
      <c r="D38" s="13"/>
    </row>
    <row r="39" spans="1:4">
      <c r="A39" s="13"/>
      <c r="B39" s="13"/>
      <c r="C39" s="13"/>
      <c r="D39" s="13"/>
    </row>
    <row r="40" spans="1:4">
      <c r="A40" s="13"/>
      <c r="B40" s="13"/>
      <c r="C40" s="13"/>
      <c r="D40" s="13"/>
    </row>
    <row r="41" spans="1:4">
      <c r="A41" s="13"/>
      <c r="B41" s="13"/>
      <c r="C41" s="13"/>
      <c r="D41" s="13"/>
    </row>
    <row r="42" spans="1:4">
      <c r="A42" s="13"/>
      <c r="B42" s="13"/>
      <c r="C42" s="13"/>
      <c r="D42" s="13"/>
    </row>
    <row r="43" spans="1:4">
      <c r="A43" s="13"/>
      <c r="B43" s="13"/>
      <c r="C43" s="13"/>
      <c r="D43" s="13"/>
    </row>
    <row r="44" spans="1:4">
      <c r="A44" s="13"/>
      <c r="B44" s="13"/>
      <c r="C44" s="13"/>
      <c r="D44" s="13"/>
    </row>
    <row r="45" spans="1:4" ht="15.75">
      <c r="A45" s="10"/>
      <c r="B45" s="10"/>
      <c r="C45" s="10"/>
      <c r="D45" s="10"/>
    </row>
    <row r="91" spans="17:20">
      <c r="Q91" s="277"/>
      <c r="R91" s="277"/>
      <c r="S91" s="277"/>
      <c r="T91" s="277"/>
    </row>
  </sheetData>
  <mergeCells count="11">
    <mergeCell ref="B12:C12"/>
    <mergeCell ref="B13:C13"/>
    <mergeCell ref="A14:D14"/>
    <mergeCell ref="A1:E1"/>
    <mergeCell ref="A4:E4"/>
    <mergeCell ref="A6:A7"/>
    <mergeCell ref="B6:B7"/>
    <mergeCell ref="C6:C7"/>
    <mergeCell ref="D6:D7"/>
    <mergeCell ref="E6:E7"/>
    <mergeCell ref="D12:E1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XFB147"/>
  <sheetViews>
    <sheetView showGridLines="0" topLeftCell="A118" zoomScaleNormal="100" zoomScaleSheetLayoutView="115" workbookViewId="0">
      <selection activeCell="U48" sqref="U48:X51"/>
    </sheetView>
  </sheetViews>
  <sheetFormatPr defaultColWidth="0" defaultRowHeight="12"/>
  <cols>
    <col min="1" max="15" width="3.7109375" style="38" customWidth="1"/>
    <col min="16" max="16" width="11.5703125" style="38" customWidth="1"/>
    <col min="17" max="19" width="3.7109375" style="38" customWidth="1"/>
    <col min="20" max="20" width="2.28515625" style="38" customWidth="1"/>
    <col min="21" max="23" width="3.7109375" style="38" customWidth="1"/>
    <col min="24" max="24" width="2.85546875" style="38" customWidth="1"/>
    <col min="25" max="29" width="3.7109375" style="38" hidden="1"/>
    <col min="30" max="30" width="10.5703125" style="38" hidden="1"/>
    <col min="31" max="31" width="7.85546875" style="38" hidden="1"/>
    <col min="32" max="33" width="9.85546875" style="38" hidden="1"/>
    <col min="34" max="34" width="24.42578125" style="38" hidden="1"/>
    <col min="35" max="35" width="9.5703125" style="38" hidden="1"/>
    <col min="36" max="36" width="3.7109375" style="38" hidden="1"/>
    <col min="37" max="37" width="9.5703125" style="38" hidden="1"/>
    <col min="38" max="256" width="9.140625" style="38" hidden="1"/>
    <col min="257" max="271" width="3.7109375" style="38" hidden="1"/>
    <col min="272" max="272" width="11.5703125" style="38" hidden="1"/>
    <col min="273" max="275" width="3.7109375" style="38" hidden="1"/>
    <col min="276" max="276" width="2.28515625" style="38" hidden="1"/>
    <col min="277" max="279" width="3.7109375" style="38" hidden="1"/>
    <col min="280" max="280" width="2.85546875" style="38" hidden="1"/>
    <col min="281" max="285" width="3.7109375" style="38" hidden="1"/>
    <col min="286" max="286" width="10.5703125" style="38" hidden="1"/>
    <col min="287" max="292" width="3.7109375" style="38" hidden="1"/>
    <col min="293" max="512" width="9.140625" style="38" hidden="1"/>
    <col min="513" max="527" width="3.7109375" style="38" hidden="1"/>
    <col min="528" max="528" width="11.5703125" style="38" hidden="1"/>
    <col min="529" max="531" width="3.7109375" style="38" hidden="1"/>
    <col min="532" max="532" width="2.28515625" style="38" hidden="1"/>
    <col min="533" max="535" width="3.7109375" style="38" hidden="1"/>
    <col min="536" max="536" width="2.85546875" style="38" hidden="1"/>
    <col min="537" max="541" width="3.7109375" style="38" hidden="1"/>
    <col min="542" max="542" width="10.5703125" style="38" hidden="1"/>
    <col min="543" max="548" width="3.7109375" style="38" hidden="1"/>
    <col min="549" max="768" width="9.140625" style="38" hidden="1"/>
    <col min="769" max="783" width="3.7109375" style="38" hidden="1"/>
    <col min="784" max="784" width="11.5703125" style="38" hidden="1"/>
    <col min="785" max="787" width="3.7109375" style="38" hidden="1"/>
    <col min="788" max="788" width="2.28515625" style="38" hidden="1"/>
    <col min="789" max="791" width="3.7109375" style="38" hidden="1"/>
    <col min="792" max="792" width="2.85546875" style="38" hidden="1"/>
    <col min="793" max="797" width="3.7109375" style="38" hidden="1"/>
    <col min="798" max="798" width="10.5703125" style="38" hidden="1"/>
    <col min="799" max="804" width="3.7109375" style="38" hidden="1"/>
    <col min="805" max="1024" width="9.140625" style="38" hidden="1"/>
    <col min="1025" max="1039" width="3.7109375" style="38" hidden="1"/>
    <col min="1040" max="1040" width="11.5703125" style="38" hidden="1"/>
    <col min="1041" max="1043" width="3.7109375" style="38" hidden="1"/>
    <col min="1044" max="1044" width="2.28515625" style="38" hidden="1"/>
    <col min="1045" max="1047" width="3.7109375" style="38" hidden="1"/>
    <col min="1048" max="1048" width="2.85546875" style="38" hidden="1"/>
    <col min="1049" max="1053" width="3.7109375" style="38" hidden="1"/>
    <col min="1054" max="1054" width="10.5703125" style="38" hidden="1"/>
    <col min="1055" max="1060" width="3.7109375" style="38" hidden="1"/>
    <col min="1061" max="1280" width="9.140625" style="38" hidden="1"/>
    <col min="1281" max="1295" width="3.7109375" style="38" hidden="1"/>
    <col min="1296" max="1296" width="11.5703125" style="38" hidden="1"/>
    <col min="1297" max="1299" width="3.7109375" style="38" hidden="1"/>
    <col min="1300" max="1300" width="2.28515625" style="38" hidden="1"/>
    <col min="1301" max="1303" width="3.7109375" style="38" hidden="1"/>
    <col min="1304" max="1304" width="2.85546875" style="38" hidden="1"/>
    <col min="1305" max="1309" width="3.7109375" style="38" hidden="1"/>
    <col min="1310" max="1310" width="10.5703125" style="38" hidden="1"/>
    <col min="1311" max="1316" width="3.7109375" style="38" hidden="1"/>
    <col min="1317" max="1536" width="9.140625" style="38" hidden="1"/>
    <col min="1537" max="1551" width="3.7109375" style="38" hidden="1"/>
    <col min="1552" max="1552" width="11.5703125" style="38" hidden="1"/>
    <col min="1553" max="1555" width="3.7109375" style="38" hidden="1"/>
    <col min="1556" max="1556" width="2.28515625" style="38" hidden="1"/>
    <col min="1557" max="1559" width="3.7109375" style="38" hidden="1"/>
    <col min="1560" max="1560" width="2.85546875" style="38" hidden="1"/>
    <col min="1561" max="1565" width="3.7109375" style="38" hidden="1"/>
    <col min="1566" max="1566" width="10.5703125" style="38" hidden="1"/>
    <col min="1567" max="1572" width="3.7109375" style="38" hidden="1"/>
    <col min="1573" max="1792" width="9.140625" style="38" hidden="1"/>
    <col min="1793" max="1807" width="3.7109375" style="38" hidden="1"/>
    <col min="1808" max="1808" width="11.5703125" style="38" hidden="1"/>
    <col min="1809" max="1811" width="3.7109375" style="38" hidden="1"/>
    <col min="1812" max="1812" width="2.28515625" style="38" hidden="1"/>
    <col min="1813" max="1815" width="3.7109375" style="38" hidden="1"/>
    <col min="1816" max="1816" width="2.85546875" style="38" hidden="1"/>
    <col min="1817" max="1821" width="3.7109375" style="38" hidden="1"/>
    <col min="1822" max="1822" width="10.5703125" style="38" hidden="1"/>
    <col min="1823" max="1828" width="3.7109375" style="38" hidden="1"/>
    <col min="1829" max="2048" width="9.140625" style="38" hidden="1"/>
    <col min="2049" max="2063" width="3.7109375" style="38" hidden="1"/>
    <col min="2064" max="2064" width="11.5703125" style="38" hidden="1"/>
    <col min="2065" max="2067" width="3.7109375" style="38" hidden="1"/>
    <col min="2068" max="2068" width="2.28515625" style="38" hidden="1"/>
    <col min="2069" max="2071" width="3.7109375" style="38" hidden="1"/>
    <col min="2072" max="2072" width="2.85546875" style="38" hidden="1"/>
    <col min="2073" max="2077" width="3.7109375" style="38" hidden="1"/>
    <col min="2078" max="2078" width="10.5703125" style="38" hidden="1"/>
    <col min="2079" max="2084" width="3.7109375" style="38" hidden="1"/>
    <col min="2085" max="2304" width="9.140625" style="38" hidden="1"/>
    <col min="2305" max="2319" width="3.7109375" style="38" hidden="1"/>
    <col min="2320" max="2320" width="11.5703125" style="38" hidden="1"/>
    <col min="2321" max="2323" width="3.7109375" style="38" hidden="1"/>
    <col min="2324" max="2324" width="2.28515625" style="38" hidden="1"/>
    <col min="2325" max="2327" width="3.7109375" style="38" hidden="1"/>
    <col min="2328" max="2328" width="2.85546875" style="38" hidden="1"/>
    <col min="2329" max="2333" width="3.7109375" style="38" hidden="1"/>
    <col min="2334" max="2334" width="10.5703125" style="38" hidden="1"/>
    <col min="2335" max="2340" width="3.7109375" style="38" hidden="1"/>
    <col min="2341" max="2560" width="9.140625" style="38" hidden="1"/>
    <col min="2561" max="2575" width="3.7109375" style="38" hidden="1"/>
    <col min="2576" max="2576" width="11.5703125" style="38" hidden="1"/>
    <col min="2577" max="2579" width="3.7109375" style="38" hidden="1"/>
    <col min="2580" max="2580" width="2.28515625" style="38" hidden="1"/>
    <col min="2581" max="2583" width="3.7109375" style="38" hidden="1"/>
    <col min="2584" max="2584" width="2.85546875" style="38" hidden="1"/>
    <col min="2585" max="2589" width="3.7109375" style="38" hidden="1"/>
    <col min="2590" max="2590" width="10.5703125" style="38" hidden="1"/>
    <col min="2591" max="2596" width="3.7109375" style="38" hidden="1"/>
    <col min="2597" max="2816" width="9.140625" style="38" hidden="1"/>
    <col min="2817" max="2831" width="3.7109375" style="38" hidden="1"/>
    <col min="2832" max="2832" width="11.5703125" style="38" hidden="1"/>
    <col min="2833" max="2835" width="3.7109375" style="38" hidden="1"/>
    <col min="2836" max="2836" width="2.28515625" style="38" hidden="1"/>
    <col min="2837" max="2839" width="3.7109375" style="38" hidden="1"/>
    <col min="2840" max="2840" width="2.85546875" style="38" hidden="1"/>
    <col min="2841" max="2845" width="3.7109375" style="38" hidden="1"/>
    <col min="2846" max="2846" width="10.5703125" style="38" hidden="1"/>
    <col min="2847" max="2852" width="3.7109375" style="38" hidden="1"/>
    <col min="2853" max="3072" width="9.140625" style="38" hidden="1"/>
    <col min="3073" max="3087" width="3.7109375" style="38" hidden="1"/>
    <col min="3088" max="3088" width="11.5703125" style="38" hidden="1"/>
    <col min="3089" max="3091" width="3.7109375" style="38" hidden="1"/>
    <col min="3092" max="3092" width="2.28515625" style="38" hidden="1"/>
    <col min="3093" max="3095" width="3.7109375" style="38" hidden="1"/>
    <col min="3096" max="3096" width="2.85546875" style="38" hidden="1"/>
    <col min="3097" max="3101" width="3.7109375" style="38" hidden="1"/>
    <col min="3102" max="3102" width="10.5703125" style="38" hidden="1"/>
    <col min="3103" max="3108" width="3.7109375" style="38" hidden="1"/>
    <col min="3109" max="3328" width="9.140625" style="38" hidden="1"/>
    <col min="3329" max="3343" width="3.7109375" style="38" hidden="1"/>
    <col min="3344" max="3344" width="11.5703125" style="38" hidden="1"/>
    <col min="3345" max="3347" width="3.7109375" style="38" hidden="1"/>
    <col min="3348" max="3348" width="2.28515625" style="38" hidden="1"/>
    <col min="3349" max="3351" width="3.7109375" style="38" hidden="1"/>
    <col min="3352" max="3352" width="2.85546875" style="38" hidden="1"/>
    <col min="3353" max="3357" width="3.7109375" style="38" hidden="1"/>
    <col min="3358" max="3358" width="10.5703125" style="38" hidden="1"/>
    <col min="3359" max="3364" width="3.7109375" style="38" hidden="1"/>
    <col min="3365" max="3584" width="9.140625" style="38" hidden="1"/>
    <col min="3585" max="3599" width="3.7109375" style="38" hidden="1"/>
    <col min="3600" max="3600" width="11.5703125" style="38" hidden="1"/>
    <col min="3601" max="3603" width="3.7109375" style="38" hidden="1"/>
    <col min="3604" max="3604" width="2.28515625" style="38" hidden="1"/>
    <col min="3605" max="3607" width="3.7109375" style="38" hidden="1"/>
    <col min="3608" max="3608" width="2.85546875" style="38" hidden="1"/>
    <col min="3609" max="3613" width="3.7109375" style="38" hidden="1"/>
    <col min="3614" max="3614" width="10.5703125" style="38" hidden="1"/>
    <col min="3615" max="3620" width="3.7109375" style="38" hidden="1"/>
    <col min="3621" max="3840" width="9.140625" style="38" hidden="1"/>
    <col min="3841" max="3855" width="3.7109375" style="38" hidden="1"/>
    <col min="3856" max="3856" width="11.5703125" style="38" hidden="1"/>
    <col min="3857" max="3859" width="3.7109375" style="38" hidden="1"/>
    <col min="3860" max="3860" width="2.28515625" style="38" hidden="1"/>
    <col min="3861" max="3863" width="3.7109375" style="38" hidden="1"/>
    <col min="3864" max="3864" width="2.85546875" style="38" hidden="1"/>
    <col min="3865" max="3869" width="3.7109375" style="38" hidden="1"/>
    <col min="3870" max="3870" width="10.5703125" style="38" hidden="1"/>
    <col min="3871" max="3876" width="3.7109375" style="38" hidden="1"/>
    <col min="3877" max="4096" width="9.140625" style="38" hidden="1"/>
    <col min="4097" max="4111" width="3.7109375" style="38" hidden="1"/>
    <col min="4112" max="4112" width="11.5703125" style="38" hidden="1"/>
    <col min="4113" max="4115" width="3.7109375" style="38" hidden="1"/>
    <col min="4116" max="4116" width="2.28515625" style="38" hidden="1"/>
    <col min="4117" max="4119" width="3.7109375" style="38" hidden="1"/>
    <col min="4120" max="4120" width="2.85546875" style="38" hidden="1"/>
    <col min="4121" max="4125" width="3.7109375" style="38" hidden="1"/>
    <col min="4126" max="4126" width="10.5703125" style="38" hidden="1"/>
    <col min="4127" max="4132" width="3.7109375" style="38" hidden="1"/>
    <col min="4133" max="4352" width="9.140625" style="38" hidden="1"/>
    <col min="4353" max="4367" width="3.7109375" style="38" hidden="1"/>
    <col min="4368" max="4368" width="11.5703125" style="38" hidden="1"/>
    <col min="4369" max="4371" width="3.7109375" style="38" hidden="1"/>
    <col min="4372" max="4372" width="2.28515625" style="38" hidden="1"/>
    <col min="4373" max="4375" width="3.7109375" style="38" hidden="1"/>
    <col min="4376" max="4376" width="2.85546875" style="38" hidden="1"/>
    <col min="4377" max="4381" width="3.7109375" style="38" hidden="1"/>
    <col min="4382" max="4382" width="10.5703125" style="38" hidden="1"/>
    <col min="4383" max="4388" width="3.7109375" style="38" hidden="1"/>
    <col min="4389" max="4608" width="9.140625" style="38" hidden="1"/>
    <col min="4609" max="4623" width="3.7109375" style="38" hidden="1"/>
    <col min="4624" max="4624" width="11.5703125" style="38" hidden="1"/>
    <col min="4625" max="4627" width="3.7109375" style="38" hidden="1"/>
    <col min="4628" max="4628" width="2.28515625" style="38" hidden="1"/>
    <col min="4629" max="4631" width="3.7109375" style="38" hidden="1"/>
    <col min="4632" max="4632" width="2.85546875" style="38" hidden="1"/>
    <col min="4633" max="4637" width="3.7109375" style="38" hidden="1"/>
    <col min="4638" max="4638" width="10.5703125" style="38" hidden="1"/>
    <col min="4639" max="4644" width="3.7109375" style="38" hidden="1"/>
    <col min="4645" max="4864" width="9.140625" style="38" hidden="1"/>
    <col min="4865" max="4879" width="3.7109375" style="38" hidden="1"/>
    <col min="4880" max="4880" width="11.5703125" style="38" hidden="1"/>
    <col min="4881" max="4883" width="3.7109375" style="38" hidden="1"/>
    <col min="4884" max="4884" width="2.28515625" style="38" hidden="1"/>
    <col min="4885" max="4887" width="3.7109375" style="38" hidden="1"/>
    <col min="4888" max="4888" width="2.85546875" style="38" hidden="1"/>
    <col min="4889" max="4893" width="3.7109375" style="38" hidden="1"/>
    <col min="4894" max="4894" width="10.5703125" style="38" hidden="1"/>
    <col min="4895" max="4900" width="3.7109375" style="38" hidden="1"/>
    <col min="4901" max="5120" width="9.140625" style="38" hidden="1"/>
    <col min="5121" max="5135" width="3.7109375" style="38" hidden="1"/>
    <col min="5136" max="5136" width="11.5703125" style="38" hidden="1"/>
    <col min="5137" max="5139" width="3.7109375" style="38" hidden="1"/>
    <col min="5140" max="5140" width="2.28515625" style="38" hidden="1"/>
    <col min="5141" max="5143" width="3.7109375" style="38" hidden="1"/>
    <col min="5144" max="5144" width="2.85546875" style="38" hidden="1"/>
    <col min="5145" max="5149" width="3.7109375" style="38" hidden="1"/>
    <col min="5150" max="5150" width="10.5703125" style="38" hidden="1"/>
    <col min="5151" max="5156" width="3.7109375" style="38" hidden="1"/>
    <col min="5157" max="5376" width="9.140625" style="38" hidden="1"/>
    <col min="5377" max="5391" width="3.7109375" style="38" hidden="1"/>
    <col min="5392" max="5392" width="11.5703125" style="38" hidden="1"/>
    <col min="5393" max="5395" width="3.7109375" style="38" hidden="1"/>
    <col min="5396" max="5396" width="2.28515625" style="38" hidden="1"/>
    <col min="5397" max="5399" width="3.7109375" style="38" hidden="1"/>
    <col min="5400" max="5400" width="2.85546875" style="38" hidden="1"/>
    <col min="5401" max="5405" width="3.7109375" style="38" hidden="1"/>
    <col min="5406" max="5406" width="10.5703125" style="38" hidden="1"/>
    <col min="5407" max="5412" width="3.7109375" style="38" hidden="1"/>
    <col min="5413" max="5632" width="9.140625" style="38" hidden="1"/>
    <col min="5633" max="5647" width="3.7109375" style="38" hidden="1"/>
    <col min="5648" max="5648" width="11.5703125" style="38" hidden="1"/>
    <col min="5649" max="5651" width="3.7109375" style="38" hidden="1"/>
    <col min="5652" max="5652" width="2.28515625" style="38" hidden="1"/>
    <col min="5653" max="5655" width="3.7109375" style="38" hidden="1"/>
    <col min="5656" max="5656" width="2.85546875" style="38" hidden="1"/>
    <col min="5657" max="5661" width="3.7109375" style="38" hidden="1"/>
    <col min="5662" max="5662" width="10.5703125" style="38" hidden="1"/>
    <col min="5663" max="5668" width="3.7109375" style="38" hidden="1"/>
    <col min="5669" max="5888" width="9.140625" style="38" hidden="1"/>
    <col min="5889" max="5903" width="3.7109375" style="38" hidden="1"/>
    <col min="5904" max="5904" width="11.5703125" style="38" hidden="1"/>
    <col min="5905" max="5907" width="3.7109375" style="38" hidden="1"/>
    <col min="5908" max="5908" width="2.28515625" style="38" hidden="1"/>
    <col min="5909" max="5911" width="3.7109375" style="38" hidden="1"/>
    <col min="5912" max="5912" width="2.85546875" style="38" hidden="1"/>
    <col min="5913" max="5917" width="3.7109375" style="38" hidden="1"/>
    <col min="5918" max="5918" width="10.5703125" style="38" hidden="1"/>
    <col min="5919" max="5924" width="3.7109375" style="38" hidden="1"/>
    <col min="5925" max="6144" width="9.140625" style="38" hidden="1"/>
    <col min="6145" max="6159" width="3.7109375" style="38" hidden="1"/>
    <col min="6160" max="6160" width="11.5703125" style="38" hidden="1"/>
    <col min="6161" max="6163" width="3.7109375" style="38" hidden="1"/>
    <col min="6164" max="6164" width="2.28515625" style="38" hidden="1"/>
    <col min="6165" max="6167" width="3.7109375" style="38" hidden="1"/>
    <col min="6168" max="6168" width="2.85546875" style="38" hidden="1"/>
    <col min="6169" max="6173" width="3.7109375" style="38" hidden="1"/>
    <col min="6174" max="6174" width="10.5703125" style="38" hidden="1"/>
    <col min="6175" max="6180" width="3.7109375" style="38" hidden="1"/>
    <col min="6181" max="6400" width="9.140625" style="38" hidden="1"/>
    <col min="6401" max="6415" width="3.7109375" style="38" hidden="1"/>
    <col min="6416" max="6416" width="11.5703125" style="38" hidden="1"/>
    <col min="6417" max="6419" width="3.7109375" style="38" hidden="1"/>
    <col min="6420" max="6420" width="2.28515625" style="38" hidden="1"/>
    <col min="6421" max="6423" width="3.7109375" style="38" hidden="1"/>
    <col min="6424" max="6424" width="2.85546875" style="38" hidden="1"/>
    <col min="6425" max="6429" width="3.7109375" style="38" hidden="1"/>
    <col min="6430" max="6430" width="10.5703125" style="38" hidden="1"/>
    <col min="6431" max="6436" width="3.7109375" style="38" hidden="1"/>
    <col min="6437" max="6656" width="9.140625" style="38" hidden="1"/>
    <col min="6657" max="6671" width="3.7109375" style="38" hidden="1"/>
    <col min="6672" max="6672" width="11.5703125" style="38" hidden="1"/>
    <col min="6673" max="6675" width="3.7109375" style="38" hidden="1"/>
    <col min="6676" max="6676" width="2.28515625" style="38" hidden="1"/>
    <col min="6677" max="6679" width="3.7109375" style="38" hidden="1"/>
    <col min="6680" max="6680" width="2.85546875" style="38" hidden="1"/>
    <col min="6681" max="6685" width="3.7109375" style="38" hidden="1"/>
    <col min="6686" max="6686" width="10.5703125" style="38" hidden="1"/>
    <col min="6687" max="6692" width="3.7109375" style="38" hidden="1"/>
    <col min="6693" max="6912" width="9.140625" style="38" hidden="1"/>
    <col min="6913" max="6927" width="3.7109375" style="38" hidden="1"/>
    <col min="6928" max="6928" width="11.5703125" style="38" hidden="1"/>
    <col min="6929" max="6931" width="3.7109375" style="38" hidden="1"/>
    <col min="6932" max="6932" width="2.28515625" style="38" hidden="1"/>
    <col min="6933" max="6935" width="3.7109375" style="38" hidden="1"/>
    <col min="6936" max="6936" width="2.85546875" style="38" hidden="1"/>
    <col min="6937" max="6941" width="3.7109375" style="38" hidden="1"/>
    <col min="6942" max="6942" width="10.5703125" style="38" hidden="1"/>
    <col min="6943" max="6948" width="3.7109375" style="38" hidden="1"/>
    <col min="6949" max="7168" width="9.140625" style="38" hidden="1"/>
    <col min="7169" max="7183" width="3.7109375" style="38" hidden="1"/>
    <col min="7184" max="7184" width="11.5703125" style="38" hidden="1"/>
    <col min="7185" max="7187" width="3.7109375" style="38" hidden="1"/>
    <col min="7188" max="7188" width="2.28515625" style="38" hidden="1"/>
    <col min="7189" max="7191" width="3.7109375" style="38" hidden="1"/>
    <col min="7192" max="7192" width="2.85546875" style="38" hidden="1"/>
    <col min="7193" max="7197" width="3.7109375" style="38" hidden="1"/>
    <col min="7198" max="7198" width="10.5703125" style="38" hidden="1"/>
    <col min="7199" max="7204" width="3.7109375" style="38" hidden="1"/>
    <col min="7205" max="7424" width="9.140625" style="38" hidden="1"/>
    <col min="7425" max="7439" width="3.7109375" style="38" hidden="1"/>
    <col min="7440" max="7440" width="11.5703125" style="38" hidden="1"/>
    <col min="7441" max="7443" width="3.7109375" style="38" hidden="1"/>
    <col min="7444" max="7444" width="2.28515625" style="38" hidden="1"/>
    <col min="7445" max="7447" width="3.7109375" style="38" hidden="1"/>
    <col min="7448" max="7448" width="2.85546875" style="38" hidden="1"/>
    <col min="7449" max="7453" width="3.7109375" style="38" hidden="1"/>
    <col min="7454" max="7454" width="10.5703125" style="38" hidden="1"/>
    <col min="7455" max="7460" width="3.7109375" style="38" hidden="1"/>
    <col min="7461" max="7680" width="9.140625" style="38" hidden="1"/>
    <col min="7681" max="7695" width="3.7109375" style="38" hidden="1"/>
    <col min="7696" max="7696" width="11.5703125" style="38" hidden="1"/>
    <col min="7697" max="7699" width="3.7109375" style="38" hidden="1"/>
    <col min="7700" max="7700" width="2.28515625" style="38" hidden="1"/>
    <col min="7701" max="7703" width="3.7109375" style="38" hidden="1"/>
    <col min="7704" max="7704" width="2.85546875" style="38" hidden="1"/>
    <col min="7705" max="7709" width="3.7109375" style="38" hidden="1"/>
    <col min="7710" max="7710" width="10.5703125" style="38" hidden="1"/>
    <col min="7711" max="7716" width="3.7109375" style="38" hidden="1"/>
    <col min="7717" max="7936" width="9.140625" style="38" hidden="1"/>
    <col min="7937" max="7951" width="3.7109375" style="38" hidden="1"/>
    <col min="7952" max="7952" width="11.5703125" style="38" hidden="1"/>
    <col min="7953" max="7955" width="3.7109375" style="38" hidden="1"/>
    <col min="7956" max="7956" width="2.28515625" style="38" hidden="1"/>
    <col min="7957" max="7959" width="3.7109375" style="38" hidden="1"/>
    <col min="7960" max="7960" width="2.85546875" style="38" hidden="1"/>
    <col min="7961" max="7965" width="3.7109375" style="38" hidden="1"/>
    <col min="7966" max="7966" width="10.5703125" style="38" hidden="1"/>
    <col min="7967" max="7972" width="3.7109375" style="38" hidden="1"/>
    <col min="7973" max="8192" width="9.140625" style="38" hidden="1"/>
    <col min="8193" max="8207" width="3.7109375" style="38" hidden="1"/>
    <col min="8208" max="8208" width="11.5703125" style="38" hidden="1"/>
    <col min="8209" max="8211" width="3.7109375" style="38" hidden="1"/>
    <col min="8212" max="8212" width="2.28515625" style="38" hidden="1"/>
    <col min="8213" max="8215" width="3.7109375" style="38" hidden="1"/>
    <col min="8216" max="8216" width="2.85546875" style="38" hidden="1"/>
    <col min="8217" max="8221" width="3.7109375" style="38" hidden="1"/>
    <col min="8222" max="8222" width="10.5703125" style="38" hidden="1"/>
    <col min="8223" max="8228" width="3.7109375" style="38" hidden="1"/>
    <col min="8229" max="8448" width="9.140625" style="38" hidden="1"/>
    <col min="8449" max="8463" width="3.7109375" style="38" hidden="1"/>
    <col min="8464" max="8464" width="11.5703125" style="38" hidden="1"/>
    <col min="8465" max="8467" width="3.7109375" style="38" hidden="1"/>
    <col min="8468" max="8468" width="2.28515625" style="38" hidden="1"/>
    <col min="8469" max="8471" width="3.7109375" style="38" hidden="1"/>
    <col min="8472" max="8472" width="2.85546875" style="38" hidden="1"/>
    <col min="8473" max="8477" width="3.7109375" style="38" hidden="1"/>
    <col min="8478" max="8478" width="10.5703125" style="38" hidden="1"/>
    <col min="8479" max="8484" width="3.7109375" style="38" hidden="1"/>
    <col min="8485" max="8704" width="9.140625" style="38" hidden="1"/>
    <col min="8705" max="8719" width="3.7109375" style="38" hidden="1"/>
    <col min="8720" max="8720" width="11.5703125" style="38" hidden="1"/>
    <col min="8721" max="8723" width="3.7109375" style="38" hidden="1"/>
    <col min="8724" max="8724" width="2.28515625" style="38" hidden="1"/>
    <col min="8725" max="8727" width="3.7109375" style="38" hidden="1"/>
    <col min="8728" max="8728" width="2.85546875" style="38" hidden="1"/>
    <col min="8729" max="8733" width="3.7109375" style="38" hidden="1"/>
    <col min="8734" max="8734" width="10.5703125" style="38" hidden="1"/>
    <col min="8735" max="8740" width="3.7109375" style="38" hidden="1"/>
    <col min="8741" max="8960" width="9.140625" style="38" hidden="1"/>
    <col min="8961" max="8975" width="3.7109375" style="38" hidden="1"/>
    <col min="8976" max="8976" width="11.5703125" style="38" hidden="1"/>
    <col min="8977" max="8979" width="3.7109375" style="38" hidden="1"/>
    <col min="8980" max="8980" width="2.28515625" style="38" hidden="1"/>
    <col min="8981" max="8983" width="3.7109375" style="38" hidden="1"/>
    <col min="8984" max="8984" width="2.85546875" style="38" hidden="1"/>
    <col min="8985" max="8989" width="3.7109375" style="38" hidden="1"/>
    <col min="8990" max="8990" width="10.5703125" style="38" hidden="1"/>
    <col min="8991" max="8996" width="3.7109375" style="38" hidden="1"/>
    <col min="8997" max="9216" width="9.140625" style="38" hidden="1"/>
    <col min="9217" max="9231" width="3.7109375" style="38" hidden="1"/>
    <col min="9232" max="9232" width="11.5703125" style="38" hidden="1"/>
    <col min="9233" max="9235" width="3.7109375" style="38" hidden="1"/>
    <col min="9236" max="9236" width="2.28515625" style="38" hidden="1"/>
    <col min="9237" max="9239" width="3.7109375" style="38" hidden="1"/>
    <col min="9240" max="9240" width="2.85546875" style="38" hidden="1"/>
    <col min="9241" max="9245" width="3.7109375" style="38" hidden="1"/>
    <col min="9246" max="9246" width="10.5703125" style="38" hidden="1"/>
    <col min="9247" max="9252" width="3.7109375" style="38" hidden="1"/>
    <col min="9253" max="9472" width="9.140625" style="38" hidden="1"/>
    <col min="9473" max="9487" width="3.7109375" style="38" hidden="1"/>
    <col min="9488" max="9488" width="11.5703125" style="38" hidden="1"/>
    <col min="9489" max="9491" width="3.7109375" style="38" hidden="1"/>
    <col min="9492" max="9492" width="2.28515625" style="38" hidden="1"/>
    <col min="9493" max="9495" width="3.7109375" style="38" hidden="1"/>
    <col min="9496" max="9496" width="2.85546875" style="38" hidden="1"/>
    <col min="9497" max="9501" width="3.7109375" style="38" hidden="1"/>
    <col min="9502" max="9502" width="10.5703125" style="38" hidden="1"/>
    <col min="9503" max="9508" width="3.7109375" style="38" hidden="1"/>
    <col min="9509" max="9728" width="9.140625" style="38" hidden="1"/>
    <col min="9729" max="9743" width="3.7109375" style="38" hidden="1"/>
    <col min="9744" max="9744" width="11.5703125" style="38" hidden="1"/>
    <col min="9745" max="9747" width="3.7109375" style="38" hidden="1"/>
    <col min="9748" max="9748" width="2.28515625" style="38" hidden="1"/>
    <col min="9749" max="9751" width="3.7109375" style="38" hidden="1"/>
    <col min="9752" max="9752" width="2.85546875" style="38" hidden="1"/>
    <col min="9753" max="9757" width="3.7109375" style="38" hidden="1"/>
    <col min="9758" max="9758" width="10.5703125" style="38" hidden="1"/>
    <col min="9759" max="9764" width="3.7109375" style="38" hidden="1"/>
    <col min="9765" max="9984" width="9.140625" style="38" hidden="1"/>
    <col min="9985" max="9999" width="3.7109375" style="38" hidden="1"/>
    <col min="10000" max="10000" width="11.5703125" style="38" hidden="1"/>
    <col min="10001" max="10003" width="3.7109375" style="38" hidden="1"/>
    <col min="10004" max="10004" width="2.28515625" style="38" hidden="1"/>
    <col min="10005" max="10007" width="3.7109375" style="38" hidden="1"/>
    <col min="10008" max="10008" width="2.85546875" style="38" hidden="1"/>
    <col min="10009" max="10013" width="3.7109375" style="38" hidden="1"/>
    <col min="10014" max="10014" width="10.5703125" style="38" hidden="1"/>
    <col min="10015" max="10020" width="3.7109375" style="38" hidden="1"/>
    <col min="10021" max="10240" width="9.140625" style="38" hidden="1"/>
    <col min="10241" max="10255" width="3.7109375" style="38" hidden="1"/>
    <col min="10256" max="10256" width="11.5703125" style="38" hidden="1"/>
    <col min="10257" max="10259" width="3.7109375" style="38" hidden="1"/>
    <col min="10260" max="10260" width="2.28515625" style="38" hidden="1"/>
    <col min="10261" max="10263" width="3.7109375" style="38" hidden="1"/>
    <col min="10264" max="10264" width="2.85546875" style="38" hidden="1"/>
    <col min="10265" max="10269" width="3.7109375" style="38" hidden="1"/>
    <col min="10270" max="10270" width="10.5703125" style="38" hidden="1"/>
    <col min="10271" max="10276" width="3.7109375" style="38" hidden="1"/>
    <col min="10277" max="10496" width="9.140625" style="38" hidden="1"/>
    <col min="10497" max="10511" width="3.7109375" style="38" hidden="1"/>
    <col min="10512" max="10512" width="11.5703125" style="38" hidden="1"/>
    <col min="10513" max="10515" width="3.7109375" style="38" hidden="1"/>
    <col min="10516" max="10516" width="2.28515625" style="38" hidden="1"/>
    <col min="10517" max="10519" width="3.7109375" style="38" hidden="1"/>
    <col min="10520" max="10520" width="2.85546875" style="38" hidden="1"/>
    <col min="10521" max="10525" width="3.7109375" style="38" hidden="1"/>
    <col min="10526" max="10526" width="10.5703125" style="38" hidden="1"/>
    <col min="10527" max="10532" width="3.7109375" style="38" hidden="1"/>
    <col min="10533" max="10752" width="9.140625" style="38" hidden="1"/>
    <col min="10753" max="10767" width="3.7109375" style="38" hidden="1"/>
    <col min="10768" max="10768" width="11.5703125" style="38" hidden="1"/>
    <col min="10769" max="10771" width="3.7109375" style="38" hidden="1"/>
    <col min="10772" max="10772" width="2.28515625" style="38" hidden="1"/>
    <col min="10773" max="10775" width="3.7109375" style="38" hidden="1"/>
    <col min="10776" max="10776" width="2.85546875" style="38" hidden="1"/>
    <col min="10777" max="10781" width="3.7109375" style="38" hidden="1"/>
    <col min="10782" max="10782" width="10.5703125" style="38" hidden="1"/>
    <col min="10783" max="10788" width="3.7109375" style="38" hidden="1"/>
    <col min="10789" max="11008" width="9.140625" style="38" hidden="1"/>
    <col min="11009" max="11023" width="3.7109375" style="38" hidden="1"/>
    <col min="11024" max="11024" width="11.5703125" style="38" hidden="1"/>
    <col min="11025" max="11027" width="3.7109375" style="38" hidden="1"/>
    <col min="11028" max="11028" width="2.28515625" style="38" hidden="1"/>
    <col min="11029" max="11031" width="3.7109375" style="38" hidden="1"/>
    <col min="11032" max="11032" width="2.85546875" style="38" hidden="1"/>
    <col min="11033" max="11037" width="3.7109375" style="38" hidden="1"/>
    <col min="11038" max="11038" width="10.5703125" style="38" hidden="1"/>
    <col min="11039" max="11044" width="3.7109375" style="38" hidden="1"/>
    <col min="11045" max="11264" width="9.140625" style="38" hidden="1"/>
    <col min="11265" max="11279" width="3.7109375" style="38" hidden="1"/>
    <col min="11280" max="11280" width="11.5703125" style="38" hidden="1"/>
    <col min="11281" max="11283" width="3.7109375" style="38" hidden="1"/>
    <col min="11284" max="11284" width="2.28515625" style="38" hidden="1"/>
    <col min="11285" max="11287" width="3.7109375" style="38" hidden="1"/>
    <col min="11288" max="11288" width="2.85546875" style="38" hidden="1"/>
    <col min="11289" max="11293" width="3.7109375" style="38" hidden="1"/>
    <col min="11294" max="11294" width="10.5703125" style="38" hidden="1"/>
    <col min="11295" max="11300" width="3.7109375" style="38" hidden="1"/>
    <col min="11301" max="11520" width="9.140625" style="38" hidden="1"/>
    <col min="11521" max="11535" width="3.7109375" style="38" hidden="1"/>
    <col min="11536" max="11536" width="11.5703125" style="38" hidden="1"/>
    <col min="11537" max="11539" width="3.7109375" style="38" hidden="1"/>
    <col min="11540" max="11540" width="2.28515625" style="38" hidden="1"/>
    <col min="11541" max="11543" width="3.7109375" style="38" hidden="1"/>
    <col min="11544" max="11544" width="2.85546875" style="38" hidden="1"/>
    <col min="11545" max="11549" width="3.7109375" style="38" hidden="1"/>
    <col min="11550" max="11550" width="10.5703125" style="38" hidden="1"/>
    <col min="11551" max="11556" width="3.7109375" style="38" hidden="1"/>
    <col min="11557" max="11776" width="9.140625" style="38" hidden="1"/>
    <col min="11777" max="11791" width="3.7109375" style="38" hidden="1"/>
    <col min="11792" max="11792" width="11.5703125" style="38" hidden="1"/>
    <col min="11793" max="11795" width="3.7109375" style="38" hidden="1"/>
    <col min="11796" max="11796" width="2.28515625" style="38" hidden="1"/>
    <col min="11797" max="11799" width="3.7109375" style="38" hidden="1"/>
    <col min="11800" max="11800" width="2.85546875" style="38" hidden="1"/>
    <col min="11801" max="11805" width="3.7109375" style="38" hidden="1"/>
    <col min="11806" max="11806" width="10.5703125" style="38" hidden="1"/>
    <col min="11807" max="11812" width="3.7109375" style="38" hidden="1"/>
    <col min="11813" max="12032" width="9.140625" style="38" hidden="1"/>
    <col min="12033" max="12047" width="3.7109375" style="38" hidden="1"/>
    <col min="12048" max="12048" width="11.5703125" style="38" hidden="1"/>
    <col min="12049" max="12051" width="3.7109375" style="38" hidden="1"/>
    <col min="12052" max="12052" width="2.28515625" style="38" hidden="1"/>
    <col min="12053" max="12055" width="3.7109375" style="38" hidden="1"/>
    <col min="12056" max="12056" width="2.85546875" style="38" hidden="1"/>
    <col min="12057" max="12061" width="3.7109375" style="38" hidden="1"/>
    <col min="12062" max="12062" width="10.5703125" style="38" hidden="1"/>
    <col min="12063" max="12068" width="3.7109375" style="38" hidden="1"/>
    <col min="12069" max="12288" width="9.140625" style="38" hidden="1"/>
    <col min="12289" max="12303" width="3.7109375" style="38" hidden="1"/>
    <col min="12304" max="12304" width="11.5703125" style="38" hidden="1"/>
    <col min="12305" max="12307" width="3.7109375" style="38" hidden="1"/>
    <col min="12308" max="12308" width="2.28515625" style="38" hidden="1"/>
    <col min="12309" max="12311" width="3.7109375" style="38" hidden="1"/>
    <col min="12312" max="12312" width="2.85546875" style="38" hidden="1"/>
    <col min="12313" max="12317" width="3.7109375" style="38" hidden="1"/>
    <col min="12318" max="12318" width="10.5703125" style="38" hidden="1"/>
    <col min="12319" max="12324" width="3.7109375" style="38" hidden="1"/>
    <col min="12325" max="12544" width="9.140625" style="38" hidden="1"/>
    <col min="12545" max="12559" width="3.7109375" style="38" hidden="1"/>
    <col min="12560" max="12560" width="11.5703125" style="38" hidden="1"/>
    <col min="12561" max="12563" width="3.7109375" style="38" hidden="1"/>
    <col min="12564" max="12564" width="2.28515625" style="38" hidden="1"/>
    <col min="12565" max="12567" width="3.7109375" style="38" hidden="1"/>
    <col min="12568" max="12568" width="2.85546875" style="38" hidden="1"/>
    <col min="12569" max="12573" width="3.7109375" style="38" hidden="1"/>
    <col min="12574" max="12574" width="10.5703125" style="38" hidden="1"/>
    <col min="12575" max="12580" width="3.7109375" style="38" hidden="1"/>
    <col min="12581" max="12800" width="9.140625" style="38" hidden="1"/>
    <col min="12801" max="12815" width="3.7109375" style="38" hidden="1"/>
    <col min="12816" max="12816" width="11.5703125" style="38" hidden="1"/>
    <col min="12817" max="12819" width="3.7109375" style="38" hidden="1"/>
    <col min="12820" max="12820" width="2.28515625" style="38" hidden="1"/>
    <col min="12821" max="12823" width="3.7109375" style="38" hidden="1"/>
    <col min="12824" max="12824" width="2.85546875" style="38" hidden="1"/>
    <col min="12825" max="12829" width="3.7109375" style="38" hidden="1"/>
    <col min="12830" max="12830" width="10.5703125" style="38" hidden="1"/>
    <col min="12831" max="12836" width="3.7109375" style="38" hidden="1"/>
    <col min="12837" max="13056" width="9.140625" style="38" hidden="1"/>
    <col min="13057" max="13071" width="3.7109375" style="38" hidden="1"/>
    <col min="13072" max="13072" width="11.5703125" style="38" hidden="1"/>
    <col min="13073" max="13075" width="3.7109375" style="38" hidden="1"/>
    <col min="13076" max="13076" width="2.28515625" style="38" hidden="1"/>
    <col min="13077" max="13079" width="3.7109375" style="38" hidden="1"/>
    <col min="13080" max="13080" width="2.85546875" style="38" hidden="1"/>
    <col min="13081" max="13085" width="3.7109375" style="38" hidden="1"/>
    <col min="13086" max="13086" width="10.5703125" style="38" hidden="1"/>
    <col min="13087" max="13092" width="3.7109375" style="38" hidden="1"/>
    <col min="13093" max="13312" width="9.140625" style="38" hidden="1"/>
    <col min="13313" max="13327" width="3.7109375" style="38" hidden="1"/>
    <col min="13328" max="13328" width="11.5703125" style="38" hidden="1"/>
    <col min="13329" max="13331" width="3.7109375" style="38" hidden="1"/>
    <col min="13332" max="13332" width="2.28515625" style="38" hidden="1"/>
    <col min="13333" max="13335" width="3.7109375" style="38" hidden="1"/>
    <col min="13336" max="13336" width="2.85546875" style="38" hidden="1"/>
    <col min="13337" max="13341" width="3.7109375" style="38" hidden="1"/>
    <col min="13342" max="13342" width="10.5703125" style="38" hidden="1"/>
    <col min="13343" max="13348" width="3.7109375" style="38" hidden="1"/>
    <col min="13349" max="13568" width="9.140625" style="38" hidden="1"/>
    <col min="13569" max="13583" width="3.7109375" style="38" hidden="1"/>
    <col min="13584" max="13584" width="11.5703125" style="38" hidden="1"/>
    <col min="13585" max="13587" width="3.7109375" style="38" hidden="1"/>
    <col min="13588" max="13588" width="2.28515625" style="38" hidden="1"/>
    <col min="13589" max="13591" width="3.7109375" style="38" hidden="1"/>
    <col min="13592" max="13592" width="2.85546875" style="38" hidden="1"/>
    <col min="13593" max="13597" width="3.7109375" style="38" hidden="1"/>
    <col min="13598" max="13598" width="10.5703125" style="38" hidden="1"/>
    <col min="13599" max="13604" width="3.7109375" style="38" hidden="1"/>
    <col min="13605" max="13824" width="9.140625" style="38" hidden="1"/>
    <col min="13825" max="13839" width="3.7109375" style="38" hidden="1"/>
    <col min="13840" max="13840" width="11.5703125" style="38" hidden="1"/>
    <col min="13841" max="13843" width="3.7109375" style="38" hidden="1"/>
    <col min="13844" max="13844" width="2.28515625" style="38" hidden="1"/>
    <col min="13845" max="13847" width="3.7109375" style="38" hidden="1"/>
    <col min="13848" max="13848" width="2.85546875" style="38" hidden="1"/>
    <col min="13849" max="13853" width="3.7109375" style="38" hidden="1"/>
    <col min="13854" max="13854" width="10.5703125" style="38" hidden="1"/>
    <col min="13855" max="13860" width="3.7109375" style="38" hidden="1"/>
    <col min="13861" max="14080" width="9.140625" style="38" hidden="1"/>
    <col min="14081" max="14095" width="3.7109375" style="38" hidden="1"/>
    <col min="14096" max="14096" width="11.5703125" style="38" hidden="1"/>
    <col min="14097" max="14099" width="3.7109375" style="38" hidden="1"/>
    <col min="14100" max="14100" width="2.28515625" style="38" hidden="1"/>
    <col min="14101" max="14103" width="3.7109375" style="38" hidden="1"/>
    <col min="14104" max="14104" width="2.85546875" style="38" hidden="1"/>
    <col min="14105" max="14109" width="3.7109375" style="38" hidden="1"/>
    <col min="14110" max="14110" width="10.5703125" style="38" hidden="1"/>
    <col min="14111" max="14116" width="3.7109375" style="38" hidden="1"/>
    <col min="14117" max="14336" width="9.140625" style="38" hidden="1"/>
    <col min="14337" max="14351" width="3.7109375" style="38" hidden="1"/>
    <col min="14352" max="14352" width="11.5703125" style="38" hidden="1"/>
    <col min="14353" max="14355" width="3.7109375" style="38" hidden="1"/>
    <col min="14356" max="14356" width="2.28515625" style="38" hidden="1"/>
    <col min="14357" max="14359" width="3.7109375" style="38" hidden="1"/>
    <col min="14360" max="14360" width="2.85546875" style="38" hidden="1"/>
    <col min="14361" max="14365" width="3.7109375" style="38" hidden="1"/>
    <col min="14366" max="14366" width="10.5703125" style="38" hidden="1"/>
    <col min="14367" max="14372" width="3.7109375" style="38" hidden="1"/>
    <col min="14373" max="14592" width="9.140625" style="38" hidden="1"/>
    <col min="14593" max="14607" width="3.7109375" style="38" hidden="1"/>
    <col min="14608" max="14608" width="11.5703125" style="38" hidden="1"/>
    <col min="14609" max="14611" width="3.7109375" style="38" hidden="1"/>
    <col min="14612" max="14612" width="2.28515625" style="38" hidden="1"/>
    <col min="14613" max="14615" width="3.7109375" style="38" hidden="1"/>
    <col min="14616" max="14616" width="2.85546875" style="38" hidden="1"/>
    <col min="14617" max="14621" width="3.7109375" style="38" hidden="1"/>
    <col min="14622" max="14622" width="10.5703125" style="38" hidden="1"/>
    <col min="14623" max="14628" width="3.7109375" style="38" hidden="1"/>
    <col min="14629" max="14848" width="9.140625" style="38" hidden="1"/>
    <col min="14849" max="14863" width="3.7109375" style="38" hidden="1"/>
    <col min="14864" max="14864" width="11.5703125" style="38" hidden="1"/>
    <col min="14865" max="14867" width="3.7109375" style="38" hidden="1"/>
    <col min="14868" max="14868" width="2.28515625" style="38" hidden="1"/>
    <col min="14869" max="14871" width="3.7109375" style="38" hidden="1"/>
    <col min="14872" max="14872" width="2.85546875" style="38" hidden="1"/>
    <col min="14873" max="14877" width="3.7109375" style="38" hidden="1"/>
    <col min="14878" max="14878" width="10.5703125" style="38" hidden="1"/>
    <col min="14879" max="14884" width="3.7109375" style="38" hidden="1"/>
    <col min="14885" max="15104" width="9.140625" style="38" hidden="1"/>
    <col min="15105" max="15119" width="3.7109375" style="38" hidden="1"/>
    <col min="15120" max="15120" width="11.5703125" style="38" hidden="1"/>
    <col min="15121" max="15123" width="3.7109375" style="38" hidden="1"/>
    <col min="15124" max="15124" width="2.28515625" style="38" hidden="1"/>
    <col min="15125" max="15127" width="3.7109375" style="38" hidden="1"/>
    <col min="15128" max="15128" width="2.85546875" style="38" hidden="1"/>
    <col min="15129" max="15133" width="3.7109375" style="38" hidden="1"/>
    <col min="15134" max="15134" width="10.5703125" style="38" hidden="1"/>
    <col min="15135" max="15140" width="3.7109375" style="38" hidden="1"/>
    <col min="15141" max="15360" width="9.140625" style="38" hidden="1"/>
    <col min="15361" max="15375" width="3.7109375" style="38" hidden="1"/>
    <col min="15376" max="15376" width="11.5703125" style="38" hidden="1"/>
    <col min="15377" max="15379" width="3.7109375" style="38" hidden="1"/>
    <col min="15380" max="15380" width="2.28515625" style="38" hidden="1"/>
    <col min="15381" max="15383" width="3.7109375" style="38" hidden="1"/>
    <col min="15384" max="15384" width="2.85546875" style="38" hidden="1"/>
    <col min="15385" max="15389" width="3.7109375" style="38" hidden="1"/>
    <col min="15390" max="15390" width="10.5703125" style="38" hidden="1"/>
    <col min="15391" max="15396" width="3.7109375" style="38" hidden="1"/>
    <col min="15397" max="15616" width="9.140625" style="38" hidden="1"/>
    <col min="15617" max="15631" width="3.7109375" style="38" hidden="1"/>
    <col min="15632" max="15632" width="11.5703125" style="38" hidden="1"/>
    <col min="15633" max="15635" width="3.7109375" style="38" hidden="1"/>
    <col min="15636" max="15636" width="2.28515625" style="38" hidden="1"/>
    <col min="15637" max="15639" width="3.7109375" style="38" hidden="1"/>
    <col min="15640" max="15640" width="2.85546875" style="38" hidden="1"/>
    <col min="15641" max="15645" width="3.7109375" style="38" hidden="1"/>
    <col min="15646" max="15646" width="10.5703125" style="38" hidden="1"/>
    <col min="15647" max="15652" width="3.7109375" style="38" hidden="1"/>
    <col min="15653" max="15872" width="9.140625" style="38" hidden="1"/>
    <col min="15873" max="15887" width="3.7109375" style="38" hidden="1"/>
    <col min="15888" max="15888" width="11.5703125" style="38" hidden="1"/>
    <col min="15889" max="15891" width="3.7109375" style="38" hidden="1"/>
    <col min="15892" max="15892" width="2.28515625" style="38" hidden="1"/>
    <col min="15893" max="15895" width="3.7109375" style="38" hidden="1"/>
    <col min="15896" max="15896" width="2.85546875" style="38" hidden="1"/>
    <col min="15897" max="15901" width="3.7109375" style="38" hidden="1"/>
    <col min="15902" max="15902" width="10.5703125" style="38" hidden="1"/>
    <col min="15903" max="15908" width="3.7109375" style="38" hidden="1"/>
    <col min="15909" max="16128" width="9.140625" style="38" hidden="1"/>
    <col min="16129" max="16143" width="3.7109375" style="38" hidden="1"/>
    <col min="16144" max="16144" width="11.5703125" style="38" hidden="1"/>
    <col min="16145" max="16147" width="3.7109375" style="38" hidden="1"/>
    <col min="16148" max="16148" width="2.28515625" style="38" hidden="1"/>
    <col min="16149" max="16151" width="3.7109375" style="38" hidden="1"/>
    <col min="16152" max="16152" width="2.85546875" style="38" hidden="1"/>
    <col min="16153" max="16157" width="3.7109375" style="38" hidden="1"/>
    <col min="16158" max="16158" width="10.5703125" style="38" hidden="1"/>
    <col min="16159" max="16164" width="3.7109375" style="38" hidden="1"/>
    <col min="16165" max="16382" width="9.140625" style="38" hidden="1"/>
    <col min="16383" max="16383" width="79.42578125" style="38" customWidth="1"/>
    <col min="16384" max="16384" width="9.42578125" style="38" customWidth="1"/>
  </cols>
  <sheetData>
    <row r="1" spans="1:30" ht="53.25" customHeight="1" thickBot="1">
      <c r="A1" s="315" t="s">
        <v>49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30" ht="5.0999999999999996" customHeight="1" thickBo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  <c r="R2" s="317"/>
      <c r="S2" s="317"/>
      <c r="T2" s="317"/>
      <c r="U2" s="317"/>
      <c r="V2" s="317"/>
      <c r="W2" s="317"/>
      <c r="X2" s="317"/>
    </row>
    <row r="3" spans="1:30">
      <c r="A3" s="318" t="s">
        <v>50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9" t="s">
        <v>51</v>
      </c>
      <c r="R3" s="319"/>
      <c r="S3" s="319"/>
      <c r="T3" s="319"/>
      <c r="U3" s="319"/>
      <c r="V3" s="319"/>
      <c r="W3" s="319"/>
      <c r="X3" s="319"/>
    </row>
    <row r="4" spans="1:30">
      <c r="A4" s="320" t="s">
        <v>52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1" t="s">
        <v>53</v>
      </c>
      <c r="R4" s="321"/>
      <c r="S4" s="321"/>
      <c r="T4" s="321"/>
      <c r="U4" s="321"/>
      <c r="V4" s="321"/>
      <c r="W4" s="321"/>
      <c r="X4" s="321"/>
      <c r="AD4" s="38" t="s">
        <v>54</v>
      </c>
    </row>
    <row r="5" spans="1:30" ht="13.5" thickBot="1">
      <c r="A5" s="39" t="s">
        <v>55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0"/>
      <c r="N5" s="40"/>
      <c r="O5" s="40"/>
      <c r="P5" s="40"/>
      <c r="Q5" s="327" t="s">
        <v>56</v>
      </c>
      <c r="R5" s="328"/>
      <c r="S5" s="328"/>
      <c r="T5" s="328"/>
      <c r="U5" s="328"/>
      <c r="V5" s="328"/>
      <c r="W5" s="328"/>
      <c r="X5" s="328"/>
    </row>
    <row r="6" spans="1:30" ht="5.0999999999999996" customHeight="1" thickBot="1">
      <c r="A6" s="316"/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7"/>
      <c r="R6" s="317"/>
      <c r="S6" s="317"/>
      <c r="T6" s="317"/>
      <c r="U6" s="317"/>
      <c r="V6" s="317"/>
      <c r="W6" s="317"/>
      <c r="X6" s="317"/>
    </row>
    <row r="7" spans="1:30" ht="21" customHeight="1" thickBot="1">
      <c r="A7" s="329" t="s">
        <v>57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</row>
    <row r="8" spans="1:30" ht="12.75" thickBot="1">
      <c r="A8" s="42" t="s">
        <v>58</v>
      </c>
      <c r="B8" s="330" t="s">
        <v>59</v>
      </c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27">
        <v>44440</v>
      </c>
      <c r="R8" s="328"/>
      <c r="S8" s="328"/>
      <c r="T8" s="328"/>
      <c r="U8" s="328"/>
      <c r="V8" s="328"/>
      <c r="W8" s="328"/>
      <c r="X8" s="328"/>
    </row>
    <row r="9" spans="1:30" ht="12.75">
      <c r="A9" s="43" t="s">
        <v>60</v>
      </c>
      <c r="B9" s="322" t="s">
        <v>61</v>
      </c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3" t="s">
        <v>62</v>
      </c>
      <c r="R9" s="323"/>
      <c r="S9" s="323"/>
      <c r="T9" s="323"/>
      <c r="U9" s="323"/>
      <c r="V9" s="323"/>
      <c r="W9" s="323"/>
      <c r="X9" s="323"/>
    </row>
    <row r="10" spans="1:30">
      <c r="A10" s="43" t="s">
        <v>63</v>
      </c>
      <c r="B10" s="322" t="s">
        <v>64</v>
      </c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4" t="s">
        <v>65</v>
      </c>
      <c r="R10" s="324"/>
      <c r="S10" s="324"/>
      <c r="T10" s="324"/>
      <c r="U10" s="324"/>
      <c r="V10" s="324"/>
      <c r="W10" s="324"/>
      <c r="X10" s="324"/>
    </row>
    <row r="11" spans="1:30" ht="12.75" thickBot="1">
      <c r="A11" s="44" t="s">
        <v>66</v>
      </c>
      <c r="B11" s="325" t="s">
        <v>67</v>
      </c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6">
        <v>12</v>
      </c>
      <c r="R11" s="326"/>
      <c r="S11" s="326"/>
      <c r="T11" s="326"/>
      <c r="U11" s="326"/>
      <c r="V11" s="326"/>
      <c r="W11" s="326"/>
      <c r="X11" s="326"/>
    </row>
    <row r="12" spans="1:30" ht="5.0999999999999996" customHeight="1" thickBot="1">
      <c r="A12" s="316"/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7"/>
      <c r="R12" s="317"/>
      <c r="S12" s="317"/>
      <c r="T12" s="317"/>
      <c r="U12" s="317"/>
      <c r="V12" s="317"/>
      <c r="W12" s="317"/>
      <c r="X12" s="317"/>
    </row>
    <row r="13" spans="1:30" ht="21" customHeight="1">
      <c r="A13" s="337" t="s">
        <v>68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</row>
    <row r="14" spans="1:30" ht="33.75" customHeight="1">
      <c r="A14" s="338"/>
      <c r="B14" s="338"/>
      <c r="C14" s="338"/>
      <c r="D14" s="338"/>
      <c r="E14" s="338"/>
      <c r="F14" s="338"/>
      <c r="G14" s="338"/>
      <c r="H14" s="338"/>
      <c r="I14" s="339" t="s">
        <v>69</v>
      </c>
      <c r="J14" s="339"/>
      <c r="K14" s="339"/>
      <c r="L14" s="339"/>
      <c r="M14" s="339"/>
      <c r="N14" s="339"/>
      <c r="O14" s="339"/>
      <c r="P14" s="339"/>
      <c r="Q14" s="340" t="s">
        <v>70</v>
      </c>
      <c r="R14" s="340"/>
      <c r="S14" s="340"/>
      <c r="T14" s="340"/>
      <c r="U14" s="340"/>
      <c r="V14" s="340"/>
      <c r="W14" s="340"/>
      <c r="X14" s="340"/>
    </row>
    <row r="15" spans="1:30" ht="49.5" customHeight="1" thickBot="1">
      <c r="A15" s="331" t="s">
        <v>71</v>
      </c>
      <c r="B15" s="331"/>
      <c r="C15" s="331"/>
      <c r="D15" s="331"/>
      <c r="E15" s="331"/>
      <c r="F15" s="331"/>
      <c r="G15" s="331"/>
      <c r="H15" s="331"/>
      <c r="I15" s="332" t="s">
        <v>72</v>
      </c>
      <c r="J15" s="332"/>
      <c r="K15" s="332"/>
      <c r="L15" s="332"/>
      <c r="M15" s="332"/>
      <c r="N15" s="332"/>
      <c r="O15" s="332"/>
      <c r="P15" s="332"/>
      <c r="Q15" s="328">
        <v>1</v>
      </c>
      <c r="R15" s="328"/>
      <c r="S15" s="328"/>
      <c r="T15" s="328"/>
      <c r="U15" s="328"/>
      <c r="V15" s="328"/>
      <c r="W15" s="328"/>
      <c r="X15" s="328"/>
    </row>
    <row r="16" spans="1:30" ht="21" customHeight="1" thickBot="1">
      <c r="A16" s="333" t="s">
        <v>73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</row>
    <row r="17" spans="1:34" ht="5.0999999999999996" customHeight="1" thickBot="1"/>
    <row r="18" spans="1:34" ht="21" customHeight="1">
      <c r="A18" s="334" t="s">
        <v>74</v>
      </c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</row>
    <row r="19" spans="1:34">
      <c r="A19" s="43">
        <v>1</v>
      </c>
      <c r="B19" s="335" t="s">
        <v>75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6" t="s">
        <v>215</v>
      </c>
      <c r="R19" s="336"/>
      <c r="S19" s="336"/>
      <c r="T19" s="336"/>
      <c r="U19" s="336"/>
      <c r="V19" s="336"/>
      <c r="W19" s="336"/>
      <c r="X19" s="336"/>
      <c r="AE19" s="38">
        <v>937</v>
      </c>
      <c r="AF19" s="38">
        <v>954</v>
      </c>
    </row>
    <row r="20" spans="1:34">
      <c r="A20" s="43">
        <v>2</v>
      </c>
      <c r="B20" s="335" t="s">
        <v>216</v>
      </c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41">
        <v>0</v>
      </c>
      <c r="R20" s="341"/>
      <c r="S20" s="341"/>
      <c r="T20" s="341"/>
      <c r="U20" s="341"/>
      <c r="V20" s="341"/>
      <c r="W20" s="341"/>
      <c r="X20" s="341"/>
      <c r="AD20" s="38">
        <v>5622</v>
      </c>
      <c r="AE20" s="38">
        <f>AD20/AE19</f>
        <v>6</v>
      </c>
      <c r="AF20" s="45">
        <f>AE20*AF19</f>
        <v>5724</v>
      </c>
    </row>
    <row r="21" spans="1:34" ht="26.85" customHeight="1">
      <c r="A21" s="43">
        <v>3</v>
      </c>
      <c r="B21" s="335" t="s">
        <v>76</v>
      </c>
      <c r="C21" s="335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45" t="s">
        <v>22</v>
      </c>
      <c r="R21" s="346"/>
      <c r="S21" s="346"/>
      <c r="T21" s="346"/>
      <c r="U21" s="346"/>
      <c r="V21" s="346"/>
      <c r="W21" s="346"/>
      <c r="X21" s="347"/>
    </row>
    <row r="22" spans="1:34">
      <c r="A22" s="43">
        <v>4</v>
      </c>
      <c r="B22" s="335" t="s">
        <v>77</v>
      </c>
      <c r="C22" s="335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48">
        <v>44256</v>
      </c>
      <c r="R22" s="348"/>
      <c r="S22" s="348"/>
      <c r="T22" s="348"/>
      <c r="U22" s="348"/>
      <c r="V22" s="348"/>
      <c r="W22" s="348"/>
      <c r="X22" s="348"/>
    </row>
    <row r="23" spans="1:34" ht="12.75" customHeight="1">
      <c r="A23" s="43">
        <v>5</v>
      </c>
      <c r="B23" s="335" t="s">
        <v>217</v>
      </c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41">
        <v>0</v>
      </c>
      <c r="R23" s="341"/>
      <c r="S23" s="341"/>
      <c r="T23" s="341"/>
      <c r="U23" s="341"/>
      <c r="V23" s="341"/>
      <c r="W23" s="341"/>
      <c r="X23" s="341"/>
    </row>
    <row r="24" spans="1:34" ht="5.0999999999999996" customHeight="1" thickBot="1"/>
    <row r="25" spans="1:34" ht="21" customHeight="1">
      <c r="A25" s="334" t="s">
        <v>78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</row>
    <row r="26" spans="1:34">
      <c r="A26" s="46">
        <v>1</v>
      </c>
      <c r="B26" s="342" t="s">
        <v>79</v>
      </c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3" t="s">
        <v>80</v>
      </c>
      <c r="V26" s="343"/>
      <c r="W26" s="343"/>
      <c r="X26" s="343"/>
    </row>
    <row r="27" spans="1:34">
      <c r="A27" s="43" t="s">
        <v>58</v>
      </c>
      <c r="B27" s="344" t="s">
        <v>81</v>
      </c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1">
        <f>Q20</f>
        <v>0</v>
      </c>
      <c r="V27" s="341"/>
      <c r="W27" s="341"/>
      <c r="X27" s="341"/>
      <c r="AH27" s="38">
        <f>U27/22/6</f>
        <v>0</v>
      </c>
    </row>
    <row r="28" spans="1:34">
      <c r="A28" s="43" t="s">
        <v>60</v>
      </c>
      <c r="B28" s="335" t="s">
        <v>82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49"/>
      <c r="V28" s="349"/>
      <c r="W28" s="349"/>
      <c r="X28" s="349"/>
      <c r="AH28" s="38">
        <f>AH33*AH27</f>
        <v>0</v>
      </c>
    </row>
    <row r="29" spans="1:34">
      <c r="A29" s="43" t="s">
        <v>63</v>
      </c>
      <c r="B29" s="335" t="s">
        <v>83</v>
      </c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49">
        <v>0</v>
      </c>
      <c r="V29" s="349"/>
      <c r="W29" s="349"/>
      <c r="X29" s="349"/>
    </row>
    <row r="30" spans="1:34">
      <c r="A30" s="43" t="s">
        <v>66</v>
      </c>
      <c r="B30" s="335" t="s">
        <v>84</v>
      </c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49"/>
      <c r="V30" s="349"/>
      <c r="W30" s="349"/>
      <c r="X30" s="349"/>
    </row>
    <row r="31" spans="1:34">
      <c r="A31" s="43" t="s">
        <v>85</v>
      </c>
      <c r="B31" s="335" t="s">
        <v>86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49"/>
      <c r="V31" s="349"/>
      <c r="W31" s="349"/>
      <c r="X31" s="349"/>
    </row>
    <row r="32" spans="1:34">
      <c r="A32" s="43" t="s">
        <v>87</v>
      </c>
      <c r="B32" s="335" t="s">
        <v>88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49"/>
      <c r="V32" s="349"/>
      <c r="W32" s="349"/>
      <c r="X32" s="349"/>
      <c r="AF32" s="38">
        <v>306.64999999999998</v>
      </c>
      <c r="AG32" s="38">
        <v>5622</v>
      </c>
      <c r="AH32" s="38">
        <f>AG32/22/6</f>
        <v>42.590909090909101</v>
      </c>
    </row>
    <row r="33" spans="1:34">
      <c r="A33" s="43" t="s">
        <v>89</v>
      </c>
      <c r="B33" s="335" t="s">
        <v>90</v>
      </c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49"/>
      <c r="V33" s="349"/>
      <c r="W33" s="349"/>
      <c r="X33" s="349"/>
      <c r="AG33" s="38">
        <f>AF32/AG32</f>
        <v>5.45446460334401E-2</v>
      </c>
      <c r="AH33" s="38">
        <f>AF32/AH32</f>
        <v>7.1998932764140902</v>
      </c>
    </row>
    <row r="34" spans="1:34">
      <c r="A34" s="43" t="s">
        <v>91</v>
      </c>
      <c r="B34" s="350" t="s">
        <v>92</v>
      </c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49">
        <f>U27*0.05</f>
        <v>0</v>
      </c>
      <c r="V34" s="349"/>
      <c r="W34" s="349"/>
      <c r="X34" s="349"/>
    </row>
    <row r="35" spans="1:34" ht="12.75" customHeight="1" thickBot="1">
      <c r="A35" s="351" t="s">
        <v>93</v>
      </c>
      <c r="B35" s="351"/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2">
        <f>TRUNC(SUM(U27:X34),2)</f>
        <v>0</v>
      </c>
      <c r="V35" s="352"/>
      <c r="W35" s="352"/>
      <c r="X35" s="352"/>
      <c r="AD35" s="45">
        <v>6036.21</v>
      </c>
    </row>
    <row r="36" spans="1:34" ht="21" customHeight="1">
      <c r="A36" s="334" t="s">
        <v>94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</row>
    <row r="37" spans="1:34">
      <c r="A37" s="46">
        <v>2</v>
      </c>
      <c r="B37" s="350" t="s">
        <v>95</v>
      </c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43" t="s">
        <v>80</v>
      </c>
      <c r="V37" s="343"/>
      <c r="W37" s="343"/>
      <c r="X37" s="343"/>
    </row>
    <row r="38" spans="1:34" ht="12.75">
      <c r="A38" s="43" t="s">
        <v>58</v>
      </c>
      <c r="B38" s="335" t="s">
        <v>96</v>
      </c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49"/>
      <c r="V38" s="349"/>
      <c r="W38" s="349"/>
      <c r="X38" s="349"/>
      <c r="Y38" s="1"/>
    </row>
    <row r="39" spans="1:34" ht="12.75">
      <c r="A39" s="43" t="s">
        <v>60</v>
      </c>
      <c r="B39" s="335" t="s">
        <v>97</v>
      </c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41"/>
      <c r="V39" s="341"/>
      <c r="W39" s="341"/>
      <c r="X39" s="341"/>
      <c r="Y39" s="1"/>
    </row>
    <row r="40" spans="1:34" ht="12.75">
      <c r="A40" s="43" t="s">
        <v>63</v>
      </c>
      <c r="B40" s="335" t="s">
        <v>98</v>
      </c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49">
        <v>0</v>
      </c>
      <c r="V40" s="349"/>
      <c r="W40" s="349"/>
      <c r="X40" s="349"/>
      <c r="Y40" s="1"/>
    </row>
    <row r="41" spans="1:34" ht="12.75">
      <c r="A41" s="43" t="s">
        <v>66</v>
      </c>
      <c r="B41" s="335" t="s">
        <v>99</v>
      </c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49"/>
      <c r="V41" s="349"/>
      <c r="W41" s="349"/>
      <c r="X41" s="349"/>
      <c r="Y41" s="1"/>
    </row>
    <row r="42" spans="1:34" ht="12.75">
      <c r="A42" s="43" t="s">
        <v>85</v>
      </c>
      <c r="B42" s="357" t="s">
        <v>100</v>
      </c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9"/>
      <c r="U42" s="349"/>
      <c r="V42" s="349"/>
      <c r="W42" s="349"/>
      <c r="X42" s="349"/>
      <c r="Y42" s="1"/>
    </row>
    <row r="43" spans="1:34" ht="12.75">
      <c r="A43" s="43" t="s">
        <v>87</v>
      </c>
      <c r="B43" s="335" t="s">
        <v>101</v>
      </c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49"/>
      <c r="V43" s="349"/>
      <c r="W43" s="349"/>
      <c r="X43" s="349"/>
      <c r="Y43" s="1"/>
    </row>
    <row r="44" spans="1:34" ht="12.75">
      <c r="A44" s="43" t="s">
        <v>89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3"/>
      <c r="V44" s="354"/>
      <c r="W44" s="354"/>
      <c r="X44" s="355"/>
      <c r="Y44" s="1"/>
    </row>
    <row r="45" spans="1:34" ht="12.75" customHeight="1" thickBot="1">
      <c r="A45" s="356" t="s">
        <v>102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41">
        <f>TRUNC(SUM(U38:X44),2)</f>
        <v>0</v>
      </c>
      <c r="V45" s="341"/>
      <c r="W45" s="341"/>
      <c r="X45" s="341"/>
      <c r="AD45" s="45">
        <f>U45+U52</f>
        <v>0</v>
      </c>
      <c r="AE45" s="45">
        <v>1058.71</v>
      </c>
    </row>
    <row r="46" spans="1:34" ht="21" customHeight="1">
      <c r="A46" s="334" t="s">
        <v>103</v>
      </c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4"/>
    </row>
    <row r="47" spans="1:34">
      <c r="A47" s="46">
        <v>3</v>
      </c>
      <c r="B47" s="342" t="s">
        <v>104</v>
      </c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3" t="s">
        <v>105</v>
      </c>
      <c r="V47" s="343"/>
      <c r="W47" s="343"/>
      <c r="X47" s="343"/>
    </row>
    <row r="48" spans="1:34" ht="12.75">
      <c r="A48" s="43" t="s">
        <v>58</v>
      </c>
      <c r="B48" s="335" t="s">
        <v>106</v>
      </c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49"/>
      <c r="V48" s="349"/>
      <c r="W48" s="349"/>
      <c r="X48" s="349"/>
      <c r="Y48" s="1"/>
    </row>
    <row r="49" spans="1:38" ht="12.75">
      <c r="A49" s="43" t="s">
        <v>60</v>
      </c>
      <c r="B49" s="335" t="s">
        <v>218</v>
      </c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49"/>
      <c r="V49" s="349"/>
      <c r="W49" s="349"/>
      <c r="X49" s="349"/>
      <c r="Y49" s="1"/>
    </row>
    <row r="50" spans="1:38" ht="12.75">
      <c r="A50" s="43" t="s">
        <v>63</v>
      </c>
      <c r="B50" s="335" t="s">
        <v>107</v>
      </c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49"/>
      <c r="V50" s="349"/>
      <c r="W50" s="349"/>
      <c r="X50" s="349"/>
      <c r="Y50" s="1"/>
      <c r="AB50" s="47"/>
    </row>
    <row r="51" spans="1:38" ht="12.75">
      <c r="A51" s="43" t="s">
        <v>66</v>
      </c>
      <c r="B51" s="335" t="s">
        <v>108</v>
      </c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49"/>
      <c r="V51" s="349"/>
      <c r="W51" s="349"/>
      <c r="X51" s="349"/>
      <c r="Y51" s="1"/>
      <c r="AD51" s="48">
        <f>'Anexo III-K BDI S. Perm. Event.'!J8</f>
        <v>1</v>
      </c>
      <c r="AF51" s="45">
        <f>'Anexo III - Pl. Total'!D13</f>
        <v>0</v>
      </c>
      <c r="AG51" s="45">
        <f>'Anexo III - Pl. Total'!I13</f>
        <v>0</v>
      </c>
      <c r="AH51" s="38" t="s">
        <v>109</v>
      </c>
      <c r="AI51" s="49">
        <v>27.05</v>
      </c>
      <c r="AJ51" s="49"/>
      <c r="AK51" s="49">
        <f>'Anexo III- C. Pl. Custos-Superv'!AI51</f>
        <v>27.05</v>
      </c>
      <c r="AL51" s="49"/>
    </row>
    <row r="52" spans="1:38" ht="12.75" customHeight="1" thickBot="1">
      <c r="A52" s="356" t="s">
        <v>110</v>
      </c>
      <c r="B52" s="356"/>
      <c r="C52" s="356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6"/>
      <c r="T52" s="356"/>
      <c r="U52" s="341">
        <f>TRUNC(SUM(U48:X51),2)</f>
        <v>0</v>
      </c>
      <c r="V52" s="341"/>
      <c r="W52" s="341"/>
      <c r="X52" s="341"/>
      <c r="AH52" s="38" t="s">
        <v>111</v>
      </c>
      <c r="AI52" s="49">
        <v>12.54</v>
      </c>
      <c r="AK52" s="49">
        <v>25.98</v>
      </c>
    </row>
    <row r="53" spans="1:38" ht="21" customHeight="1" thickBot="1">
      <c r="A53" s="333" t="s">
        <v>112</v>
      </c>
      <c r="B53" s="333"/>
      <c r="C53" s="333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AH53" s="38" t="s">
        <v>113</v>
      </c>
      <c r="AI53" s="49">
        <v>63.15</v>
      </c>
      <c r="AK53" s="49">
        <f>'Anexo III- C. Pl. Custos-Superv'!AI53</f>
        <v>63.15</v>
      </c>
    </row>
    <row r="54" spans="1:38" ht="21" customHeight="1">
      <c r="A54" s="334" t="s">
        <v>114</v>
      </c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34"/>
      <c r="T54" s="334"/>
      <c r="U54" s="334"/>
      <c r="V54" s="334"/>
      <c r="W54" s="334"/>
      <c r="X54" s="334"/>
      <c r="AH54" s="38" t="s">
        <v>115</v>
      </c>
      <c r="AI54" s="49">
        <v>11.46</v>
      </c>
      <c r="AK54" s="49">
        <f>'Anexo III- C. Pl. Custos-Superv'!AI54</f>
        <v>11.46</v>
      </c>
    </row>
    <row r="55" spans="1:38">
      <c r="A55" s="46" t="s">
        <v>116</v>
      </c>
      <c r="B55" s="342" t="s">
        <v>117</v>
      </c>
      <c r="C55" s="342"/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39" t="s">
        <v>118</v>
      </c>
      <c r="R55" s="339"/>
      <c r="S55" s="339"/>
      <c r="T55" s="339"/>
      <c r="U55" s="343" t="s">
        <v>119</v>
      </c>
      <c r="V55" s="343"/>
      <c r="W55" s="343"/>
      <c r="X55" s="343"/>
      <c r="AH55" s="38" t="s">
        <v>120</v>
      </c>
      <c r="AI55" s="49">
        <v>10.01</v>
      </c>
      <c r="AK55" s="49">
        <v>0</v>
      </c>
    </row>
    <row r="56" spans="1:38" ht="12.75">
      <c r="A56" s="43" t="s">
        <v>58</v>
      </c>
      <c r="B56" s="335" t="s">
        <v>121</v>
      </c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60">
        <f>'Anexo III-G - Encargos'!D4</f>
        <v>0</v>
      </c>
      <c r="R56" s="360"/>
      <c r="S56" s="360"/>
      <c r="T56" s="360"/>
      <c r="U56" s="349">
        <f>Q56*$U$35</f>
        <v>0</v>
      </c>
      <c r="V56" s="349"/>
      <c r="W56" s="349"/>
      <c r="X56" s="349"/>
      <c r="Y56" s="1"/>
      <c r="AI56" s="49">
        <f>SUM(AI51:AI55)</f>
        <v>124.21</v>
      </c>
      <c r="AK56" s="49">
        <f>SUM(AK51:AK55)</f>
        <v>127.64</v>
      </c>
    </row>
    <row r="57" spans="1:38" ht="12.75" customHeight="1">
      <c r="A57" s="43" t="s">
        <v>60</v>
      </c>
      <c r="B57" s="335" t="s">
        <v>122</v>
      </c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60">
        <f>'Anexo III-G - Encargos'!D5</f>
        <v>0</v>
      </c>
      <c r="R57" s="360"/>
      <c r="S57" s="360"/>
      <c r="T57" s="360"/>
      <c r="U57" s="349">
        <f t="shared" ref="U57:U63" si="0">Q57*$U$35</f>
        <v>0</v>
      </c>
      <c r="V57" s="349"/>
      <c r="W57" s="349"/>
      <c r="X57" s="349"/>
    </row>
    <row r="58" spans="1:38" ht="12.75" customHeight="1">
      <c r="A58" s="43" t="s">
        <v>63</v>
      </c>
      <c r="B58" s="335" t="s">
        <v>123</v>
      </c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60">
        <f>'Anexo III-G - Encargos'!D6</f>
        <v>0</v>
      </c>
      <c r="R58" s="360"/>
      <c r="S58" s="360"/>
      <c r="T58" s="360"/>
      <c r="U58" s="349">
        <f t="shared" si="0"/>
        <v>0</v>
      </c>
      <c r="V58" s="349"/>
      <c r="W58" s="349"/>
      <c r="X58" s="349"/>
    </row>
    <row r="59" spans="1:38" ht="12.75" customHeight="1">
      <c r="A59" s="43" t="s">
        <v>66</v>
      </c>
      <c r="B59" s="335" t="s">
        <v>124</v>
      </c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60">
        <f>'Anexo III-G - Encargos'!D7</f>
        <v>0</v>
      </c>
      <c r="R59" s="360"/>
      <c r="S59" s="360"/>
      <c r="T59" s="360"/>
      <c r="U59" s="349">
        <f t="shared" si="0"/>
        <v>0</v>
      </c>
      <c r="V59" s="349"/>
      <c r="W59" s="349"/>
      <c r="X59" s="349"/>
    </row>
    <row r="60" spans="1:38" ht="12.75" customHeight="1">
      <c r="A60" s="43" t="s">
        <v>85</v>
      </c>
      <c r="B60" s="335" t="s">
        <v>125</v>
      </c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60">
        <f>'Anexo III-G - Encargos'!D9</f>
        <v>0</v>
      </c>
      <c r="R60" s="360"/>
      <c r="S60" s="360"/>
      <c r="T60" s="360"/>
      <c r="U60" s="349">
        <f t="shared" si="0"/>
        <v>0</v>
      </c>
      <c r="V60" s="349"/>
      <c r="W60" s="349"/>
      <c r="X60" s="349"/>
    </row>
    <row r="61" spans="1:38" ht="12.75" customHeight="1">
      <c r="A61" s="43" t="s">
        <v>87</v>
      </c>
      <c r="B61" s="335" t="s">
        <v>126</v>
      </c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60">
        <f>'Anexo III-G - Encargos'!D11</f>
        <v>0</v>
      </c>
      <c r="R61" s="360"/>
      <c r="S61" s="360"/>
      <c r="T61" s="360"/>
      <c r="U61" s="349">
        <f t="shared" si="0"/>
        <v>0</v>
      </c>
      <c r="V61" s="349"/>
      <c r="W61" s="349"/>
      <c r="X61" s="349"/>
    </row>
    <row r="62" spans="1:38" ht="12.75" customHeight="1">
      <c r="A62" s="43" t="s">
        <v>89</v>
      </c>
      <c r="B62" s="335" t="s">
        <v>127</v>
      </c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60">
        <f>'Anexo III-G - Encargos'!D10</f>
        <v>0</v>
      </c>
      <c r="R62" s="360"/>
      <c r="S62" s="360"/>
      <c r="T62" s="360"/>
      <c r="U62" s="349">
        <f t="shared" si="0"/>
        <v>0</v>
      </c>
      <c r="V62" s="349"/>
      <c r="W62" s="349"/>
      <c r="X62" s="349"/>
    </row>
    <row r="63" spans="1:38" ht="12.75" customHeight="1">
      <c r="A63" s="43" t="s">
        <v>91</v>
      </c>
      <c r="B63" s="335" t="s">
        <v>128</v>
      </c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60">
        <f>'Anexo III-G - Encargos'!D8</f>
        <v>0</v>
      </c>
      <c r="R63" s="360"/>
      <c r="S63" s="360"/>
      <c r="T63" s="360"/>
      <c r="U63" s="349">
        <f t="shared" si="0"/>
        <v>0</v>
      </c>
      <c r="V63" s="349"/>
      <c r="W63" s="349"/>
      <c r="X63" s="349"/>
    </row>
    <row r="64" spans="1:38" ht="12.75" customHeight="1" thickBot="1">
      <c r="A64" s="356" t="s">
        <v>129</v>
      </c>
      <c r="B64" s="356"/>
      <c r="C64" s="356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62">
        <f>SUM(Q56:T63)</f>
        <v>0</v>
      </c>
      <c r="R64" s="362"/>
      <c r="S64" s="362"/>
      <c r="T64" s="362"/>
      <c r="U64" s="341">
        <f>TRUNC(SUM(U56:X63),2)</f>
        <v>0</v>
      </c>
      <c r="V64" s="341"/>
      <c r="W64" s="341"/>
      <c r="X64" s="341"/>
    </row>
    <row r="65" spans="1:25" ht="21" customHeight="1">
      <c r="A65" s="334" t="s">
        <v>130</v>
      </c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  <c r="V65" s="334"/>
      <c r="W65" s="334"/>
      <c r="X65" s="334"/>
    </row>
    <row r="66" spans="1:25">
      <c r="A66" s="46" t="s">
        <v>131</v>
      </c>
      <c r="B66" s="342" t="s">
        <v>132</v>
      </c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39" t="s">
        <v>133</v>
      </c>
      <c r="R66" s="339"/>
      <c r="S66" s="339"/>
      <c r="T66" s="339"/>
      <c r="U66" s="343" t="s">
        <v>80</v>
      </c>
      <c r="V66" s="343"/>
      <c r="W66" s="343"/>
      <c r="X66" s="343"/>
    </row>
    <row r="67" spans="1:25" ht="20.100000000000001" customHeight="1">
      <c r="A67" s="43" t="s">
        <v>58</v>
      </c>
      <c r="B67" s="361" t="s">
        <v>134</v>
      </c>
      <c r="C67" s="361"/>
      <c r="D67" s="361"/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0">
        <f>'Anexo III-G - Encargos'!D18</f>
        <v>0</v>
      </c>
      <c r="R67" s="360"/>
      <c r="S67" s="360"/>
      <c r="T67" s="360"/>
      <c r="U67" s="349">
        <f t="shared" ref="U67:U69" si="1">Q67*$U$35</f>
        <v>0</v>
      </c>
      <c r="V67" s="349"/>
      <c r="W67" s="349"/>
      <c r="X67" s="349"/>
      <c r="Y67" s="1"/>
    </row>
    <row r="68" spans="1:25" ht="29.85" customHeight="1">
      <c r="A68" s="43" t="s">
        <v>60</v>
      </c>
      <c r="B68" s="361" t="s">
        <v>135</v>
      </c>
      <c r="C68" s="361"/>
      <c r="D68" s="361"/>
      <c r="E68" s="361"/>
      <c r="F68" s="361"/>
      <c r="G68" s="361"/>
      <c r="H68" s="361"/>
      <c r="I68" s="361"/>
      <c r="J68" s="361"/>
      <c r="K68" s="361"/>
      <c r="L68" s="361"/>
      <c r="M68" s="361"/>
      <c r="N68" s="361"/>
      <c r="O68" s="361"/>
      <c r="P68" s="361"/>
      <c r="Q68" s="360">
        <v>2.98E-2</v>
      </c>
      <c r="R68" s="360"/>
      <c r="S68" s="360"/>
      <c r="T68" s="360"/>
      <c r="U68" s="349">
        <f t="shared" si="1"/>
        <v>0</v>
      </c>
      <c r="V68" s="349"/>
      <c r="W68" s="349"/>
      <c r="X68" s="349"/>
    </row>
    <row r="69" spans="1:25" ht="12.75" customHeight="1">
      <c r="A69" s="365" t="s">
        <v>136</v>
      </c>
      <c r="B69" s="365"/>
      <c r="C69" s="365"/>
      <c r="D69" s="365"/>
      <c r="E69" s="365"/>
      <c r="F69" s="365"/>
      <c r="G69" s="365"/>
      <c r="H69" s="365"/>
      <c r="I69" s="365"/>
      <c r="J69" s="365"/>
      <c r="K69" s="365"/>
      <c r="L69" s="365"/>
      <c r="M69" s="365"/>
      <c r="N69" s="365"/>
      <c r="O69" s="365"/>
      <c r="P69" s="365"/>
      <c r="Q69" s="360">
        <f>SUM(Q67:T68)</f>
        <v>2.98E-2</v>
      </c>
      <c r="R69" s="360"/>
      <c r="S69" s="360"/>
      <c r="T69" s="360"/>
      <c r="U69" s="349">
        <f t="shared" si="1"/>
        <v>0</v>
      </c>
      <c r="V69" s="349"/>
      <c r="W69" s="349"/>
      <c r="X69" s="349"/>
    </row>
    <row r="70" spans="1:25" ht="12.75" customHeight="1">
      <c r="A70" s="43" t="s">
        <v>63</v>
      </c>
      <c r="B70" s="335" t="s">
        <v>137</v>
      </c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63">
        <f>Q69*Q64</f>
        <v>0</v>
      </c>
      <c r="R70" s="363"/>
      <c r="S70" s="363"/>
      <c r="T70" s="363"/>
      <c r="U70" s="349">
        <f>Q70*$U$35</f>
        <v>0</v>
      </c>
      <c r="V70" s="349"/>
      <c r="W70" s="349"/>
      <c r="X70" s="349"/>
    </row>
    <row r="71" spans="1:25" ht="12.75" customHeight="1" thickBot="1">
      <c r="A71" s="351" t="s">
        <v>129</v>
      </c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64">
        <f>Q69+Q70</f>
        <v>2.98E-2</v>
      </c>
      <c r="R71" s="364"/>
      <c r="S71" s="364"/>
      <c r="T71" s="364"/>
      <c r="U71" s="352">
        <f>TRUNC(SUM(U69:X70),2)</f>
        <v>0</v>
      </c>
      <c r="V71" s="352"/>
      <c r="W71" s="352"/>
      <c r="X71" s="352"/>
    </row>
    <row r="72" spans="1:25" ht="21" customHeight="1">
      <c r="A72" s="334" t="s">
        <v>138</v>
      </c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</row>
    <row r="73" spans="1:25">
      <c r="A73" s="46" t="s">
        <v>139</v>
      </c>
      <c r="B73" s="342" t="s">
        <v>140</v>
      </c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39" t="s">
        <v>133</v>
      </c>
      <c r="R73" s="339"/>
      <c r="S73" s="339"/>
      <c r="T73" s="339"/>
      <c r="U73" s="343" t="s">
        <v>80</v>
      </c>
      <c r="V73" s="343"/>
      <c r="W73" s="343"/>
      <c r="X73" s="343"/>
    </row>
    <row r="74" spans="1:25" ht="12.75">
      <c r="A74" s="43" t="s">
        <v>58</v>
      </c>
      <c r="B74" s="335" t="s">
        <v>140</v>
      </c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60">
        <v>0</v>
      </c>
      <c r="R74" s="360"/>
      <c r="S74" s="360"/>
      <c r="T74" s="360"/>
      <c r="U74" s="349">
        <f t="shared" ref="U74:U75" si="2">Q74*$U$35</f>
        <v>0</v>
      </c>
      <c r="V74" s="349"/>
      <c r="W74" s="349"/>
      <c r="X74" s="349"/>
      <c r="Y74" s="1"/>
    </row>
    <row r="75" spans="1:25" ht="12.75" customHeight="1">
      <c r="A75" s="43" t="s">
        <v>60</v>
      </c>
      <c r="B75" s="335" t="s">
        <v>141</v>
      </c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60">
        <f>Q74*Q64</f>
        <v>0</v>
      </c>
      <c r="R75" s="360"/>
      <c r="S75" s="360"/>
      <c r="T75" s="360"/>
      <c r="U75" s="349">
        <f t="shared" si="2"/>
        <v>0</v>
      </c>
      <c r="V75" s="349"/>
      <c r="W75" s="349"/>
      <c r="X75" s="349"/>
    </row>
    <row r="76" spans="1:25" ht="12.75" customHeight="1">
      <c r="A76" s="356" t="s">
        <v>129</v>
      </c>
      <c r="B76" s="356"/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62">
        <f>SUM(Q74:T75)</f>
        <v>0</v>
      </c>
      <c r="R76" s="362"/>
      <c r="S76" s="362"/>
      <c r="T76" s="362"/>
      <c r="U76" s="341">
        <f>TRUNC(SUM(U74:X75),2)</f>
        <v>0</v>
      </c>
      <c r="V76" s="341"/>
      <c r="W76" s="341"/>
      <c r="X76" s="341"/>
    </row>
    <row r="77" spans="1:25" ht="21" customHeight="1">
      <c r="A77" s="366" t="s">
        <v>142</v>
      </c>
      <c r="B77" s="366"/>
      <c r="C77" s="366"/>
      <c r="D77" s="366"/>
      <c r="E77" s="366"/>
      <c r="F77" s="366"/>
      <c r="G77" s="366"/>
      <c r="H77" s="366"/>
      <c r="I77" s="366"/>
      <c r="J77" s="366"/>
      <c r="K77" s="366"/>
      <c r="L77" s="366"/>
      <c r="M77" s="366"/>
      <c r="N77" s="366"/>
      <c r="O77" s="366"/>
      <c r="P77" s="366"/>
      <c r="Q77" s="366"/>
      <c r="R77" s="366"/>
      <c r="S77" s="366"/>
      <c r="T77" s="366"/>
      <c r="U77" s="366"/>
      <c r="V77" s="366"/>
      <c r="W77" s="366"/>
      <c r="X77" s="366"/>
    </row>
    <row r="78" spans="1:25">
      <c r="A78" s="46" t="s">
        <v>143</v>
      </c>
      <c r="B78" s="342" t="s">
        <v>144</v>
      </c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39" t="s">
        <v>145</v>
      </c>
      <c r="R78" s="339"/>
      <c r="S78" s="339"/>
      <c r="T78" s="339"/>
      <c r="U78" s="343" t="s">
        <v>80</v>
      </c>
      <c r="V78" s="343"/>
      <c r="W78" s="343"/>
      <c r="X78" s="343"/>
    </row>
    <row r="79" spans="1:25" ht="12.75">
      <c r="A79" s="43" t="s">
        <v>58</v>
      </c>
      <c r="B79" s="335" t="s">
        <v>146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60">
        <f>'Anexo III-G - Encargos'!D28</f>
        <v>0</v>
      </c>
      <c r="R79" s="360"/>
      <c r="S79" s="360"/>
      <c r="T79" s="360"/>
      <c r="U79" s="349">
        <f t="shared" ref="U79:U84" si="3">Q79*$U$35</f>
        <v>0</v>
      </c>
      <c r="V79" s="349"/>
      <c r="W79" s="349"/>
      <c r="X79" s="349"/>
      <c r="Y79" s="1"/>
    </row>
    <row r="80" spans="1:25" ht="12.75" customHeight="1">
      <c r="A80" s="43" t="s">
        <v>60</v>
      </c>
      <c r="B80" s="335" t="s">
        <v>147</v>
      </c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60">
        <f>Q61*Q79</f>
        <v>0</v>
      </c>
      <c r="R80" s="360"/>
      <c r="S80" s="360"/>
      <c r="T80" s="360"/>
      <c r="U80" s="349">
        <f t="shared" si="3"/>
        <v>0</v>
      </c>
      <c r="V80" s="349"/>
      <c r="W80" s="349"/>
      <c r="X80" s="349"/>
    </row>
    <row r="81" spans="1:27" ht="15" customHeight="1">
      <c r="A81" s="43" t="s">
        <v>63</v>
      </c>
      <c r="B81" s="361" t="s">
        <v>148</v>
      </c>
      <c r="C81" s="361"/>
      <c r="D81" s="361"/>
      <c r="E81" s="361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0">
        <v>2.0000000000000001E-4</v>
      </c>
      <c r="R81" s="360"/>
      <c r="S81" s="360"/>
      <c r="T81" s="360"/>
      <c r="U81" s="349">
        <f t="shared" si="3"/>
        <v>0</v>
      </c>
      <c r="V81" s="349"/>
      <c r="W81" s="349"/>
      <c r="X81" s="349"/>
    </row>
    <row r="82" spans="1:27" ht="13.5" customHeight="1">
      <c r="A82" s="43" t="s">
        <v>66</v>
      </c>
      <c r="B82" s="361" t="s">
        <v>149</v>
      </c>
      <c r="C82" s="361"/>
      <c r="D82" s="361"/>
      <c r="E82" s="361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0">
        <f>'Anexo III-G - Encargos'!D29</f>
        <v>0</v>
      </c>
      <c r="R82" s="360"/>
      <c r="S82" s="360"/>
      <c r="T82" s="360"/>
      <c r="U82" s="349">
        <f t="shared" si="3"/>
        <v>0</v>
      </c>
      <c r="V82" s="349"/>
      <c r="W82" s="349"/>
      <c r="X82" s="349"/>
    </row>
    <row r="83" spans="1:27" ht="12.75" customHeight="1">
      <c r="A83" s="43" t="s">
        <v>85</v>
      </c>
      <c r="B83" s="335" t="s">
        <v>150</v>
      </c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60">
        <f>Q64*Q82</f>
        <v>0</v>
      </c>
      <c r="R83" s="360"/>
      <c r="S83" s="360"/>
      <c r="T83" s="360"/>
      <c r="U83" s="349">
        <f t="shared" si="3"/>
        <v>0</v>
      </c>
      <c r="V83" s="349"/>
      <c r="W83" s="349"/>
      <c r="X83" s="349"/>
    </row>
    <row r="84" spans="1:27" ht="14.25" customHeight="1">
      <c r="A84" s="43" t="s">
        <v>87</v>
      </c>
      <c r="B84" s="361" t="s">
        <v>151</v>
      </c>
      <c r="C84" s="361"/>
      <c r="D84" s="361"/>
      <c r="E84" s="361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361"/>
      <c r="Q84" s="360">
        <v>0.04</v>
      </c>
      <c r="R84" s="360"/>
      <c r="S84" s="360"/>
      <c r="T84" s="360"/>
      <c r="U84" s="349">
        <f t="shared" si="3"/>
        <v>0</v>
      </c>
      <c r="V84" s="349"/>
      <c r="W84" s="349"/>
      <c r="X84" s="349"/>
    </row>
    <row r="85" spans="1:27" ht="12.75" customHeight="1" thickBot="1">
      <c r="A85" s="356" t="s">
        <v>129</v>
      </c>
      <c r="B85" s="356"/>
      <c r="C85" s="356"/>
      <c r="D85" s="356"/>
      <c r="E85" s="356"/>
      <c r="F85" s="356"/>
      <c r="G85" s="356"/>
      <c r="H85" s="356"/>
      <c r="I85" s="356"/>
      <c r="J85" s="356"/>
      <c r="K85" s="356"/>
      <c r="L85" s="356"/>
      <c r="M85" s="356"/>
      <c r="N85" s="356"/>
      <c r="O85" s="356"/>
      <c r="P85" s="356"/>
      <c r="Q85" s="362">
        <f>SUM(Q79:T84)</f>
        <v>4.02E-2</v>
      </c>
      <c r="R85" s="362"/>
      <c r="S85" s="362"/>
      <c r="T85" s="362"/>
      <c r="U85" s="341">
        <f>TRUNC(SUM(U79:X84),2)</f>
        <v>0</v>
      </c>
      <c r="V85" s="341"/>
      <c r="W85" s="341"/>
      <c r="X85" s="341"/>
    </row>
    <row r="86" spans="1:27" ht="21" customHeight="1">
      <c r="A86" s="334" t="s">
        <v>152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</row>
    <row r="87" spans="1:27">
      <c r="A87" s="46" t="s">
        <v>153</v>
      </c>
      <c r="B87" s="342" t="s">
        <v>154</v>
      </c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39" t="s">
        <v>145</v>
      </c>
      <c r="R87" s="339"/>
      <c r="S87" s="339"/>
      <c r="T87" s="339"/>
      <c r="U87" s="343" t="s">
        <v>80</v>
      </c>
      <c r="V87" s="343"/>
      <c r="W87" s="343"/>
      <c r="X87" s="343"/>
    </row>
    <row r="88" spans="1:27" ht="21.6" customHeight="1">
      <c r="A88" s="43" t="s">
        <v>58</v>
      </c>
      <c r="B88" s="361" t="s">
        <v>155</v>
      </c>
      <c r="C88" s="361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0">
        <f>1/12</f>
        <v>8.3299999999999999E-2</v>
      </c>
      <c r="R88" s="360"/>
      <c r="S88" s="360"/>
      <c r="T88" s="360"/>
      <c r="U88" s="349">
        <f t="shared" ref="U88:U95" si="4">Q88*$U$35</f>
        <v>0</v>
      </c>
      <c r="V88" s="349"/>
      <c r="W88" s="349"/>
      <c r="X88" s="349"/>
      <c r="Y88" s="1"/>
    </row>
    <row r="89" spans="1:27" ht="12.75" customHeight="1">
      <c r="A89" s="43" t="s">
        <v>60</v>
      </c>
      <c r="B89" s="335" t="s">
        <v>156</v>
      </c>
      <c r="C89" s="335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60">
        <v>1.66E-2</v>
      </c>
      <c r="R89" s="360"/>
      <c r="S89" s="360"/>
      <c r="T89" s="360"/>
      <c r="U89" s="349">
        <f t="shared" si="4"/>
        <v>0</v>
      </c>
      <c r="V89" s="349"/>
      <c r="W89" s="349"/>
      <c r="X89" s="349"/>
    </row>
    <row r="90" spans="1:27" ht="12.75" customHeight="1">
      <c r="A90" s="43" t="s">
        <v>63</v>
      </c>
      <c r="B90" s="335" t="s">
        <v>157</v>
      </c>
      <c r="C90" s="335"/>
      <c r="D90" s="335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60">
        <v>2.0000000000000001E-4</v>
      </c>
      <c r="R90" s="360"/>
      <c r="S90" s="360"/>
      <c r="T90" s="360"/>
      <c r="U90" s="349">
        <f t="shared" si="4"/>
        <v>0</v>
      </c>
      <c r="V90" s="349"/>
      <c r="W90" s="349"/>
      <c r="X90" s="349"/>
    </row>
    <row r="91" spans="1:27" ht="12.75" customHeight="1">
      <c r="A91" s="43" t="s">
        <v>66</v>
      </c>
      <c r="B91" s="335" t="s">
        <v>158</v>
      </c>
      <c r="C91" s="335"/>
      <c r="D91" s="335"/>
      <c r="E91" s="335"/>
      <c r="F91" s="335"/>
      <c r="G91" s="335"/>
      <c r="H91" s="335"/>
      <c r="I91" s="335"/>
      <c r="J91" s="335"/>
      <c r="K91" s="335"/>
      <c r="L91" s="335"/>
      <c r="M91" s="335"/>
      <c r="N91" s="335"/>
      <c r="O91" s="335"/>
      <c r="P91" s="335"/>
      <c r="Q91" s="360">
        <v>1.5299999999999999E-2</v>
      </c>
      <c r="R91" s="360"/>
      <c r="S91" s="360"/>
      <c r="T91" s="360"/>
      <c r="U91" s="349">
        <f t="shared" si="4"/>
        <v>0</v>
      </c>
      <c r="V91" s="349"/>
      <c r="W91" s="349"/>
      <c r="X91" s="349"/>
    </row>
    <row r="92" spans="1:27" ht="26.1" customHeight="1">
      <c r="A92" s="43" t="s">
        <v>85</v>
      </c>
      <c r="B92" s="368" t="s">
        <v>159</v>
      </c>
      <c r="C92" s="368"/>
      <c r="D92" s="368"/>
      <c r="E92" s="368"/>
      <c r="F92" s="368"/>
      <c r="G92" s="368"/>
      <c r="H92" s="368"/>
      <c r="I92" s="368"/>
      <c r="J92" s="368"/>
      <c r="K92" s="368"/>
      <c r="L92" s="368"/>
      <c r="M92" s="368"/>
      <c r="N92" s="368"/>
      <c r="O92" s="368"/>
      <c r="P92" s="368"/>
      <c r="Q92" s="360">
        <v>2.9999999999999997E-4</v>
      </c>
      <c r="R92" s="360"/>
      <c r="S92" s="360"/>
      <c r="T92" s="360"/>
      <c r="U92" s="349">
        <f t="shared" si="4"/>
        <v>0</v>
      </c>
      <c r="V92" s="349"/>
      <c r="W92" s="349"/>
      <c r="X92" s="349"/>
    </row>
    <row r="93" spans="1:27" ht="12.75" customHeight="1">
      <c r="A93" s="43" t="s">
        <v>87</v>
      </c>
      <c r="B93" s="335" t="s">
        <v>160</v>
      </c>
      <c r="C93" s="335"/>
      <c r="D93" s="335"/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335"/>
      <c r="P93" s="335"/>
      <c r="Q93" s="360"/>
      <c r="R93" s="360"/>
      <c r="S93" s="360"/>
      <c r="T93" s="360"/>
      <c r="U93" s="349">
        <f t="shared" si="4"/>
        <v>0</v>
      </c>
      <c r="V93" s="349"/>
      <c r="W93" s="349"/>
      <c r="X93" s="349"/>
    </row>
    <row r="94" spans="1:27" ht="12.75" customHeight="1">
      <c r="A94" s="367" t="s">
        <v>136</v>
      </c>
      <c r="B94" s="367"/>
      <c r="C94" s="367"/>
      <c r="D94" s="367"/>
      <c r="E94" s="367"/>
      <c r="F94" s="367"/>
      <c r="G94" s="367"/>
      <c r="H94" s="367"/>
      <c r="I94" s="367"/>
      <c r="J94" s="367"/>
      <c r="K94" s="367"/>
      <c r="L94" s="367"/>
      <c r="M94" s="367"/>
      <c r="N94" s="367"/>
      <c r="O94" s="367"/>
      <c r="P94" s="367"/>
      <c r="Q94" s="360">
        <f>SUM(Q88:T93)</f>
        <v>0.1157</v>
      </c>
      <c r="R94" s="360"/>
      <c r="S94" s="360"/>
      <c r="T94" s="360"/>
      <c r="U94" s="349">
        <f>SUM(U88:X93)</f>
        <v>0</v>
      </c>
      <c r="V94" s="349"/>
      <c r="W94" s="349"/>
      <c r="X94" s="349"/>
    </row>
    <row r="95" spans="1:27" ht="12.75" customHeight="1">
      <c r="A95" s="43" t="s">
        <v>89</v>
      </c>
      <c r="B95" s="335" t="s">
        <v>161</v>
      </c>
      <c r="C95" s="335"/>
      <c r="D95" s="335"/>
      <c r="E95" s="335"/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335"/>
      <c r="Q95" s="360">
        <f>Q94*Q64</f>
        <v>0</v>
      </c>
      <c r="R95" s="360"/>
      <c r="S95" s="360"/>
      <c r="T95" s="360"/>
      <c r="U95" s="349">
        <f t="shared" si="4"/>
        <v>0</v>
      </c>
      <c r="V95" s="349"/>
      <c r="W95" s="349"/>
      <c r="X95" s="349"/>
      <c r="Z95" s="1"/>
      <c r="AA95" s="1"/>
    </row>
    <row r="96" spans="1:27" ht="12.75" customHeight="1" thickBot="1">
      <c r="A96" s="356" t="s">
        <v>129</v>
      </c>
      <c r="B96" s="356"/>
      <c r="C96" s="356"/>
      <c r="D96" s="356"/>
      <c r="E96" s="356"/>
      <c r="F96" s="356"/>
      <c r="G96" s="356"/>
      <c r="H96" s="356"/>
      <c r="I96" s="356"/>
      <c r="J96" s="356"/>
      <c r="K96" s="356"/>
      <c r="L96" s="356"/>
      <c r="M96" s="356"/>
      <c r="N96" s="356"/>
      <c r="O96" s="356"/>
      <c r="P96" s="356"/>
      <c r="Q96" s="362">
        <f>SUM(Q94:T95)</f>
        <v>0.1157</v>
      </c>
      <c r="R96" s="362"/>
      <c r="S96" s="362"/>
      <c r="T96" s="362"/>
      <c r="U96" s="341">
        <f>TRUNC(SUM(U94:X95),2)</f>
        <v>0</v>
      </c>
      <c r="V96" s="341"/>
      <c r="W96" s="341"/>
      <c r="X96" s="341"/>
    </row>
    <row r="97" spans="1:31" ht="21" customHeight="1">
      <c r="A97" s="334" t="s">
        <v>162</v>
      </c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/>
      <c r="V97" s="334"/>
      <c r="W97" s="334"/>
      <c r="X97" s="334"/>
    </row>
    <row r="98" spans="1:31">
      <c r="A98" s="46">
        <v>4</v>
      </c>
      <c r="B98" s="342" t="s">
        <v>163</v>
      </c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39" t="s">
        <v>145</v>
      </c>
      <c r="R98" s="339"/>
      <c r="S98" s="339"/>
      <c r="T98" s="339"/>
      <c r="U98" s="343" t="s">
        <v>80</v>
      </c>
      <c r="V98" s="343"/>
      <c r="W98" s="343"/>
      <c r="X98" s="343"/>
    </row>
    <row r="99" spans="1:31" ht="12.75">
      <c r="A99" s="43" t="s">
        <v>116</v>
      </c>
      <c r="B99" s="335" t="s">
        <v>117</v>
      </c>
      <c r="C99" s="335"/>
      <c r="D99" s="335"/>
      <c r="E99" s="335"/>
      <c r="F99" s="335"/>
      <c r="G99" s="335"/>
      <c r="H99" s="335"/>
      <c r="I99" s="335"/>
      <c r="J99" s="335"/>
      <c r="K99" s="335"/>
      <c r="L99" s="335"/>
      <c r="M99" s="335"/>
      <c r="N99" s="335"/>
      <c r="O99" s="335"/>
      <c r="P99" s="335"/>
      <c r="Q99" s="360">
        <f>Q64</f>
        <v>0</v>
      </c>
      <c r="R99" s="360"/>
      <c r="S99" s="360"/>
      <c r="T99" s="360"/>
      <c r="U99" s="349">
        <f>U64</f>
        <v>0</v>
      </c>
      <c r="V99" s="349"/>
      <c r="W99" s="349"/>
      <c r="X99" s="349"/>
      <c r="Y99" s="1"/>
    </row>
    <row r="100" spans="1:31" ht="12.75" customHeight="1">
      <c r="A100" s="43" t="s">
        <v>131</v>
      </c>
      <c r="B100" s="335" t="s">
        <v>164</v>
      </c>
      <c r="C100" s="335"/>
      <c r="D100" s="335"/>
      <c r="E100" s="335"/>
      <c r="F100" s="335"/>
      <c r="G100" s="335"/>
      <c r="H100" s="335"/>
      <c r="I100" s="335"/>
      <c r="J100" s="335"/>
      <c r="K100" s="335"/>
      <c r="L100" s="335"/>
      <c r="M100" s="335"/>
      <c r="N100" s="335"/>
      <c r="O100" s="335"/>
      <c r="P100" s="335"/>
      <c r="Q100" s="360">
        <f>Q71</f>
        <v>2.98E-2</v>
      </c>
      <c r="R100" s="360"/>
      <c r="S100" s="360"/>
      <c r="T100" s="360"/>
      <c r="U100" s="349">
        <f>U71</f>
        <v>0</v>
      </c>
      <c r="V100" s="349"/>
      <c r="W100" s="349"/>
      <c r="X100" s="349"/>
    </row>
    <row r="101" spans="1:31" ht="12.75" customHeight="1">
      <c r="A101" s="43" t="s">
        <v>139</v>
      </c>
      <c r="B101" s="335" t="s">
        <v>140</v>
      </c>
      <c r="C101" s="335"/>
      <c r="D101" s="335"/>
      <c r="E101" s="335"/>
      <c r="F101" s="335"/>
      <c r="G101" s="335"/>
      <c r="H101" s="335"/>
      <c r="I101" s="335"/>
      <c r="J101" s="335"/>
      <c r="K101" s="335"/>
      <c r="L101" s="335"/>
      <c r="M101" s="335"/>
      <c r="N101" s="335"/>
      <c r="O101" s="335"/>
      <c r="P101" s="335"/>
      <c r="Q101" s="360">
        <f>Q76</f>
        <v>0</v>
      </c>
      <c r="R101" s="360"/>
      <c r="S101" s="360"/>
      <c r="T101" s="360"/>
      <c r="U101" s="349">
        <f>U76</f>
        <v>0</v>
      </c>
      <c r="V101" s="349"/>
      <c r="W101" s="349"/>
      <c r="X101" s="349"/>
    </row>
    <row r="102" spans="1:31" ht="12.75" customHeight="1">
      <c r="A102" s="43" t="s">
        <v>143</v>
      </c>
      <c r="B102" s="335" t="s">
        <v>165</v>
      </c>
      <c r="C102" s="335"/>
      <c r="D102" s="335"/>
      <c r="E102" s="335"/>
      <c r="F102" s="335"/>
      <c r="G102" s="335"/>
      <c r="H102" s="335"/>
      <c r="I102" s="335"/>
      <c r="J102" s="335"/>
      <c r="K102" s="335"/>
      <c r="L102" s="335"/>
      <c r="M102" s="335"/>
      <c r="N102" s="335"/>
      <c r="O102" s="335"/>
      <c r="P102" s="335"/>
      <c r="Q102" s="360">
        <f>Q85</f>
        <v>4.02E-2</v>
      </c>
      <c r="R102" s="360"/>
      <c r="S102" s="360"/>
      <c r="T102" s="360"/>
      <c r="U102" s="349">
        <f>U85</f>
        <v>0</v>
      </c>
      <c r="V102" s="349"/>
      <c r="W102" s="349"/>
      <c r="X102" s="349"/>
    </row>
    <row r="103" spans="1:31" ht="12.75" customHeight="1">
      <c r="A103" s="43" t="s">
        <v>153</v>
      </c>
      <c r="B103" s="335" t="s">
        <v>166</v>
      </c>
      <c r="C103" s="335"/>
      <c r="D103" s="335"/>
      <c r="E103" s="335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60">
        <f>Q96</f>
        <v>0.1157</v>
      </c>
      <c r="R103" s="360"/>
      <c r="S103" s="360"/>
      <c r="T103" s="360"/>
      <c r="U103" s="349">
        <f>U96</f>
        <v>0</v>
      </c>
      <c r="V103" s="349"/>
      <c r="W103" s="349"/>
      <c r="X103" s="349"/>
    </row>
    <row r="104" spans="1:31" ht="12.75" customHeight="1">
      <c r="A104" s="43" t="s">
        <v>167</v>
      </c>
      <c r="B104" s="335" t="s">
        <v>160</v>
      </c>
      <c r="C104" s="335"/>
      <c r="D104" s="335"/>
      <c r="E104" s="335"/>
      <c r="F104" s="335"/>
      <c r="G104" s="335"/>
      <c r="H104" s="335"/>
      <c r="I104" s="335"/>
      <c r="J104" s="335"/>
      <c r="K104" s="335"/>
      <c r="L104" s="335"/>
      <c r="M104" s="335"/>
      <c r="N104" s="335"/>
      <c r="O104" s="335"/>
      <c r="P104" s="335"/>
      <c r="Q104" s="360"/>
      <c r="R104" s="360"/>
      <c r="S104" s="360"/>
      <c r="T104" s="360"/>
      <c r="U104" s="349"/>
      <c r="V104" s="349"/>
      <c r="W104" s="349"/>
      <c r="X104" s="349"/>
    </row>
    <row r="105" spans="1:31" ht="12.75" customHeight="1" thickBot="1">
      <c r="A105" s="351" t="s">
        <v>129</v>
      </c>
      <c r="B105" s="351"/>
      <c r="C105" s="351"/>
      <c r="D105" s="351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64">
        <f>SUM(Q99:T104)</f>
        <v>0.1857</v>
      </c>
      <c r="R105" s="364"/>
      <c r="S105" s="364"/>
      <c r="T105" s="364"/>
      <c r="U105" s="352">
        <f>SUM(U99:X104)</f>
        <v>0</v>
      </c>
      <c r="V105" s="352"/>
      <c r="W105" s="352"/>
      <c r="X105" s="352"/>
      <c r="AD105" s="45">
        <v>2963.86</v>
      </c>
    </row>
    <row r="106" spans="1:31" ht="12.75" customHeight="1" thickBo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1"/>
      <c r="R106" s="51"/>
      <c r="S106" s="51"/>
      <c r="T106" s="51"/>
      <c r="U106" s="52"/>
      <c r="V106" s="52"/>
      <c r="W106" s="52"/>
      <c r="X106" s="52"/>
      <c r="AD106" s="45">
        <f>U105+U35</f>
        <v>0</v>
      </c>
      <c r="AE106" s="45">
        <v>9000.07</v>
      </c>
    </row>
    <row r="107" spans="1:31" ht="21" customHeight="1" thickBot="1">
      <c r="A107" s="333" t="s">
        <v>168</v>
      </c>
      <c r="B107" s="333"/>
      <c r="C107" s="333"/>
      <c r="D107" s="333"/>
      <c r="E107" s="333"/>
      <c r="F107" s="333"/>
      <c r="G107" s="333"/>
      <c r="H107" s="333"/>
      <c r="I107" s="333"/>
      <c r="J107" s="333"/>
      <c r="K107" s="333"/>
      <c r="L107" s="333"/>
      <c r="M107" s="333"/>
      <c r="N107" s="333"/>
      <c r="O107" s="333"/>
      <c r="P107" s="333"/>
      <c r="Q107" s="333"/>
      <c r="R107" s="333"/>
      <c r="S107" s="333"/>
      <c r="T107" s="333"/>
      <c r="U107" s="333"/>
      <c r="V107" s="333"/>
      <c r="W107" s="333"/>
      <c r="X107" s="333"/>
    </row>
    <row r="108" spans="1:31" ht="12.75" customHeight="1" thickBo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1"/>
      <c r="R108" s="51"/>
      <c r="S108" s="51"/>
      <c r="T108" s="51"/>
      <c r="U108" s="52"/>
      <c r="V108" s="52"/>
      <c r="W108" s="52"/>
      <c r="X108" s="52"/>
    </row>
    <row r="109" spans="1:31" ht="21" customHeight="1">
      <c r="A109" s="334" t="s">
        <v>169</v>
      </c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34"/>
      <c r="V109" s="334"/>
      <c r="W109" s="334"/>
      <c r="X109" s="334"/>
    </row>
    <row r="110" spans="1:31">
      <c r="A110" s="46">
        <v>5</v>
      </c>
      <c r="B110" s="342" t="s">
        <v>170</v>
      </c>
      <c r="C110" s="342"/>
      <c r="D110" s="342"/>
      <c r="E110" s="342"/>
      <c r="F110" s="342"/>
      <c r="G110" s="342"/>
      <c r="H110" s="342"/>
      <c r="I110" s="342"/>
      <c r="J110" s="342"/>
      <c r="K110" s="342"/>
      <c r="L110" s="342"/>
      <c r="M110" s="342"/>
      <c r="N110" s="342"/>
      <c r="O110" s="342"/>
      <c r="P110" s="342"/>
      <c r="Q110" s="339" t="s">
        <v>145</v>
      </c>
      <c r="R110" s="339"/>
      <c r="S110" s="339"/>
      <c r="T110" s="339"/>
      <c r="U110" s="343" t="s">
        <v>80</v>
      </c>
      <c r="V110" s="343"/>
      <c r="W110" s="343"/>
      <c r="X110" s="343"/>
    </row>
    <row r="111" spans="1:31" ht="36" customHeight="1">
      <c r="A111" s="369" t="s">
        <v>171</v>
      </c>
      <c r="B111" s="369"/>
      <c r="C111" s="369"/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  <c r="O111" s="369"/>
      <c r="P111" s="369"/>
      <c r="Q111" s="370"/>
      <c r="R111" s="370"/>
      <c r="S111" s="370"/>
      <c r="T111" s="53"/>
      <c r="U111" s="341">
        <f>U35+U45+U52+U105</f>
        <v>0</v>
      </c>
      <c r="V111" s="341"/>
      <c r="W111" s="341"/>
      <c r="X111" s="341"/>
    </row>
    <row r="112" spans="1:31" ht="12.75">
      <c r="A112" s="43" t="s">
        <v>58</v>
      </c>
      <c r="B112" s="335" t="s">
        <v>172</v>
      </c>
      <c r="C112" s="335"/>
      <c r="D112" s="335"/>
      <c r="E112" s="335"/>
      <c r="F112" s="335"/>
      <c r="G112" s="335"/>
      <c r="H112" s="335"/>
      <c r="I112" s="335"/>
      <c r="J112" s="335"/>
      <c r="K112" s="335"/>
      <c r="L112" s="335"/>
      <c r="M112" s="335"/>
      <c r="N112" s="335"/>
      <c r="O112" s="335"/>
      <c r="P112" s="335"/>
      <c r="Q112" s="360">
        <f>SUM('Anexo III-K BDI S. Perm. Event.'!C5:C8)</f>
        <v>0</v>
      </c>
      <c r="R112" s="360"/>
      <c r="S112" s="360"/>
      <c r="T112" s="360"/>
      <c r="U112" s="349">
        <f>Q112*U111</f>
        <v>0</v>
      </c>
      <c r="V112" s="349"/>
      <c r="W112" s="349"/>
      <c r="X112" s="349"/>
      <c r="Y112" s="1"/>
    </row>
    <row r="113" spans="1:30" ht="35.25" customHeight="1">
      <c r="A113" s="369" t="s">
        <v>173</v>
      </c>
      <c r="B113" s="369"/>
      <c r="C113" s="369"/>
      <c r="D113" s="369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71"/>
      <c r="R113" s="371"/>
      <c r="S113" s="371"/>
      <c r="T113" s="54"/>
      <c r="U113" s="349">
        <f>U111+U112</f>
        <v>0</v>
      </c>
      <c r="V113" s="349"/>
      <c r="W113" s="349"/>
      <c r="X113" s="349"/>
      <c r="Y113" s="1"/>
    </row>
    <row r="114" spans="1:30" ht="12.75">
      <c r="A114" s="43" t="s">
        <v>60</v>
      </c>
      <c r="B114" s="335" t="s">
        <v>174</v>
      </c>
      <c r="C114" s="335"/>
      <c r="D114" s="335"/>
      <c r="E114" s="335"/>
      <c r="F114" s="335"/>
      <c r="G114" s="335"/>
      <c r="H114" s="335"/>
      <c r="I114" s="335"/>
      <c r="J114" s="335"/>
      <c r="K114" s="335"/>
      <c r="L114" s="335"/>
      <c r="M114" s="335"/>
      <c r="N114" s="335"/>
      <c r="O114" s="335"/>
      <c r="P114" s="335"/>
      <c r="Q114" s="360">
        <f>'Anexo III-K BDI S. Perm. Event.'!C9</f>
        <v>0</v>
      </c>
      <c r="R114" s="360"/>
      <c r="S114" s="360"/>
      <c r="T114" s="360"/>
      <c r="U114" s="349">
        <f>U113*Q114</f>
        <v>0</v>
      </c>
      <c r="V114" s="349"/>
      <c r="W114" s="349"/>
      <c r="X114" s="349"/>
      <c r="Y114" s="1"/>
    </row>
    <row r="115" spans="1:30" ht="37.5" customHeight="1">
      <c r="A115" s="369" t="s">
        <v>175</v>
      </c>
      <c r="B115" s="369"/>
      <c r="C115" s="369"/>
      <c r="D115" s="369"/>
      <c r="E115" s="369"/>
      <c r="F115" s="369"/>
      <c r="G115" s="369"/>
      <c r="H115" s="369"/>
      <c r="I115" s="369"/>
      <c r="J115" s="369"/>
      <c r="K115" s="369"/>
      <c r="L115" s="369"/>
      <c r="M115" s="369"/>
      <c r="N115" s="369"/>
      <c r="O115" s="369"/>
      <c r="P115" s="369"/>
      <c r="Q115" s="371"/>
      <c r="R115" s="371"/>
      <c r="S115" s="371"/>
      <c r="T115" s="54"/>
      <c r="U115" s="349">
        <f>U111+U112+U114</f>
        <v>0</v>
      </c>
      <c r="V115" s="349"/>
      <c r="W115" s="349"/>
      <c r="X115" s="349"/>
      <c r="Y115" s="1"/>
    </row>
    <row r="116" spans="1:30" ht="13.5">
      <c r="A116" s="43" t="s">
        <v>63</v>
      </c>
      <c r="B116" s="335" t="s">
        <v>176</v>
      </c>
      <c r="C116" s="335"/>
      <c r="D116" s="335"/>
      <c r="E116" s="335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73"/>
      <c r="R116" s="373"/>
      <c r="S116" s="373"/>
      <c r="T116" s="373"/>
      <c r="U116" s="374"/>
      <c r="V116" s="374"/>
      <c r="W116" s="374"/>
      <c r="X116" s="374"/>
      <c r="Y116" s="1"/>
    </row>
    <row r="117" spans="1:30" ht="12.75">
      <c r="A117" s="365" t="s">
        <v>177</v>
      </c>
      <c r="B117" s="365"/>
      <c r="C117" s="350" t="s">
        <v>178</v>
      </c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73"/>
      <c r="R117" s="373"/>
      <c r="S117" s="373"/>
      <c r="T117" s="373"/>
      <c r="U117" s="374"/>
      <c r="V117" s="374"/>
      <c r="W117" s="374"/>
      <c r="X117" s="374"/>
      <c r="Y117" s="1"/>
    </row>
    <row r="118" spans="1:30" ht="12.75">
      <c r="A118" s="372" t="s">
        <v>179</v>
      </c>
      <c r="B118" s="372"/>
      <c r="C118" s="372"/>
      <c r="D118" s="335" t="s">
        <v>180</v>
      </c>
      <c r="E118" s="335"/>
      <c r="F118" s="335"/>
      <c r="G118" s="335"/>
      <c r="H118" s="335"/>
      <c r="I118" s="335"/>
      <c r="J118" s="335"/>
      <c r="K118" s="335"/>
      <c r="L118" s="335"/>
      <c r="M118" s="335"/>
      <c r="N118" s="335"/>
      <c r="O118" s="335"/>
      <c r="P118" s="335"/>
      <c r="Q118" s="360">
        <f>'Anexo III-K BDI S. Perm. Event.'!C13</f>
        <v>0</v>
      </c>
      <c r="R118" s="360"/>
      <c r="S118" s="360"/>
      <c r="T118" s="360"/>
      <c r="U118" s="349">
        <f>$U$115/(1-SUM($Q$118:$T$125))*Q118</f>
        <v>0</v>
      </c>
      <c r="V118" s="349"/>
      <c r="W118" s="349"/>
      <c r="X118" s="349"/>
      <c r="Y118" s="1"/>
    </row>
    <row r="119" spans="1:30" ht="12.75">
      <c r="A119" s="372" t="s">
        <v>181</v>
      </c>
      <c r="B119" s="372"/>
      <c r="C119" s="372"/>
      <c r="D119" s="335" t="s">
        <v>182</v>
      </c>
      <c r="E119" s="335"/>
      <c r="F119" s="335"/>
      <c r="G119" s="335"/>
      <c r="H119" s="335"/>
      <c r="I119" s="335"/>
      <c r="J119" s="335"/>
      <c r="K119" s="335"/>
      <c r="L119" s="335"/>
      <c r="M119" s="335"/>
      <c r="N119" s="335"/>
      <c r="O119" s="335"/>
      <c r="P119" s="335"/>
      <c r="Q119" s="360">
        <f>'Anexo III-K BDI S. Perm. Event.'!C12</f>
        <v>0</v>
      </c>
      <c r="R119" s="360"/>
      <c r="S119" s="360"/>
      <c r="T119" s="360"/>
      <c r="U119" s="349">
        <f>$U$115/(1-SUM($Q$118:$T$125))*Q119</f>
        <v>0</v>
      </c>
      <c r="V119" s="349"/>
      <c r="W119" s="349"/>
      <c r="X119" s="349"/>
      <c r="Y119" s="1"/>
    </row>
    <row r="120" spans="1:30" ht="12.75">
      <c r="A120" s="365" t="s">
        <v>183</v>
      </c>
      <c r="B120" s="365"/>
      <c r="C120" s="350" t="s">
        <v>184</v>
      </c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0"/>
      <c r="O120" s="350"/>
      <c r="P120" s="350"/>
      <c r="Q120" s="373"/>
      <c r="R120" s="373"/>
      <c r="S120" s="373"/>
      <c r="T120" s="373"/>
      <c r="U120" s="374"/>
      <c r="V120" s="374"/>
      <c r="W120" s="374"/>
      <c r="X120" s="374"/>
      <c r="Y120" s="1"/>
    </row>
    <row r="121" spans="1:30" ht="12.75">
      <c r="A121" s="372" t="s">
        <v>185</v>
      </c>
      <c r="B121" s="372"/>
      <c r="C121" s="372"/>
      <c r="D121" s="335" t="s">
        <v>186</v>
      </c>
      <c r="E121" s="335"/>
      <c r="F121" s="335"/>
      <c r="G121" s="335"/>
      <c r="H121" s="335"/>
      <c r="I121" s="335"/>
      <c r="J121" s="335"/>
      <c r="K121" s="335"/>
      <c r="L121" s="335"/>
      <c r="M121" s="335"/>
      <c r="N121" s="335"/>
      <c r="O121" s="335"/>
      <c r="P121" s="335"/>
      <c r="Q121" s="360"/>
      <c r="R121" s="360"/>
      <c r="S121" s="360"/>
      <c r="T121" s="360"/>
      <c r="U121" s="349">
        <f>$U$115/(1-SUM($Q$118:$T$125))*Q121</f>
        <v>0</v>
      </c>
      <c r="V121" s="349"/>
      <c r="W121" s="349"/>
      <c r="X121" s="349"/>
      <c r="Y121" s="1"/>
    </row>
    <row r="122" spans="1:30" ht="12.75">
      <c r="A122" s="365" t="s">
        <v>187</v>
      </c>
      <c r="B122" s="365"/>
      <c r="C122" s="350" t="s">
        <v>188</v>
      </c>
      <c r="D122" s="350"/>
      <c r="E122" s="350"/>
      <c r="F122" s="350"/>
      <c r="G122" s="350"/>
      <c r="H122" s="350"/>
      <c r="I122" s="350"/>
      <c r="J122" s="350"/>
      <c r="K122" s="350"/>
      <c r="L122" s="350"/>
      <c r="M122" s="350"/>
      <c r="N122" s="350"/>
      <c r="O122" s="350"/>
      <c r="P122" s="350"/>
      <c r="Q122" s="373"/>
      <c r="R122" s="373"/>
      <c r="S122" s="373"/>
      <c r="T122" s="373"/>
      <c r="U122" s="374"/>
      <c r="V122" s="374"/>
      <c r="W122" s="374"/>
      <c r="X122" s="374"/>
      <c r="Y122" s="1"/>
    </row>
    <row r="123" spans="1:30" ht="12.75">
      <c r="A123" s="372" t="s">
        <v>189</v>
      </c>
      <c r="B123" s="372"/>
      <c r="C123" s="372"/>
      <c r="D123" s="335" t="s">
        <v>190</v>
      </c>
      <c r="E123" s="335"/>
      <c r="F123" s="335"/>
      <c r="G123" s="335"/>
      <c r="H123" s="335"/>
      <c r="I123" s="335"/>
      <c r="J123" s="335"/>
      <c r="K123" s="335"/>
      <c r="L123" s="335"/>
      <c r="M123" s="335"/>
      <c r="N123" s="335"/>
      <c r="O123" s="335"/>
      <c r="P123" s="335"/>
      <c r="Q123" s="360">
        <f>'Anexo III-K BDI S. Perm. Event.'!C11</f>
        <v>0</v>
      </c>
      <c r="R123" s="360"/>
      <c r="S123" s="360"/>
      <c r="T123" s="360"/>
      <c r="U123" s="349">
        <f>$U$115/(1-SUM($Q$118:$T$125))*Q123</f>
        <v>0</v>
      </c>
      <c r="V123" s="349"/>
      <c r="W123" s="349"/>
      <c r="X123" s="349"/>
      <c r="Y123" s="1"/>
    </row>
    <row r="124" spans="1:30" ht="12.75">
      <c r="A124" s="365" t="s">
        <v>191</v>
      </c>
      <c r="B124" s="365"/>
      <c r="C124" s="350" t="s">
        <v>192</v>
      </c>
      <c r="D124" s="350"/>
      <c r="E124" s="350"/>
      <c r="F124" s="350"/>
      <c r="G124" s="350"/>
      <c r="H124" s="350"/>
      <c r="I124" s="350"/>
      <c r="J124" s="350"/>
      <c r="K124" s="350"/>
      <c r="L124" s="350"/>
      <c r="M124" s="350"/>
      <c r="N124" s="350"/>
      <c r="O124" s="350"/>
      <c r="P124" s="350"/>
      <c r="Q124" s="360"/>
      <c r="R124" s="360"/>
      <c r="S124" s="360"/>
      <c r="T124" s="360"/>
      <c r="U124" s="349"/>
      <c r="V124" s="349"/>
      <c r="W124" s="349"/>
      <c r="X124" s="349"/>
      <c r="Y124" s="1"/>
    </row>
    <row r="125" spans="1:30" ht="12.75">
      <c r="A125" s="372" t="s">
        <v>193</v>
      </c>
      <c r="B125" s="372"/>
      <c r="C125" s="372"/>
      <c r="D125" s="335" t="s">
        <v>194</v>
      </c>
      <c r="E125" s="335"/>
      <c r="F125" s="335"/>
      <c r="G125" s="335"/>
      <c r="H125" s="335"/>
      <c r="I125" s="335"/>
      <c r="J125" s="335"/>
      <c r="K125" s="335"/>
      <c r="L125" s="335"/>
      <c r="M125" s="335"/>
      <c r="N125" s="335"/>
      <c r="O125" s="335"/>
      <c r="P125" s="335"/>
      <c r="Q125" s="360">
        <f>'Anexo III-K BDI S. Perm. Event.'!C14</f>
        <v>0</v>
      </c>
      <c r="R125" s="360"/>
      <c r="S125" s="360"/>
      <c r="T125" s="360"/>
      <c r="U125" s="349">
        <f>$U$115/(1-SUM($Q$118:$T$125))*Q125</f>
        <v>0</v>
      </c>
      <c r="V125" s="349"/>
      <c r="W125" s="349"/>
      <c r="X125" s="349"/>
      <c r="Y125" s="1"/>
    </row>
    <row r="126" spans="1:30" ht="12.75" customHeight="1" thickBot="1">
      <c r="A126" s="356" t="s">
        <v>129</v>
      </c>
      <c r="B126" s="356"/>
      <c r="C126" s="356"/>
      <c r="D126" s="356"/>
      <c r="E126" s="356"/>
      <c r="F126" s="356"/>
      <c r="G126" s="356"/>
      <c r="H126" s="356"/>
      <c r="I126" s="356"/>
      <c r="J126" s="356"/>
      <c r="K126" s="356"/>
      <c r="L126" s="356"/>
      <c r="M126" s="356"/>
      <c r="N126" s="356"/>
      <c r="O126" s="356"/>
      <c r="P126" s="356"/>
      <c r="Q126" s="356"/>
      <c r="R126" s="356"/>
      <c r="S126" s="356"/>
      <c r="T126" s="356"/>
      <c r="U126" s="341">
        <f>SUM(U118:X125)</f>
        <v>0</v>
      </c>
      <c r="V126" s="341"/>
      <c r="W126" s="341"/>
      <c r="X126" s="341"/>
      <c r="AD126" s="55" t="e">
        <f>U126/U135</f>
        <v>#DIV/0!</v>
      </c>
    </row>
    <row r="127" spans="1:30" ht="21" customHeight="1" thickBot="1">
      <c r="A127" s="333" t="s">
        <v>195</v>
      </c>
      <c r="B127" s="333"/>
      <c r="C127" s="333"/>
      <c r="D127" s="333"/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3"/>
      <c r="X127" s="333"/>
    </row>
    <row r="128" spans="1:30" ht="12.75" customHeight="1">
      <c r="A128" s="356" t="s">
        <v>196</v>
      </c>
      <c r="B128" s="356"/>
      <c r="C128" s="356"/>
      <c r="D128" s="356"/>
      <c r="E128" s="356"/>
      <c r="F128" s="356"/>
      <c r="G128" s="356"/>
      <c r="H128" s="356"/>
      <c r="I128" s="356"/>
      <c r="J128" s="356"/>
      <c r="K128" s="356"/>
      <c r="L128" s="356"/>
      <c r="M128" s="356"/>
      <c r="N128" s="356"/>
      <c r="O128" s="356"/>
      <c r="P128" s="356"/>
      <c r="Q128" s="356"/>
      <c r="R128" s="356"/>
      <c r="S128" s="356"/>
      <c r="T128" s="356"/>
      <c r="U128" s="343" t="s">
        <v>80</v>
      </c>
      <c r="V128" s="343"/>
      <c r="W128" s="343"/>
      <c r="X128" s="343"/>
    </row>
    <row r="129" spans="1:30">
      <c r="A129" s="43" t="s">
        <v>58</v>
      </c>
      <c r="B129" s="335" t="s">
        <v>197</v>
      </c>
      <c r="C129" s="335"/>
      <c r="D129" s="335"/>
      <c r="E129" s="335"/>
      <c r="F129" s="335"/>
      <c r="G129" s="335"/>
      <c r="H129" s="335"/>
      <c r="I129" s="335"/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335"/>
      <c r="U129" s="349">
        <f>U35</f>
        <v>0</v>
      </c>
      <c r="V129" s="349"/>
      <c r="W129" s="349"/>
      <c r="X129" s="349"/>
    </row>
    <row r="130" spans="1:30" ht="12.75" customHeight="1">
      <c r="A130" s="43" t="s">
        <v>60</v>
      </c>
      <c r="B130" s="335" t="s">
        <v>198</v>
      </c>
      <c r="C130" s="335"/>
      <c r="D130" s="335"/>
      <c r="E130" s="335"/>
      <c r="F130" s="335"/>
      <c r="G130" s="335"/>
      <c r="H130" s="335"/>
      <c r="I130" s="335"/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49">
        <f>U45</f>
        <v>0</v>
      </c>
      <c r="V130" s="349"/>
      <c r="W130" s="349"/>
      <c r="X130" s="349"/>
    </row>
    <row r="131" spans="1:30" ht="12.75" customHeight="1">
      <c r="A131" s="43" t="s">
        <v>63</v>
      </c>
      <c r="B131" s="335" t="s">
        <v>199</v>
      </c>
      <c r="C131" s="335"/>
      <c r="D131" s="335"/>
      <c r="E131" s="335"/>
      <c r="F131" s="335"/>
      <c r="G131" s="335"/>
      <c r="H131" s="335"/>
      <c r="I131" s="335"/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49">
        <f>U52</f>
        <v>0</v>
      </c>
      <c r="V131" s="349"/>
      <c r="W131" s="349"/>
      <c r="X131" s="349"/>
    </row>
    <row r="132" spans="1:30" ht="12.75" customHeight="1">
      <c r="A132" s="43" t="s">
        <v>66</v>
      </c>
      <c r="B132" s="335" t="s">
        <v>163</v>
      </c>
      <c r="C132" s="335"/>
      <c r="D132" s="335"/>
      <c r="E132" s="335"/>
      <c r="F132" s="335"/>
      <c r="G132" s="335"/>
      <c r="H132" s="335"/>
      <c r="I132" s="335"/>
      <c r="J132" s="335"/>
      <c r="K132" s="335"/>
      <c r="L132" s="335"/>
      <c r="M132" s="335"/>
      <c r="N132" s="335"/>
      <c r="O132" s="335"/>
      <c r="P132" s="335"/>
      <c r="Q132" s="335"/>
      <c r="R132" s="335"/>
      <c r="S132" s="335"/>
      <c r="T132" s="335"/>
      <c r="U132" s="349">
        <f>U105</f>
        <v>0</v>
      </c>
      <c r="V132" s="349"/>
      <c r="W132" s="349"/>
      <c r="X132" s="349"/>
    </row>
    <row r="133" spans="1:30" ht="12.75" customHeight="1">
      <c r="A133" s="365" t="s">
        <v>200</v>
      </c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41">
        <f>SUM(U129:X132)</f>
        <v>0</v>
      </c>
      <c r="V133" s="341"/>
      <c r="W133" s="341"/>
      <c r="X133" s="341"/>
    </row>
    <row r="134" spans="1:30" ht="12.75" customHeight="1">
      <c r="A134" s="43" t="s">
        <v>85</v>
      </c>
      <c r="B134" s="335" t="s">
        <v>201</v>
      </c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49">
        <f>U126+U112+U114</f>
        <v>0</v>
      </c>
      <c r="V134" s="349"/>
      <c r="W134" s="349"/>
      <c r="X134" s="349"/>
    </row>
    <row r="135" spans="1:30" ht="12.75" customHeight="1" thickBot="1">
      <c r="A135" s="351" t="s">
        <v>202</v>
      </c>
      <c r="B135" s="351"/>
      <c r="C135" s="351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351"/>
      <c r="R135" s="351"/>
      <c r="S135" s="351"/>
      <c r="T135" s="351"/>
      <c r="U135" s="352">
        <f>U133+U134</f>
        <v>0</v>
      </c>
      <c r="V135" s="352"/>
      <c r="W135" s="352"/>
      <c r="X135" s="352"/>
      <c r="AD135" s="45">
        <v>16665</v>
      </c>
    </row>
    <row r="136" spans="1:30" ht="12.75" customHeight="1" thickBo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2"/>
      <c r="V136" s="52"/>
      <c r="W136" s="52"/>
      <c r="X136" s="52"/>
    </row>
    <row r="137" spans="1:30" ht="21" customHeight="1" thickBot="1">
      <c r="A137" s="333" t="s">
        <v>203</v>
      </c>
      <c r="B137" s="333"/>
      <c r="C137" s="333"/>
      <c r="D137" s="333"/>
      <c r="E137" s="333"/>
      <c r="F137" s="333"/>
      <c r="G137" s="333"/>
      <c r="H137" s="333"/>
      <c r="I137" s="333"/>
      <c r="J137" s="333"/>
      <c r="K137" s="333"/>
      <c r="L137" s="333"/>
      <c r="M137" s="333"/>
      <c r="N137" s="333"/>
      <c r="O137" s="333"/>
      <c r="P137" s="333"/>
      <c r="Q137" s="333"/>
      <c r="R137" s="333"/>
      <c r="S137" s="333"/>
      <c r="T137" s="333"/>
      <c r="U137" s="333"/>
      <c r="V137" s="333"/>
      <c r="W137" s="333"/>
      <c r="X137" s="333"/>
    </row>
    <row r="138" spans="1:30" s="56" customFormat="1" ht="42.75" customHeight="1">
      <c r="A138" s="381" t="s">
        <v>204</v>
      </c>
      <c r="B138" s="381"/>
      <c r="C138" s="381"/>
      <c r="D138" s="381"/>
      <c r="E138" s="381"/>
      <c r="F138" s="376" t="s">
        <v>205</v>
      </c>
      <c r="G138" s="376"/>
      <c r="H138" s="376"/>
      <c r="I138" s="376"/>
      <c r="J138" s="376"/>
      <c r="K138" s="376" t="s">
        <v>206</v>
      </c>
      <c r="L138" s="376"/>
      <c r="M138" s="376"/>
      <c r="N138" s="376"/>
      <c r="O138" s="376"/>
      <c r="P138" s="376" t="s">
        <v>207</v>
      </c>
      <c r="Q138" s="376"/>
      <c r="R138" s="376"/>
      <c r="S138" s="376"/>
      <c r="T138" s="382" t="s">
        <v>208</v>
      </c>
      <c r="U138" s="382"/>
      <c r="V138" s="382"/>
      <c r="W138" s="382"/>
      <c r="X138" s="382"/>
    </row>
    <row r="139" spans="1:30" ht="12.75" customHeight="1">
      <c r="A139" s="375">
        <f>TRUNC(U135,2)</f>
        <v>0</v>
      </c>
      <c r="B139" s="375"/>
      <c r="C139" s="375"/>
      <c r="D139" s="375"/>
      <c r="E139" s="375"/>
      <c r="F139" s="376">
        <v>1</v>
      </c>
      <c r="G139" s="376"/>
      <c r="H139" s="376"/>
      <c r="I139" s="376"/>
      <c r="J139" s="376"/>
      <c r="K139" s="377">
        <f>A139*F139</f>
        <v>0</v>
      </c>
      <c r="L139" s="377"/>
      <c r="M139" s="377"/>
      <c r="N139" s="377"/>
      <c r="O139" s="377"/>
      <c r="P139" s="376">
        <v>1</v>
      </c>
      <c r="Q139" s="376"/>
      <c r="R139" s="376"/>
      <c r="S139" s="376"/>
      <c r="T139" s="378">
        <f>K139*P139</f>
        <v>0</v>
      </c>
      <c r="U139" s="378"/>
      <c r="V139" s="378"/>
      <c r="W139" s="378"/>
      <c r="X139" s="378"/>
    </row>
    <row r="140" spans="1:30" ht="12.75" customHeight="1">
      <c r="A140" s="379" t="s">
        <v>209</v>
      </c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  <c r="L140" s="379"/>
      <c r="M140" s="379"/>
      <c r="N140" s="379"/>
      <c r="O140" s="379"/>
      <c r="P140" s="379"/>
      <c r="Q140" s="379"/>
      <c r="R140" s="379"/>
      <c r="S140" s="379"/>
      <c r="T140" s="380">
        <f>T139</f>
        <v>0</v>
      </c>
      <c r="U140" s="380"/>
      <c r="V140" s="380"/>
      <c r="W140" s="380"/>
      <c r="X140" s="380"/>
    </row>
    <row r="141" spans="1:30" ht="12.6" customHeight="1" thickBot="1">
      <c r="A141" s="57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</row>
    <row r="142" spans="1:30" ht="22.15" customHeight="1" thickBot="1">
      <c r="A142" s="333" t="s">
        <v>210</v>
      </c>
      <c r="B142" s="333"/>
      <c r="C142" s="333"/>
      <c r="D142" s="333"/>
      <c r="E142" s="333"/>
      <c r="F142" s="333"/>
      <c r="G142" s="333"/>
      <c r="H142" s="333"/>
      <c r="I142" s="333"/>
      <c r="J142" s="333"/>
      <c r="K142" s="333"/>
      <c r="L142" s="333"/>
      <c r="M142" s="333"/>
      <c r="N142" s="333"/>
      <c r="O142" s="333"/>
      <c r="P142" s="333"/>
      <c r="Q142" s="333"/>
      <c r="R142" s="333"/>
      <c r="S142" s="333"/>
      <c r="T142" s="333"/>
      <c r="U142" s="333"/>
      <c r="V142" s="333"/>
      <c r="W142" s="333"/>
      <c r="X142" s="333"/>
    </row>
    <row r="143" spans="1:30" ht="12" customHeight="1">
      <c r="A143" s="356" t="s">
        <v>211</v>
      </c>
      <c r="B143" s="356"/>
      <c r="C143" s="356"/>
      <c r="D143" s="356"/>
      <c r="E143" s="356"/>
      <c r="F143" s="356"/>
      <c r="G143" s="356"/>
      <c r="H143" s="356"/>
      <c r="I143" s="356"/>
      <c r="J143" s="356"/>
      <c r="K143" s="356"/>
      <c r="L143" s="356"/>
      <c r="M143" s="356"/>
      <c r="N143" s="356"/>
      <c r="O143" s="356"/>
      <c r="P143" s="356"/>
      <c r="Q143" s="356"/>
      <c r="R143" s="356"/>
      <c r="S143" s="356"/>
      <c r="T143" s="356"/>
      <c r="U143" s="343" t="s">
        <v>80</v>
      </c>
      <c r="V143" s="343"/>
      <c r="W143" s="343"/>
      <c r="X143" s="343"/>
    </row>
    <row r="144" spans="1:30" ht="13.15" customHeight="1">
      <c r="A144" s="43" t="s">
        <v>58</v>
      </c>
      <c r="B144" s="335" t="s">
        <v>212</v>
      </c>
      <c r="C144" s="335"/>
      <c r="D144" s="335"/>
      <c r="E144" s="335"/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335"/>
      <c r="Q144" s="335"/>
      <c r="R144" s="335"/>
      <c r="S144" s="335"/>
      <c r="T144" s="335"/>
      <c r="U144" s="349">
        <f>T139</f>
        <v>0</v>
      </c>
      <c r="V144" s="349"/>
      <c r="W144" s="349"/>
      <c r="X144" s="349"/>
    </row>
    <row r="145" spans="1:24" ht="10.9" customHeight="1">
      <c r="A145" s="43" t="s">
        <v>60</v>
      </c>
      <c r="B145" s="335" t="s">
        <v>213</v>
      </c>
      <c r="C145" s="335"/>
      <c r="D145" s="335"/>
      <c r="E145" s="335"/>
      <c r="F145" s="335"/>
      <c r="G145" s="335"/>
      <c r="H145" s="335"/>
      <c r="I145" s="335"/>
      <c r="J145" s="335"/>
      <c r="K145" s="335"/>
      <c r="L145" s="335"/>
      <c r="M145" s="335"/>
      <c r="N145" s="335"/>
      <c r="O145" s="335"/>
      <c r="P145" s="335"/>
      <c r="Q145" s="335"/>
      <c r="R145" s="335"/>
      <c r="S145" s="335"/>
      <c r="T145" s="335"/>
      <c r="U145" s="349">
        <f>U144</f>
        <v>0</v>
      </c>
      <c r="V145" s="349"/>
      <c r="W145" s="349"/>
      <c r="X145" s="349"/>
    </row>
    <row r="146" spans="1:24" ht="15" customHeight="1" thickBot="1">
      <c r="A146" s="44" t="s">
        <v>63</v>
      </c>
      <c r="B146" s="383" t="s">
        <v>214</v>
      </c>
      <c r="C146" s="383"/>
      <c r="D146" s="383"/>
      <c r="E146" s="383"/>
      <c r="F146" s="383"/>
      <c r="G146" s="383"/>
      <c r="H146" s="383"/>
      <c r="I146" s="383"/>
      <c r="J146" s="383"/>
      <c r="K146" s="383"/>
      <c r="L146" s="383"/>
      <c r="M146" s="383"/>
      <c r="N146" s="383"/>
      <c r="O146" s="383"/>
      <c r="P146" s="383"/>
      <c r="Q146" s="383"/>
      <c r="R146" s="383"/>
      <c r="S146" s="383"/>
      <c r="T146" s="383"/>
      <c r="U146" s="384">
        <f>U145*12</f>
        <v>0</v>
      </c>
      <c r="V146" s="384"/>
      <c r="W146" s="384"/>
      <c r="X146" s="384"/>
    </row>
    <row r="147" spans="1:24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</sheetData>
  <sheetProtection selectLockedCells="1" selectUnlockedCells="1"/>
  <mergeCells count="338">
    <mergeCell ref="B146:T146"/>
    <mergeCell ref="U146:X146"/>
    <mergeCell ref="A142:X142"/>
    <mergeCell ref="A143:T143"/>
    <mergeCell ref="U143:X143"/>
    <mergeCell ref="B144:T144"/>
    <mergeCell ref="U144:X144"/>
    <mergeCell ref="B145:T145"/>
    <mergeCell ref="U145:X145"/>
    <mergeCell ref="A139:E139"/>
    <mergeCell ref="F139:J139"/>
    <mergeCell ref="K139:O139"/>
    <mergeCell ref="P139:S139"/>
    <mergeCell ref="T139:X139"/>
    <mergeCell ref="A140:S140"/>
    <mergeCell ref="T140:X140"/>
    <mergeCell ref="A137:X137"/>
    <mergeCell ref="A138:E138"/>
    <mergeCell ref="F138:J138"/>
    <mergeCell ref="K138:O138"/>
    <mergeCell ref="P138:S138"/>
    <mergeCell ref="T138:X138"/>
    <mergeCell ref="A133:T133"/>
    <mergeCell ref="U133:X133"/>
    <mergeCell ref="B134:T134"/>
    <mergeCell ref="U134:X134"/>
    <mergeCell ref="A135:T135"/>
    <mergeCell ref="U135:X135"/>
    <mergeCell ref="B130:T130"/>
    <mergeCell ref="U130:X130"/>
    <mergeCell ref="B131:T131"/>
    <mergeCell ref="U131:X131"/>
    <mergeCell ref="B132:T132"/>
    <mergeCell ref="U132:X132"/>
    <mergeCell ref="A126:T126"/>
    <mergeCell ref="U126:X126"/>
    <mergeCell ref="A127:X127"/>
    <mergeCell ref="A128:T128"/>
    <mergeCell ref="U128:X128"/>
    <mergeCell ref="B129:T129"/>
    <mergeCell ref="U129:X129"/>
    <mergeCell ref="A124:B124"/>
    <mergeCell ref="C124:P124"/>
    <mergeCell ref="Q124:T124"/>
    <mergeCell ref="U124:X124"/>
    <mergeCell ref="A125:C125"/>
    <mergeCell ref="D125:P125"/>
    <mergeCell ref="Q125:T125"/>
    <mergeCell ref="U125:X125"/>
    <mergeCell ref="A122:B122"/>
    <mergeCell ref="C122:P122"/>
    <mergeCell ref="Q122:T122"/>
    <mergeCell ref="U122:X122"/>
    <mergeCell ref="A123:C123"/>
    <mergeCell ref="D123:P123"/>
    <mergeCell ref="Q123:T123"/>
    <mergeCell ref="U123:X123"/>
    <mergeCell ref="A120:B120"/>
    <mergeCell ref="C120:P120"/>
    <mergeCell ref="Q120:T120"/>
    <mergeCell ref="U120:X120"/>
    <mergeCell ref="A121:C121"/>
    <mergeCell ref="D121:P121"/>
    <mergeCell ref="Q121:T121"/>
    <mergeCell ref="U121:X121"/>
    <mergeCell ref="A118:C118"/>
    <mergeCell ref="D118:P118"/>
    <mergeCell ref="Q118:T118"/>
    <mergeCell ref="U118:X118"/>
    <mergeCell ref="A119:C119"/>
    <mergeCell ref="D119:P119"/>
    <mergeCell ref="Q119:T119"/>
    <mergeCell ref="U119:X119"/>
    <mergeCell ref="B116:P116"/>
    <mergeCell ref="Q116:T116"/>
    <mergeCell ref="U116:X116"/>
    <mergeCell ref="A117:B117"/>
    <mergeCell ref="C117:P117"/>
    <mergeCell ref="Q117:T117"/>
    <mergeCell ref="U117:X117"/>
    <mergeCell ref="B114:P114"/>
    <mergeCell ref="Q114:T114"/>
    <mergeCell ref="U114:X114"/>
    <mergeCell ref="A115:P115"/>
    <mergeCell ref="Q115:S115"/>
    <mergeCell ref="U115:X115"/>
    <mergeCell ref="B112:P112"/>
    <mergeCell ref="Q112:T112"/>
    <mergeCell ref="U112:X112"/>
    <mergeCell ref="A113:P113"/>
    <mergeCell ref="Q113:S113"/>
    <mergeCell ref="U113:X113"/>
    <mergeCell ref="A107:X107"/>
    <mergeCell ref="A109:X109"/>
    <mergeCell ref="B110:P110"/>
    <mergeCell ref="Q110:T110"/>
    <mergeCell ref="U110:X110"/>
    <mergeCell ref="A111:P111"/>
    <mergeCell ref="Q111:S111"/>
    <mergeCell ref="U111:X111"/>
    <mergeCell ref="B104:P104"/>
    <mergeCell ref="Q104:T104"/>
    <mergeCell ref="U104:X104"/>
    <mergeCell ref="A105:P105"/>
    <mergeCell ref="Q105:T105"/>
    <mergeCell ref="U105:X105"/>
    <mergeCell ref="B102:P102"/>
    <mergeCell ref="Q102:T102"/>
    <mergeCell ref="U102:X102"/>
    <mergeCell ref="B103:P103"/>
    <mergeCell ref="Q103:T103"/>
    <mergeCell ref="U103:X103"/>
    <mergeCell ref="B100:P100"/>
    <mergeCell ref="Q100:T100"/>
    <mergeCell ref="U100:X100"/>
    <mergeCell ref="B101:P101"/>
    <mergeCell ref="Q101:T101"/>
    <mergeCell ref="U101:X101"/>
    <mergeCell ref="A97:X97"/>
    <mergeCell ref="B98:P98"/>
    <mergeCell ref="Q98:T98"/>
    <mergeCell ref="U98:X98"/>
    <mergeCell ref="B99:P99"/>
    <mergeCell ref="Q99:T99"/>
    <mergeCell ref="U99:X99"/>
    <mergeCell ref="B95:P95"/>
    <mergeCell ref="Q95:T95"/>
    <mergeCell ref="U95:X95"/>
    <mergeCell ref="A96:P96"/>
    <mergeCell ref="Q96:T96"/>
    <mergeCell ref="U96:X96"/>
    <mergeCell ref="B93:P93"/>
    <mergeCell ref="Q93:T93"/>
    <mergeCell ref="U93:X93"/>
    <mergeCell ref="A94:P94"/>
    <mergeCell ref="Q94:T94"/>
    <mergeCell ref="U94:X94"/>
    <mergeCell ref="B91:P91"/>
    <mergeCell ref="Q91:T91"/>
    <mergeCell ref="U91:X91"/>
    <mergeCell ref="B92:P92"/>
    <mergeCell ref="Q92:T92"/>
    <mergeCell ref="U92:X92"/>
    <mergeCell ref="B89:P89"/>
    <mergeCell ref="Q89:T89"/>
    <mergeCell ref="U89:X89"/>
    <mergeCell ref="B90:P90"/>
    <mergeCell ref="Q90:T90"/>
    <mergeCell ref="U90:X90"/>
    <mergeCell ref="A86:X86"/>
    <mergeCell ref="B87:P87"/>
    <mergeCell ref="Q87:T87"/>
    <mergeCell ref="U87:X87"/>
    <mergeCell ref="B88:P88"/>
    <mergeCell ref="Q88:T88"/>
    <mergeCell ref="U88:X88"/>
    <mergeCell ref="B84:P84"/>
    <mergeCell ref="Q84:T84"/>
    <mergeCell ref="U84:X84"/>
    <mergeCell ref="A85:P85"/>
    <mergeCell ref="Q85:T85"/>
    <mergeCell ref="U85:X85"/>
    <mergeCell ref="B82:P82"/>
    <mergeCell ref="Q82:T82"/>
    <mergeCell ref="U82:X82"/>
    <mergeCell ref="B83:P83"/>
    <mergeCell ref="Q83:T83"/>
    <mergeCell ref="U83:X83"/>
    <mergeCell ref="B80:P80"/>
    <mergeCell ref="Q80:T80"/>
    <mergeCell ref="U80:X80"/>
    <mergeCell ref="B81:P81"/>
    <mergeCell ref="Q81:T81"/>
    <mergeCell ref="U81:X81"/>
    <mergeCell ref="A77:X77"/>
    <mergeCell ref="B78:P78"/>
    <mergeCell ref="Q78:T78"/>
    <mergeCell ref="U78:X78"/>
    <mergeCell ref="B79:P79"/>
    <mergeCell ref="Q79:T79"/>
    <mergeCell ref="U79:X79"/>
    <mergeCell ref="B75:P75"/>
    <mergeCell ref="Q75:T75"/>
    <mergeCell ref="U75:X75"/>
    <mergeCell ref="A76:P76"/>
    <mergeCell ref="Q76:T76"/>
    <mergeCell ref="U76:X76"/>
    <mergeCell ref="A72:X72"/>
    <mergeCell ref="B73:P73"/>
    <mergeCell ref="Q73:T73"/>
    <mergeCell ref="U73:X73"/>
    <mergeCell ref="B74:P74"/>
    <mergeCell ref="Q74:T74"/>
    <mergeCell ref="U74:X74"/>
    <mergeCell ref="B70:P70"/>
    <mergeCell ref="Q70:T70"/>
    <mergeCell ref="U70:X70"/>
    <mergeCell ref="A71:P71"/>
    <mergeCell ref="Q71:T71"/>
    <mergeCell ref="U71:X71"/>
    <mergeCell ref="B68:P68"/>
    <mergeCell ref="Q68:T68"/>
    <mergeCell ref="U68:X68"/>
    <mergeCell ref="A69:P69"/>
    <mergeCell ref="Q69:T69"/>
    <mergeCell ref="U69:X69"/>
    <mergeCell ref="A65:X65"/>
    <mergeCell ref="B66:P66"/>
    <mergeCell ref="Q66:T66"/>
    <mergeCell ref="U66:X66"/>
    <mergeCell ref="B67:P67"/>
    <mergeCell ref="Q67:T67"/>
    <mergeCell ref="U67:X67"/>
    <mergeCell ref="B63:P63"/>
    <mergeCell ref="Q63:T63"/>
    <mergeCell ref="U63:X63"/>
    <mergeCell ref="A64:P64"/>
    <mergeCell ref="Q64:T64"/>
    <mergeCell ref="U64:X64"/>
    <mergeCell ref="B61:P61"/>
    <mergeCell ref="Q61:T61"/>
    <mergeCell ref="U61:X61"/>
    <mergeCell ref="B62:P62"/>
    <mergeCell ref="Q62:T62"/>
    <mergeCell ref="U62:X62"/>
    <mergeCell ref="B59:P59"/>
    <mergeCell ref="Q59:T59"/>
    <mergeCell ref="U59:X59"/>
    <mergeCell ref="B60:P60"/>
    <mergeCell ref="Q60:T60"/>
    <mergeCell ref="U60:X60"/>
    <mergeCell ref="B57:P57"/>
    <mergeCell ref="Q57:T57"/>
    <mergeCell ref="U57:X57"/>
    <mergeCell ref="B58:P58"/>
    <mergeCell ref="Q58:T58"/>
    <mergeCell ref="U58:X58"/>
    <mergeCell ref="B55:P55"/>
    <mergeCell ref="Q55:T55"/>
    <mergeCell ref="U55:X55"/>
    <mergeCell ref="B56:P56"/>
    <mergeCell ref="Q56:T56"/>
    <mergeCell ref="U56:X56"/>
    <mergeCell ref="B51:T51"/>
    <mergeCell ref="U51:X51"/>
    <mergeCell ref="A52:T52"/>
    <mergeCell ref="U52:X52"/>
    <mergeCell ref="A53:X53"/>
    <mergeCell ref="A54:X54"/>
    <mergeCell ref="B48:T48"/>
    <mergeCell ref="U48:X48"/>
    <mergeCell ref="B49:T49"/>
    <mergeCell ref="U49:X49"/>
    <mergeCell ref="B50:T50"/>
    <mergeCell ref="U50:X50"/>
    <mergeCell ref="B44:T44"/>
    <mergeCell ref="U44:X44"/>
    <mergeCell ref="A45:T45"/>
    <mergeCell ref="U45:X45"/>
    <mergeCell ref="A46:X46"/>
    <mergeCell ref="B47:T47"/>
    <mergeCell ref="U47:X47"/>
    <mergeCell ref="B41:T41"/>
    <mergeCell ref="U41:X41"/>
    <mergeCell ref="B42:T42"/>
    <mergeCell ref="U42:X42"/>
    <mergeCell ref="B43:T43"/>
    <mergeCell ref="U43:X43"/>
    <mergeCell ref="B38:T38"/>
    <mergeCell ref="U38:X38"/>
    <mergeCell ref="B39:T39"/>
    <mergeCell ref="U39:X39"/>
    <mergeCell ref="B40:T40"/>
    <mergeCell ref="U40:X40"/>
    <mergeCell ref="B34:T34"/>
    <mergeCell ref="U34:X34"/>
    <mergeCell ref="A35:T35"/>
    <mergeCell ref="U35:X35"/>
    <mergeCell ref="A36:X36"/>
    <mergeCell ref="B37:T37"/>
    <mergeCell ref="U37:X37"/>
    <mergeCell ref="B31:T31"/>
    <mergeCell ref="U31:X31"/>
    <mergeCell ref="B32:T32"/>
    <mergeCell ref="U32:X32"/>
    <mergeCell ref="B33:T33"/>
    <mergeCell ref="U33:X33"/>
    <mergeCell ref="B28:T28"/>
    <mergeCell ref="U28:X28"/>
    <mergeCell ref="B29:T29"/>
    <mergeCell ref="U29:X29"/>
    <mergeCell ref="B30:T30"/>
    <mergeCell ref="U30:X30"/>
    <mergeCell ref="B23:P23"/>
    <mergeCell ref="Q23:X23"/>
    <mergeCell ref="A25:X25"/>
    <mergeCell ref="B26:T26"/>
    <mergeCell ref="U26:X26"/>
    <mergeCell ref="B27:T27"/>
    <mergeCell ref="U27:X27"/>
    <mergeCell ref="B20:P20"/>
    <mergeCell ref="Q20:X20"/>
    <mergeCell ref="B21:P21"/>
    <mergeCell ref="Q21:X21"/>
    <mergeCell ref="B22:P22"/>
    <mergeCell ref="Q22:X22"/>
    <mergeCell ref="A15:H15"/>
    <mergeCell ref="I15:P15"/>
    <mergeCell ref="Q15:X15"/>
    <mergeCell ref="A16:X16"/>
    <mergeCell ref="A18:X18"/>
    <mergeCell ref="B19:P19"/>
    <mergeCell ref="Q19:X19"/>
    <mergeCell ref="A12:P12"/>
    <mergeCell ref="Q12:X12"/>
    <mergeCell ref="A13:X13"/>
    <mergeCell ref="A14:H14"/>
    <mergeCell ref="I14:P14"/>
    <mergeCell ref="Q14:X14"/>
    <mergeCell ref="B10:P10"/>
    <mergeCell ref="Q10:X10"/>
    <mergeCell ref="B11:P11"/>
    <mergeCell ref="Q11:X11"/>
    <mergeCell ref="Q5:X5"/>
    <mergeCell ref="A6:P6"/>
    <mergeCell ref="Q6:X6"/>
    <mergeCell ref="A7:X7"/>
    <mergeCell ref="B8:P8"/>
    <mergeCell ref="Q8:X8"/>
    <mergeCell ref="A1:X1"/>
    <mergeCell ref="A2:P2"/>
    <mergeCell ref="Q2:X2"/>
    <mergeCell ref="A3:P3"/>
    <mergeCell ref="Q3:X3"/>
    <mergeCell ref="A4:P4"/>
    <mergeCell ref="Q4:X4"/>
    <mergeCell ref="B9:P9"/>
    <mergeCell ref="Q9:X9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0" fitToHeight="0" orientation="landscape" r:id="rId1"/>
  <rowBreaks count="1" manualBreakCount="1">
    <brk id="112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WWR147"/>
  <sheetViews>
    <sheetView showGridLines="0" topLeftCell="A130" zoomScaleNormal="100" zoomScaleSheetLayoutView="115" workbookViewId="0">
      <selection activeCell="U48" sqref="U48:X51"/>
    </sheetView>
  </sheetViews>
  <sheetFormatPr defaultColWidth="0" defaultRowHeight="12"/>
  <cols>
    <col min="1" max="15" width="3.7109375" style="38" customWidth="1"/>
    <col min="16" max="16" width="11.5703125" style="38" customWidth="1"/>
    <col min="17" max="19" width="3.7109375" style="38" customWidth="1"/>
    <col min="20" max="20" width="2.28515625" style="38" customWidth="1"/>
    <col min="21" max="23" width="3.7109375" style="38" customWidth="1"/>
    <col min="24" max="24" width="2.85546875" style="38" customWidth="1"/>
    <col min="25" max="29" width="3.7109375" style="38" hidden="1"/>
    <col min="30" max="30" width="10.5703125" style="38" hidden="1"/>
    <col min="31" max="32" width="7.85546875" style="38" hidden="1"/>
    <col min="33" max="33" width="3.7109375" style="38" hidden="1"/>
    <col min="34" max="34" width="11.140625" style="38" hidden="1"/>
    <col min="35" max="35" width="9.5703125" style="38" hidden="1"/>
    <col min="36" max="36" width="12.140625" style="38" hidden="1"/>
    <col min="37" max="256" width="9.140625" style="38" hidden="1"/>
    <col min="257" max="271" width="3.7109375" style="38" hidden="1"/>
    <col min="272" max="272" width="11.5703125" style="38" hidden="1"/>
    <col min="273" max="275" width="3.7109375" style="38" hidden="1"/>
    <col min="276" max="276" width="2.28515625" style="38" hidden="1"/>
    <col min="277" max="279" width="3.7109375" style="38" hidden="1"/>
    <col min="280" max="280" width="2.85546875" style="38" hidden="1"/>
    <col min="281" max="285" width="3.7109375" style="38" hidden="1"/>
    <col min="286" max="286" width="10.5703125" style="38" hidden="1"/>
    <col min="287" max="292" width="3.7109375" style="38" hidden="1"/>
    <col min="293" max="512" width="9.140625" style="38" hidden="1"/>
    <col min="513" max="527" width="3.7109375" style="38" hidden="1"/>
    <col min="528" max="528" width="11.5703125" style="38" hidden="1"/>
    <col min="529" max="531" width="3.7109375" style="38" hidden="1"/>
    <col min="532" max="532" width="2.28515625" style="38" hidden="1"/>
    <col min="533" max="535" width="3.7109375" style="38" hidden="1"/>
    <col min="536" max="536" width="2.85546875" style="38" hidden="1"/>
    <col min="537" max="541" width="3.7109375" style="38" hidden="1"/>
    <col min="542" max="542" width="10.5703125" style="38" hidden="1"/>
    <col min="543" max="548" width="3.7109375" style="38" hidden="1"/>
    <col min="549" max="768" width="9.140625" style="38" hidden="1"/>
    <col min="769" max="783" width="3.7109375" style="38" hidden="1"/>
    <col min="784" max="784" width="11.5703125" style="38" hidden="1"/>
    <col min="785" max="787" width="3.7109375" style="38" hidden="1"/>
    <col min="788" max="788" width="2.28515625" style="38" hidden="1"/>
    <col min="789" max="791" width="3.7109375" style="38" hidden="1"/>
    <col min="792" max="792" width="2.85546875" style="38" hidden="1"/>
    <col min="793" max="797" width="3.7109375" style="38" hidden="1"/>
    <col min="798" max="798" width="10.5703125" style="38" hidden="1"/>
    <col min="799" max="804" width="3.7109375" style="38" hidden="1"/>
    <col min="805" max="1024" width="9.140625" style="38" hidden="1"/>
    <col min="1025" max="1039" width="3.7109375" style="38" hidden="1"/>
    <col min="1040" max="1040" width="11.5703125" style="38" hidden="1"/>
    <col min="1041" max="1043" width="3.7109375" style="38" hidden="1"/>
    <col min="1044" max="1044" width="2.28515625" style="38" hidden="1"/>
    <col min="1045" max="1047" width="3.7109375" style="38" hidden="1"/>
    <col min="1048" max="1048" width="2.85546875" style="38" hidden="1"/>
    <col min="1049" max="1053" width="3.7109375" style="38" hidden="1"/>
    <col min="1054" max="1054" width="10.5703125" style="38" hidden="1"/>
    <col min="1055" max="1060" width="3.7109375" style="38" hidden="1"/>
    <col min="1061" max="1280" width="9.140625" style="38" hidden="1"/>
    <col min="1281" max="1295" width="3.7109375" style="38" hidden="1"/>
    <col min="1296" max="1296" width="11.5703125" style="38" hidden="1"/>
    <col min="1297" max="1299" width="3.7109375" style="38" hidden="1"/>
    <col min="1300" max="1300" width="2.28515625" style="38" hidden="1"/>
    <col min="1301" max="1303" width="3.7109375" style="38" hidden="1"/>
    <col min="1304" max="1304" width="2.85546875" style="38" hidden="1"/>
    <col min="1305" max="1309" width="3.7109375" style="38" hidden="1"/>
    <col min="1310" max="1310" width="10.5703125" style="38" hidden="1"/>
    <col min="1311" max="1316" width="3.7109375" style="38" hidden="1"/>
    <col min="1317" max="1536" width="9.140625" style="38" hidden="1"/>
    <col min="1537" max="1551" width="3.7109375" style="38" hidden="1"/>
    <col min="1552" max="1552" width="11.5703125" style="38" hidden="1"/>
    <col min="1553" max="1555" width="3.7109375" style="38" hidden="1"/>
    <col min="1556" max="1556" width="2.28515625" style="38" hidden="1"/>
    <col min="1557" max="1559" width="3.7109375" style="38" hidden="1"/>
    <col min="1560" max="1560" width="2.85546875" style="38" hidden="1"/>
    <col min="1561" max="1565" width="3.7109375" style="38" hidden="1"/>
    <col min="1566" max="1566" width="10.5703125" style="38" hidden="1"/>
    <col min="1567" max="1572" width="3.7109375" style="38" hidden="1"/>
    <col min="1573" max="1792" width="9.140625" style="38" hidden="1"/>
    <col min="1793" max="1807" width="3.7109375" style="38" hidden="1"/>
    <col min="1808" max="1808" width="11.5703125" style="38" hidden="1"/>
    <col min="1809" max="1811" width="3.7109375" style="38" hidden="1"/>
    <col min="1812" max="1812" width="2.28515625" style="38" hidden="1"/>
    <col min="1813" max="1815" width="3.7109375" style="38" hidden="1"/>
    <col min="1816" max="1816" width="2.85546875" style="38" hidden="1"/>
    <col min="1817" max="1821" width="3.7109375" style="38" hidden="1"/>
    <col min="1822" max="1822" width="10.5703125" style="38" hidden="1"/>
    <col min="1823" max="1828" width="3.7109375" style="38" hidden="1"/>
    <col min="1829" max="2048" width="9.140625" style="38" hidden="1"/>
    <col min="2049" max="2063" width="3.7109375" style="38" hidden="1"/>
    <col min="2064" max="2064" width="11.5703125" style="38" hidden="1"/>
    <col min="2065" max="2067" width="3.7109375" style="38" hidden="1"/>
    <col min="2068" max="2068" width="2.28515625" style="38" hidden="1"/>
    <col min="2069" max="2071" width="3.7109375" style="38" hidden="1"/>
    <col min="2072" max="2072" width="2.85546875" style="38" hidden="1"/>
    <col min="2073" max="2077" width="3.7109375" style="38" hidden="1"/>
    <col min="2078" max="2078" width="10.5703125" style="38" hidden="1"/>
    <col min="2079" max="2084" width="3.7109375" style="38" hidden="1"/>
    <col min="2085" max="2304" width="9.140625" style="38" hidden="1"/>
    <col min="2305" max="2319" width="3.7109375" style="38" hidden="1"/>
    <col min="2320" max="2320" width="11.5703125" style="38" hidden="1"/>
    <col min="2321" max="2323" width="3.7109375" style="38" hidden="1"/>
    <col min="2324" max="2324" width="2.28515625" style="38" hidden="1"/>
    <col min="2325" max="2327" width="3.7109375" style="38" hidden="1"/>
    <col min="2328" max="2328" width="2.85546875" style="38" hidden="1"/>
    <col min="2329" max="2333" width="3.7109375" style="38" hidden="1"/>
    <col min="2334" max="2334" width="10.5703125" style="38" hidden="1"/>
    <col min="2335" max="2340" width="3.7109375" style="38" hidden="1"/>
    <col min="2341" max="2560" width="9.140625" style="38" hidden="1"/>
    <col min="2561" max="2575" width="3.7109375" style="38" hidden="1"/>
    <col min="2576" max="2576" width="11.5703125" style="38" hidden="1"/>
    <col min="2577" max="2579" width="3.7109375" style="38" hidden="1"/>
    <col min="2580" max="2580" width="2.28515625" style="38" hidden="1"/>
    <col min="2581" max="2583" width="3.7109375" style="38" hidden="1"/>
    <col min="2584" max="2584" width="2.85546875" style="38" hidden="1"/>
    <col min="2585" max="2589" width="3.7109375" style="38" hidden="1"/>
    <col min="2590" max="2590" width="10.5703125" style="38" hidden="1"/>
    <col min="2591" max="2596" width="3.7109375" style="38" hidden="1"/>
    <col min="2597" max="2816" width="9.140625" style="38" hidden="1"/>
    <col min="2817" max="2831" width="3.7109375" style="38" hidden="1"/>
    <col min="2832" max="2832" width="11.5703125" style="38" hidden="1"/>
    <col min="2833" max="2835" width="3.7109375" style="38" hidden="1"/>
    <col min="2836" max="2836" width="2.28515625" style="38" hidden="1"/>
    <col min="2837" max="2839" width="3.7109375" style="38" hidden="1"/>
    <col min="2840" max="2840" width="2.85546875" style="38" hidden="1"/>
    <col min="2841" max="2845" width="3.7109375" style="38" hidden="1"/>
    <col min="2846" max="2846" width="10.5703125" style="38" hidden="1"/>
    <col min="2847" max="2852" width="3.7109375" style="38" hidden="1"/>
    <col min="2853" max="3072" width="9.140625" style="38" hidden="1"/>
    <col min="3073" max="3087" width="3.7109375" style="38" hidden="1"/>
    <col min="3088" max="3088" width="11.5703125" style="38" hidden="1"/>
    <col min="3089" max="3091" width="3.7109375" style="38" hidden="1"/>
    <col min="3092" max="3092" width="2.28515625" style="38" hidden="1"/>
    <col min="3093" max="3095" width="3.7109375" style="38" hidden="1"/>
    <col min="3096" max="3096" width="2.85546875" style="38" hidden="1"/>
    <col min="3097" max="3101" width="3.7109375" style="38" hidden="1"/>
    <col min="3102" max="3102" width="10.5703125" style="38" hidden="1"/>
    <col min="3103" max="3108" width="3.7109375" style="38" hidden="1"/>
    <col min="3109" max="3328" width="9.140625" style="38" hidden="1"/>
    <col min="3329" max="3343" width="3.7109375" style="38" hidden="1"/>
    <col min="3344" max="3344" width="11.5703125" style="38" hidden="1"/>
    <col min="3345" max="3347" width="3.7109375" style="38" hidden="1"/>
    <col min="3348" max="3348" width="2.28515625" style="38" hidden="1"/>
    <col min="3349" max="3351" width="3.7109375" style="38" hidden="1"/>
    <col min="3352" max="3352" width="2.85546875" style="38" hidden="1"/>
    <col min="3353" max="3357" width="3.7109375" style="38" hidden="1"/>
    <col min="3358" max="3358" width="10.5703125" style="38" hidden="1"/>
    <col min="3359" max="3364" width="3.7109375" style="38" hidden="1"/>
    <col min="3365" max="3584" width="9.140625" style="38" hidden="1"/>
    <col min="3585" max="3599" width="3.7109375" style="38" hidden="1"/>
    <col min="3600" max="3600" width="11.5703125" style="38" hidden="1"/>
    <col min="3601" max="3603" width="3.7109375" style="38" hidden="1"/>
    <col min="3604" max="3604" width="2.28515625" style="38" hidden="1"/>
    <col min="3605" max="3607" width="3.7109375" style="38" hidden="1"/>
    <col min="3608" max="3608" width="2.85546875" style="38" hidden="1"/>
    <col min="3609" max="3613" width="3.7109375" style="38" hidden="1"/>
    <col min="3614" max="3614" width="10.5703125" style="38" hidden="1"/>
    <col min="3615" max="3620" width="3.7109375" style="38" hidden="1"/>
    <col min="3621" max="3840" width="9.140625" style="38" hidden="1"/>
    <col min="3841" max="3855" width="3.7109375" style="38" hidden="1"/>
    <col min="3856" max="3856" width="11.5703125" style="38" hidden="1"/>
    <col min="3857" max="3859" width="3.7109375" style="38" hidden="1"/>
    <col min="3860" max="3860" width="2.28515625" style="38" hidden="1"/>
    <col min="3861" max="3863" width="3.7109375" style="38" hidden="1"/>
    <col min="3864" max="3864" width="2.85546875" style="38" hidden="1"/>
    <col min="3865" max="3869" width="3.7109375" style="38" hidden="1"/>
    <col min="3870" max="3870" width="10.5703125" style="38" hidden="1"/>
    <col min="3871" max="3876" width="3.7109375" style="38" hidden="1"/>
    <col min="3877" max="4096" width="9.140625" style="38" hidden="1"/>
    <col min="4097" max="4111" width="3.7109375" style="38" hidden="1"/>
    <col min="4112" max="4112" width="11.5703125" style="38" hidden="1"/>
    <col min="4113" max="4115" width="3.7109375" style="38" hidden="1"/>
    <col min="4116" max="4116" width="2.28515625" style="38" hidden="1"/>
    <col min="4117" max="4119" width="3.7109375" style="38" hidden="1"/>
    <col min="4120" max="4120" width="2.85546875" style="38" hidden="1"/>
    <col min="4121" max="4125" width="3.7109375" style="38" hidden="1"/>
    <col min="4126" max="4126" width="10.5703125" style="38" hidden="1"/>
    <col min="4127" max="4132" width="3.7109375" style="38" hidden="1"/>
    <col min="4133" max="4352" width="9.140625" style="38" hidden="1"/>
    <col min="4353" max="4367" width="3.7109375" style="38" hidden="1"/>
    <col min="4368" max="4368" width="11.5703125" style="38" hidden="1"/>
    <col min="4369" max="4371" width="3.7109375" style="38" hidden="1"/>
    <col min="4372" max="4372" width="2.28515625" style="38" hidden="1"/>
    <col min="4373" max="4375" width="3.7109375" style="38" hidden="1"/>
    <col min="4376" max="4376" width="2.85546875" style="38" hidden="1"/>
    <col min="4377" max="4381" width="3.7109375" style="38" hidden="1"/>
    <col min="4382" max="4382" width="10.5703125" style="38" hidden="1"/>
    <col min="4383" max="4388" width="3.7109375" style="38" hidden="1"/>
    <col min="4389" max="4608" width="9.140625" style="38" hidden="1"/>
    <col min="4609" max="4623" width="3.7109375" style="38" hidden="1"/>
    <col min="4624" max="4624" width="11.5703125" style="38" hidden="1"/>
    <col min="4625" max="4627" width="3.7109375" style="38" hidden="1"/>
    <col min="4628" max="4628" width="2.28515625" style="38" hidden="1"/>
    <col min="4629" max="4631" width="3.7109375" style="38" hidden="1"/>
    <col min="4632" max="4632" width="2.85546875" style="38" hidden="1"/>
    <col min="4633" max="4637" width="3.7109375" style="38" hidden="1"/>
    <col min="4638" max="4638" width="10.5703125" style="38" hidden="1"/>
    <col min="4639" max="4644" width="3.7109375" style="38" hidden="1"/>
    <col min="4645" max="4864" width="9.140625" style="38" hidden="1"/>
    <col min="4865" max="4879" width="3.7109375" style="38" hidden="1"/>
    <col min="4880" max="4880" width="11.5703125" style="38" hidden="1"/>
    <col min="4881" max="4883" width="3.7109375" style="38" hidden="1"/>
    <col min="4884" max="4884" width="2.28515625" style="38" hidden="1"/>
    <col min="4885" max="4887" width="3.7109375" style="38" hidden="1"/>
    <col min="4888" max="4888" width="2.85546875" style="38" hidden="1"/>
    <col min="4889" max="4893" width="3.7109375" style="38" hidden="1"/>
    <col min="4894" max="4894" width="10.5703125" style="38" hidden="1"/>
    <col min="4895" max="4900" width="3.7109375" style="38" hidden="1"/>
    <col min="4901" max="5120" width="9.140625" style="38" hidden="1"/>
    <col min="5121" max="5135" width="3.7109375" style="38" hidden="1"/>
    <col min="5136" max="5136" width="11.5703125" style="38" hidden="1"/>
    <col min="5137" max="5139" width="3.7109375" style="38" hidden="1"/>
    <col min="5140" max="5140" width="2.28515625" style="38" hidden="1"/>
    <col min="5141" max="5143" width="3.7109375" style="38" hidden="1"/>
    <col min="5144" max="5144" width="2.85546875" style="38" hidden="1"/>
    <col min="5145" max="5149" width="3.7109375" style="38" hidden="1"/>
    <col min="5150" max="5150" width="10.5703125" style="38" hidden="1"/>
    <col min="5151" max="5156" width="3.7109375" style="38" hidden="1"/>
    <col min="5157" max="5376" width="9.140625" style="38" hidden="1"/>
    <col min="5377" max="5391" width="3.7109375" style="38" hidden="1"/>
    <col min="5392" max="5392" width="11.5703125" style="38" hidden="1"/>
    <col min="5393" max="5395" width="3.7109375" style="38" hidden="1"/>
    <col min="5396" max="5396" width="2.28515625" style="38" hidden="1"/>
    <col min="5397" max="5399" width="3.7109375" style="38" hidden="1"/>
    <col min="5400" max="5400" width="2.85546875" style="38" hidden="1"/>
    <col min="5401" max="5405" width="3.7109375" style="38" hidden="1"/>
    <col min="5406" max="5406" width="10.5703125" style="38" hidden="1"/>
    <col min="5407" max="5412" width="3.7109375" style="38" hidden="1"/>
    <col min="5413" max="5632" width="9.140625" style="38" hidden="1"/>
    <col min="5633" max="5647" width="3.7109375" style="38" hidden="1"/>
    <col min="5648" max="5648" width="11.5703125" style="38" hidden="1"/>
    <col min="5649" max="5651" width="3.7109375" style="38" hidden="1"/>
    <col min="5652" max="5652" width="2.28515625" style="38" hidden="1"/>
    <col min="5653" max="5655" width="3.7109375" style="38" hidden="1"/>
    <col min="5656" max="5656" width="2.85546875" style="38" hidden="1"/>
    <col min="5657" max="5661" width="3.7109375" style="38" hidden="1"/>
    <col min="5662" max="5662" width="10.5703125" style="38" hidden="1"/>
    <col min="5663" max="5668" width="3.7109375" style="38" hidden="1"/>
    <col min="5669" max="5888" width="9.140625" style="38" hidden="1"/>
    <col min="5889" max="5903" width="3.7109375" style="38" hidden="1"/>
    <col min="5904" max="5904" width="11.5703125" style="38" hidden="1"/>
    <col min="5905" max="5907" width="3.7109375" style="38" hidden="1"/>
    <col min="5908" max="5908" width="2.28515625" style="38" hidden="1"/>
    <col min="5909" max="5911" width="3.7109375" style="38" hidden="1"/>
    <col min="5912" max="5912" width="2.85546875" style="38" hidden="1"/>
    <col min="5913" max="5917" width="3.7109375" style="38" hidden="1"/>
    <col min="5918" max="5918" width="10.5703125" style="38" hidden="1"/>
    <col min="5919" max="5924" width="3.7109375" style="38" hidden="1"/>
    <col min="5925" max="6144" width="9.140625" style="38" hidden="1"/>
    <col min="6145" max="6159" width="3.7109375" style="38" hidden="1"/>
    <col min="6160" max="6160" width="11.5703125" style="38" hidden="1"/>
    <col min="6161" max="6163" width="3.7109375" style="38" hidden="1"/>
    <col min="6164" max="6164" width="2.28515625" style="38" hidden="1"/>
    <col min="6165" max="6167" width="3.7109375" style="38" hidden="1"/>
    <col min="6168" max="6168" width="2.85546875" style="38" hidden="1"/>
    <col min="6169" max="6173" width="3.7109375" style="38" hidden="1"/>
    <col min="6174" max="6174" width="10.5703125" style="38" hidden="1"/>
    <col min="6175" max="6180" width="3.7109375" style="38" hidden="1"/>
    <col min="6181" max="6400" width="9.140625" style="38" hidden="1"/>
    <col min="6401" max="6415" width="3.7109375" style="38" hidden="1"/>
    <col min="6416" max="6416" width="11.5703125" style="38" hidden="1"/>
    <col min="6417" max="6419" width="3.7109375" style="38" hidden="1"/>
    <col min="6420" max="6420" width="2.28515625" style="38" hidden="1"/>
    <col min="6421" max="6423" width="3.7109375" style="38" hidden="1"/>
    <col min="6424" max="6424" width="2.85546875" style="38" hidden="1"/>
    <col min="6425" max="6429" width="3.7109375" style="38" hidden="1"/>
    <col min="6430" max="6430" width="10.5703125" style="38" hidden="1"/>
    <col min="6431" max="6436" width="3.7109375" style="38" hidden="1"/>
    <col min="6437" max="6656" width="9.140625" style="38" hidden="1"/>
    <col min="6657" max="6671" width="3.7109375" style="38" hidden="1"/>
    <col min="6672" max="6672" width="11.5703125" style="38" hidden="1"/>
    <col min="6673" max="6675" width="3.7109375" style="38" hidden="1"/>
    <col min="6676" max="6676" width="2.28515625" style="38" hidden="1"/>
    <col min="6677" max="6679" width="3.7109375" style="38" hidden="1"/>
    <col min="6680" max="6680" width="2.85546875" style="38" hidden="1"/>
    <col min="6681" max="6685" width="3.7109375" style="38" hidden="1"/>
    <col min="6686" max="6686" width="10.5703125" style="38" hidden="1"/>
    <col min="6687" max="6692" width="3.7109375" style="38" hidden="1"/>
    <col min="6693" max="6912" width="9.140625" style="38" hidden="1"/>
    <col min="6913" max="6927" width="3.7109375" style="38" hidden="1"/>
    <col min="6928" max="6928" width="11.5703125" style="38" hidden="1"/>
    <col min="6929" max="6931" width="3.7109375" style="38" hidden="1"/>
    <col min="6932" max="6932" width="2.28515625" style="38" hidden="1"/>
    <col min="6933" max="6935" width="3.7109375" style="38" hidden="1"/>
    <col min="6936" max="6936" width="2.85546875" style="38" hidden="1"/>
    <col min="6937" max="6941" width="3.7109375" style="38" hidden="1"/>
    <col min="6942" max="6942" width="10.5703125" style="38" hidden="1"/>
    <col min="6943" max="6948" width="3.7109375" style="38" hidden="1"/>
    <col min="6949" max="7168" width="9.140625" style="38" hidden="1"/>
    <col min="7169" max="7183" width="3.7109375" style="38" hidden="1"/>
    <col min="7184" max="7184" width="11.5703125" style="38" hidden="1"/>
    <col min="7185" max="7187" width="3.7109375" style="38" hidden="1"/>
    <col min="7188" max="7188" width="2.28515625" style="38" hidden="1"/>
    <col min="7189" max="7191" width="3.7109375" style="38" hidden="1"/>
    <col min="7192" max="7192" width="2.85546875" style="38" hidden="1"/>
    <col min="7193" max="7197" width="3.7109375" style="38" hidden="1"/>
    <col min="7198" max="7198" width="10.5703125" style="38" hidden="1"/>
    <col min="7199" max="7204" width="3.7109375" style="38" hidden="1"/>
    <col min="7205" max="7424" width="9.140625" style="38" hidden="1"/>
    <col min="7425" max="7439" width="3.7109375" style="38" hidden="1"/>
    <col min="7440" max="7440" width="11.5703125" style="38" hidden="1"/>
    <col min="7441" max="7443" width="3.7109375" style="38" hidden="1"/>
    <col min="7444" max="7444" width="2.28515625" style="38" hidden="1"/>
    <col min="7445" max="7447" width="3.7109375" style="38" hidden="1"/>
    <col min="7448" max="7448" width="2.85546875" style="38" hidden="1"/>
    <col min="7449" max="7453" width="3.7109375" style="38" hidden="1"/>
    <col min="7454" max="7454" width="10.5703125" style="38" hidden="1"/>
    <col min="7455" max="7460" width="3.7109375" style="38" hidden="1"/>
    <col min="7461" max="7680" width="9.140625" style="38" hidden="1"/>
    <col min="7681" max="7695" width="3.7109375" style="38" hidden="1"/>
    <col min="7696" max="7696" width="11.5703125" style="38" hidden="1"/>
    <col min="7697" max="7699" width="3.7109375" style="38" hidden="1"/>
    <col min="7700" max="7700" width="2.28515625" style="38" hidden="1"/>
    <col min="7701" max="7703" width="3.7109375" style="38" hidden="1"/>
    <col min="7704" max="7704" width="2.85546875" style="38" hidden="1"/>
    <col min="7705" max="7709" width="3.7109375" style="38" hidden="1"/>
    <col min="7710" max="7710" width="10.5703125" style="38" hidden="1"/>
    <col min="7711" max="7716" width="3.7109375" style="38" hidden="1"/>
    <col min="7717" max="7936" width="9.140625" style="38" hidden="1"/>
    <col min="7937" max="7951" width="3.7109375" style="38" hidden="1"/>
    <col min="7952" max="7952" width="11.5703125" style="38" hidden="1"/>
    <col min="7953" max="7955" width="3.7109375" style="38" hidden="1"/>
    <col min="7956" max="7956" width="2.28515625" style="38" hidden="1"/>
    <col min="7957" max="7959" width="3.7109375" style="38" hidden="1"/>
    <col min="7960" max="7960" width="2.85546875" style="38" hidden="1"/>
    <col min="7961" max="7965" width="3.7109375" style="38" hidden="1"/>
    <col min="7966" max="7966" width="10.5703125" style="38" hidden="1"/>
    <col min="7967" max="7972" width="3.7109375" style="38" hidden="1"/>
    <col min="7973" max="8192" width="9.140625" style="38" hidden="1"/>
    <col min="8193" max="8207" width="3.7109375" style="38" hidden="1"/>
    <col min="8208" max="8208" width="11.5703125" style="38" hidden="1"/>
    <col min="8209" max="8211" width="3.7109375" style="38" hidden="1"/>
    <col min="8212" max="8212" width="2.28515625" style="38" hidden="1"/>
    <col min="8213" max="8215" width="3.7109375" style="38" hidden="1"/>
    <col min="8216" max="8216" width="2.85546875" style="38" hidden="1"/>
    <col min="8217" max="8221" width="3.7109375" style="38" hidden="1"/>
    <col min="8222" max="8222" width="10.5703125" style="38" hidden="1"/>
    <col min="8223" max="8228" width="3.7109375" style="38" hidden="1"/>
    <col min="8229" max="8448" width="9.140625" style="38" hidden="1"/>
    <col min="8449" max="8463" width="3.7109375" style="38" hidden="1"/>
    <col min="8464" max="8464" width="11.5703125" style="38" hidden="1"/>
    <col min="8465" max="8467" width="3.7109375" style="38" hidden="1"/>
    <col min="8468" max="8468" width="2.28515625" style="38" hidden="1"/>
    <col min="8469" max="8471" width="3.7109375" style="38" hidden="1"/>
    <col min="8472" max="8472" width="2.85546875" style="38" hidden="1"/>
    <col min="8473" max="8477" width="3.7109375" style="38" hidden="1"/>
    <col min="8478" max="8478" width="10.5703125" style="38" hidden="1"/>
    <col min="8479" max="8484" width="3.7109375" style="38" hidden="1"/>
    <col min="8485" max="8704" width="9.140625" style="38" hidden="1"/>
    <col min="8705" max="8719" width="3.7109375" style="38" hidden="1"/>
    <col min="8720" max="8720" width="11.5703125" style="38" hidden="1"/>
    <col min="8721" max="8723" width="3.7109375" style="38" hidden="1"/>
    <col min="8724" max="8724" width="2.28515625" style="38" hidden="1"/>
    <col min="8725" max="8727" width="3.7109375" style="38" hidden="1"/>
    <col min="8728" max="8728" width="2.85546875" style="38" hidden="1"/>
    <col min="8729" max="8733" width="3.7109375" style="38" hidden="1"/>
    <col min="8734" max="8734" width="10.5703125" style="38" hidden="1"/>
    <col min="8735" max="8740" width="3.7109375" style="38" hidden="1"/>
    <col min="8741" max="8960" width="9.140625" style="38" hidden="1"/>
    <col min="8961" max="8975" width="3.7109375" style="38" hidden="1"/>
    <col min="8976" max="8976" width="11.5703125" style="38" hidden="1"/>
    <col min="8977" max="8979" width="3.7109375" style="38" hidden="1"/>
    <col min="8980" max="8980" width="2.28515625" style="38" hidden="1"/>
    <col min="8981" max="8983" width="3.7109375" style="38" hidden="1"/>
    <col min="8984" max="8984" width="2.85546875" style="38" hidden="1"/>
    <col min="8985" max="8989" width="3.7109375" style="38" hidden="1"/>
    <col min="8990" max="8990" width="10.5703125" style="38" hidden="1"/>
    <col min="8991" max="8996" width="3.7109375" style="38" hidden="1"/>
    <col min="8997" max="9216" width="9.140625" style="38" hidden="1"/>
    <col min="9217" max="9231" width="3.7109375" style="38" hidden="1"/>
    <col min="9232" max="9232" width="11.5703125" style="38" hidden="1"/>
    <col min="9233" max="9235" width="3.7109375" style="38" hidden="1"/>
    <col min="9236" max="9236" width="2.28515625" style="38" hidden="1"/>
    <col min="9237" max="9239" width="3.7109375" style="38" hidden="1"/>
    <col min="9240" max="9240" width="2.85546875" style="38" hidden="1"/>
    <col min="9241" max="9245" width="3.7109375" style="38" hidden="1"/>
    <col min="9246" max="9246" width="10.5703125" style="38" hidden="1"/>
    <col min="9247" max="9252" width="3.7109375" style="38" hidden="1"/>
    <col min="9253" max="9472" width="9.140625" style="38" hidden="1"/>
    <col min="9473" max="9487" width="3.7109375" style="38" hidden="1"/>
    <col min="9488" max="9488" width="11.5703125" style="38" hidden="1"/>
    <col min="9489" max="9491" width="3.7109375" style="38" hidden="1"/>
    <col min="9492" max="9492" width="2.28515625" style="38" hidden="1"/>
    <col min="9493" max="9495" width="3.7109375" style="38" hidden="1"/>
    <col min="9496" max="9496" width="2.85546875" style="38" hidden="1"/>
    <col min="9497" max="9501" width="3.7109375" style="38" hidden="1"/>
    <col min="9502" max="9502" width="10.5703125" style="38" hidden="1"/>
    <col min="9503" max="9508" width="3.7109375" style="38" hidden="1"/>
    <col min="9509" max="9728" width="9.140625" style="38" hidden="1"/>
    <col min="9729" max="9743" width="3.7109375" style="38" hidden="1"/>
    <col min="9744" max="9744" width="11.5703125" style="38" hidden="1"/>
    <col min="9745" max="9747" width="3.7109375" style="38" hidden="1"/>
    <col min="9748" max="9748" width="2.28515625" style="38" hidden="1"/>
    <col min="9749" max="9751" width="3.7109375" style="38" hidden="1"/>
    <col min="9752" max="9752" width="2.85546875" style="38" hidden="1"/>
    <col min="9753" max="9757" width="3.7109375" style="38" hidden="1"/>
    <col min="9758" max="9758" width="10.5703125" style="38" hidden="1"/>
    <col min="9759" max="9764" width="3.7109375" style="38" hidden="1"/>
    <col min="9765" max="9984" width="9.140625" style="38" hidden="1"/>
    <col min="9985" max="9999" width="3.7109375" style="38" hidden="1"/>
    <col min="10000" max="10000" width="11.5703125" style="38" hidden="1"/>
    <col min="10001" max="10003" width="3.7109375" style="38" hidden="1"/>
    <col min="10004" max="10004" width="2.28515625" style="38" hidden="1"/>
    <col min="10005" max="10007" width="3.7109375" style="38" hidden="1"/>
    <col min="10008" max="10008" width="2.85546875" style="38" hidden="1"/>
    <col min="10009" max="10013" width="3.7109375" style="38" hidden="1"/>
    <col min="10014" max="10014" width="10.5703125" style="38" hidden="1"/>
    <col min="10015" max="10020" width="3.7109375" style="38" hidden="1"/>
    <col min="10021" max="10240" width="9.140625" style="38" hidden="1"/>
    <col min="10241" max="10255" width="3.7109375" style="38" hidden="1"/>
    <col min="10256" max="10256" width="11.5703125" style="38" hidden="1"/>
    <col min="10257" max="10259" width="3.7109375" style="38" hidden="1"/>
    <col min="10260" max="10260" width="2.28515625" style="38" hidden="1"/>
    <col min="10261" max="10263" width="3.7109375" style="38" hidden="1"/>
    <col min="10264" max="10264" width="2.85546875" style="38" hidden="1"/>
    <col min="10265" max="10269" width="3.7109375" style="38" hidden="1"/>
    <col min="10270" max="10270" width="10.5703125" style="38" hidden="1"/>
    <col min="10271" max="10276" width="3.7109375" style="38" hidden="1"/>
    <col min="10277" max="10496" width="9.140625" style="38" hidden="1"/>
    <col min="10497" max="10511" width="3.7109375" style="38" hidden="1"/>
    <col min="10512" max="10512" width="11.5703125" style="38" hidden="1"/>
    <col min="10513" max="10515" width="3.7109375" style="38" hidden="1"/>
    <col min="10516" max="10516" width="2.28515625" style="38" hidden="1"/>
    <col min="10517" max="10519" width="3.7109375" style="38" hidden="1"/>
    <col min="10520" max="10520" width="2.85546875" style="38" hidden="1"/>
    <col min="10521" max="10525" width="3.7109375" style="38" hidden="1"/>
    <col min="10526" max="10526" width="10.5703125" style="38" hidden="1"/>
    <col min="10527" max="10532" width="3.7109375" style="38" hidden="1"/>
    <col min="10533" max="10752" width="9.140625" style="38" hidden="1"/>
    <col min="10753" max="10767" width="3.7109375" style="38" hidden="1"/>
    <col min="10768" max="10768" width="11.5703125" style="38" hidden="1"/>
    <col min="10769" max="10771" width="3.7109375" style="38" hidden="1"/>
    <col min="10772" max="10772" width="2.28515625" style="38" hidden="1"/>
    <col min="10773" max="10775" width="3.7109375" style="38" hidden="1"/>
    <col min="10776" max="10776" width="2.85546875" style="38" hidden="1"/>
    <col min="10777" max="10781" width="3.7109375" style="38" hidden="1"/>
    <col min="10782" max="10782" width="10.5703125" style="38" hidden="1"/>
    <col min="10783" max="10788" width="3.7109375" style="38" hidden="1"/>
    <col min="10789" max="11008" width="9.140625" style="38" hidden="1"/>
    <col min="11009" max="11023" width="3.7109375" style="38" hidden="1"/>
    <col min="11024" max="11024" width="11.5703125" style="38" hidden="1"/>
    <col min="11025" max="11027" width="3.7109375" style="38" hidden="1"/>
    <col min="11028" max="11028" width="2.28515625" style="38" hidden="1"/>
    <col min="11029" max="11031" width="3.7109375" style="38" hidden="1"/>
    <col min="11032" max="11032" width="2.85546875" style="38" hidden="1"/>
    <col min="11033" max="11037" width="3.7109375" style="38" hidden="1"/>
    <col min="11038" max="11038" width="10.5703125" style="38" hidden="1"/>
    <col min="11039" max="11044" width="3.7109375" style="38" hidden="1"/>
    <col min="11045" max="11264" width="9.140625" style="38" hidden="1"/>
    <col min="11265" max="11279" width="3.7109375" style="38" hidden="1"/>
    <col min="11280" max="11280" width="11.5703125" style="38" hidden="1"/>
    <col min="11281" max="11283" width="3.7109375" style="38" hidden="1"/>
    <col min="11284" max="11284" width="2.28515625" style="38" hidden="1"/>
    <col min="11285" max="11287" width="3.7109375" style="38" hidden="1"/>
    <col min="11288" max="11288" width="2.85546875" style="38" hidden="1"/>
    <col min="11289" max="11293" width="3.7109375" style="38" hidden="1"/>
    <col min="11294" max="11294" width="10.5703125" style="38" hidden="1"/>
    <col min="11295" max="11300" width="3.7109375" style="38" hidden="1"/>
    <col min="11301" max="11520" width="9.140625" style="38" hidden="1"/>
    <col min="11521" max="11535" width="3.7109375" style="38" hidden="1"/>
    <col min="11536" max="11536" width="11.5703125" style="38" hidden="1"/>
    <col min="11537" max="11539" width="3.7109375" style="38" hidden="1"/>
    <col min="11540" max="11540" width="2.28515625" style="38" hidden="1"/>
    <col min="11541" max="11543" width="3.7109375" style="38" hidden="1"/>
    <col min="11544" max="11544" width="2.85546875" style="38" hidden="1"/>
    <col min="11545" max="11549" width="3.7109375" style="38" hidden="1"/>
    <col min="11550" max="11550" width="10.5703125" style="38" hidden="1"/>
    <col min="11551" max="11556" width="3.7109375" style="38" hidden="1"/>
    <col min="11557" max="11776" width="9.140625" style="38" hidden="1"/>
    <col min="11777" max="11791" width="3.7109375" style="38" hidden="1"/>
    <col min="11792" max="11792" width="11.5703125" style="38" hidden="1"/>
    <col min="11793" max="11795" width="3.7109375" style="38" hidden="1"/>
    <col min="11796" max="11796" width="2.28515625" style="38" hidden="1"/>
    <col min="11797" max="11799" width="3.7109375" style="38" hidden="1"/>
    <col min="11800" max="11800" width="2.85546875" style="38" hidden="1"/>
    <col min="11801" max="11805" width="3.7109375" style="38" hidden="1"/>
    <col min="11806" max="11806" width="10.5703125" style="38" hidden="1"/>
    <col min="11807" max="11812" width="3.7109375" style="38" hidden="1"/>
    <col min="11813" max="12032" width="9.140625" style="38" hidden="1"/>
    <col min="12033" max="12047" width="3.7109375" style="38" hidden="1"/>
    <col min="12048" max="12048" width="11.5703125" style="38" hidden="1"/>
    <col min="12049" max="12051" width="3.7109375" style="38" hidden="1"/>
    <col min="12052" max="12052" width="2.28515625" style="38" hidden="1"/>
    <col min="12053" max="12055" width="3.7109375" style="38" hidden="1"/>
    <col min="12056" max="12056" width="2.85546875" style="38" hidden="1"/>
    <col min="12057" max="12061" width="3.7109375" style="38" hidden="1"/>
    <col min="12062" max="12062" width="10.5703125" style="38" hidden="1"/>
    <col min="12063" max="12068" width="3.7109375" style="38" hidden="1"/>
    <col min="12069" max="12288" width="9.140625" style="38" hidden="1"/>
    <col min="12289" max="12303" width="3.7109375" style="38" hidden="1"/>
    <col min="12304" max="12304" width="11.5703125" style="38" hidden="1"/>
    <col min="12305" max="12307" width="3.7109375" style="38" hidden="1"/>
    <col min="12308" max="12308" width="2.28515625" style="38" hidden="1"/>
    <col min="12309" max="12311" width="3.7109375" style="38" hidden="1"/>
    <col min="12312" max="12312" width="2.85546875" style="38" hidden="1"/>
    <col min="12313" max="12317" width="3.7109375" style="38" hidden="1"/>
    <col min="12318" max="12318" width="10.5703125" style="38" hidden="1"/>
    <col min="12319" max="12324" width="3.7109375" style="38" hidden="1"/>
    <col min="12325" max="12544" width="9.140625" style="38" hidden="1"/>
    <col min="12545" max="12559" width="3.7109375" style="38" hidden="1"/>
    <col min="12560" max="12560" width="11.5703125" style="38" hidden="1"/>
    <col min="12561" max="12563" width="3.7109375" style="38" hidden="1"/>
    <col min="12564" max="12564" width="2.28515625" style="38" hidden="1"/>
    <col min="12565" max="12567" width="3.7109375" style="38" hidden="1"/>
    <col min="12568" max="12568" width="2.85546875" style="38" hidden="1"/>
    <col min="12569" max="12573" width="3.7109375" style="38" hidden="1"/>
    <col min="12574" max="12574" width="10.5703125" style="38" hidden="1"/>
    <col min="12575" max="12580" width="3.7109375" style="38" hidden="1"/>
    <col min="12581" max="12800" width="9.140625" style="38" hidden="1"/>
    <col min="12801" max="12815" width="3.7109375" style="38" hidden="1"/>
    <col min="12816" max="12816" width="11.5703125" style="38" hidden="1"/>
    <col min="12817" max="12819" width="3.7109375" style="38" hidden="1"/>
    <col min="12820" max="12820" width="2.28515625" style="38" hidden="1"/>
    <col min="12821" max="12823" width="3.7109375" style="38" hidden="1"/>
    <col min="12824" max="12824" width="2.85546875" style="38" hidden="1"/>
    <col min="12825" max="12829" width="3.7109375" style="38" hidden="1"/>
    <col min="12830" max="12830" width="10.5703125" style="38" hidden="1"/>
    <col min="12831" max="12836" width="3.7109375" style="38" hidden="1"/>
    <col min="12837" max="13056" width="9.140625" style="38" hidden="1"/>
    <col min="13057" max="13071" width="3.7109375" style="38" hidden="1"/>
    <col min="13072" max="13072" width="11.5703125" style="38" hidden="1"/>
    <col min="13073" max="13075" width="3.7109375" style="38" hidden="1"/>
    <col min="13076" max="13076" width="2.28515625" style="38" hidden="1"/>
    <col min="13077" max="13079" width="3.7109375" style="38" hidden="1"/>
    <col min="13080" max="13080" width="2.85546875" style="38" hidden="1"/>
    <col min="13081" max="13085" width="3.7109375" style="38" hidden="1"/>
    <col min="13086" max="13086" width="10.5703125" style="38" hidden="1"/>
    <col min="13087" max="13092" width="3.7109375" style="38" hidden="1"/>
    <col min="13093" max="13312" width="9.140625" style="38" hidden="1"/>
    <col min="13313" max="13327" width="3.7109375" style="38" hidden="1"/>
    <col min="13328" max="13328" width="11.5703125" style="38" hidden="1"/>
    <col min="13329" max="13331" width="3.7109375" style="38" hidden="1"/>
    <col min="13332" max="13332" width="2.28515625" style="38" hidden="1"/>
    <col min="13333" max="13335" width="3.7109375" style="38" hidden="1"/>
    <col min="13336" max="13336" width="2.85546875" style="38" hidden="1"/>
    <col min="13337" max="13341" width="3.7109375" style="38" hidden="1"/>
    <col min="13342" max="13342" width="10.5703125" style="38" hidden="1"/>
    <col min="13343" max="13348" width="3.7109375" style="38" hidden="1"/>
    <col min="13349" max="13568" width="9.140625" style="38" hidden="1"/>
    <col min="13569" max="13583" width="3.7109375" style="38" hidden="1"/>
    <col min="13584" max="13584" width="11.5703125" style="38" hidden="1"/>
    <col min="13585" max="13587" width="3.7109375" style="38" hidden="1"/>
    <col min="13588" max="13588" width="2.28515625" style="38" hidden="1"/>
    <col min="13589" max="13591" width="3.7109375" style="38" hidden="1"/>
    <col min="13592" max="13592" width="2.85546875" style="38" hidden="1"/>
    <col min="13593" max="13597" width="3.7109375" style="38" hidden="1"/>
    <col min="13598" max="13598" width="10.5703125" style="38" hidden="1"/>
    <col min="13599" max="13604" width="3.7109375" style="38" hidden="1"/>
    <col min="13605" max="13824" width="9.140625" style="38" hidden="1"/>
    <col min="13825" max="13839" width="3.7109375" style="38" hidden="1"/>
    <col min="13840" max="13840" width="11.5703125" style="38" hidden="1"/>
    <col min="13841" max="13843" width="3.7109375" style="38" hidden="1"/>
    <col min="13844" max="13844" width="2.28515625" style="38" hidden="1"/>
    <col min="13845" max="13847" width="3.7109375" style="38" hidden="1"/>
    <col min="13848" max="13848" width="2.85546875" style="38" hidden="1"/>
    <col min="13849" max="13853" width="3.7109375" style="38" hidden="1"/>
    <col min="13854" max="13854" width="10.5703125" style="38" hidden="1"/>
    <col min="13855" max="13860" width="3.7109375" style="38" hidden="1"/>
    <col min="13861" max="14080" width="9.140625" style="38" hidden="1"/>
    <col min="14081" max="14095" width="3.7109375" style="38" hidden="1"/>
    <col min="14096" max="14096" width="11.5703125" style="38" hidden="1"/>
    <col min="14097" max="14099" width="3.7109375" style="38" hidden="1"/>
    <col min="14100" max="14100" width="2.28515625" style="38" hidden="1"/>
    <col min="14101" max="14103" width="3.7109375" style="38" hidden="1"/>
    <col min="14104" max="14104" width="2.85546875" style="38" hidden="1"/>
    <col min="14105" max="14109" width="3.7109375" style="38" hidden="1"/>
    <col min="14110" max="14110" width="10.5703125" style="38" hidden="1"/>
    <col min="14111" max="14116" width="3.7109375" style="38" hidden="1"/>
    <col min="14117" max="14336" width="9.140625" style="38" hidden="1"/>
    <col min="14337" max="14351" width="3.7109375" style="38" hidden="1"/>
    <col min="14352" max="14352" width="11.5703125" style="38" hidden="1"/>
    <col min="14353" max="14355" width="3.7109375" style="38" hidden="1"/>
    <col min="14356" max="14356" width="2.28515625" style="38" hidden="1"/>
    <col min="14357" max="14359" width="3.7109375" style="38" hidden="1"/>
    <col min="14360" max="14360" width="2.85546875" style="38" hidden="1"/>
    <col min="14361" max="14365" width="3.7109375" style="38" hidden="1"/>
    <col min="14366" max="14366" width="10.5703125" style="38" hidden="1"/>
    <col min="14367" max="14372" width="3.7109375" style="38" hidden="1"/>
    <col min="14373" max="14592" width="9.140625" style="38" hidden="1"/>
    <col min="14593" max="14607" width="3.7109375" style="38" hidden="1"/>
    <col min="14608" max="14608" width="11.5703125" style="38" hidden="1"/>
    <col min="14609" max="14611" width="3.7109375" style="38" hidden="1"/>
    <col min="14612" max="14612" width="2.28515625" style="38" hidden="1"/>
    <col min="14613" max="14615" width="3.7109375" style="38" hidden="1"/>
    <col min="14616" max="14616" width="2.85546875" style="38" hidden="1"/>
    <col min="14617" max="14621" width="3.7109375" style="38" hidden="1"/>
    <col min="14622" max="14622" width="10.5703125" style="38" hidden="1"/>
    <col min="14623" max="14628" width="3.7109375" style="38" hidden="1"/>
    <col min="14629" max="14848" width="9.140625" style="38" hidden="1"/>
    <col min="14849" max="14863" width="3.7109375" style="38" hidden="1"/>
    <col min="14864" max="14864" width="11.5703125" style="38" hidden="1"/>
    <col min="14865" max="14867" width="3.7109375" style="38" hidden="1"/>
    <col min="14868" max="14868" width="2.28515625" style="38" hidden="1"/>
    <col min="14869" max="14871" width="3.7109375" style="38" hidden="1"/>
    <col min="14872" max="14872" width="2.85546875" style="38" hidden="1"/>
    <col min="14873" max="14877" width="3.7109375" style="38" hidden="1"/>
    <col min="14878" max="14878" width="10.5703125" style="38" hidden="1"/>
    <col min="14879" max="14884" width="3.7109375" style="38" hidden="1"/>
    <col min="14885" max="15104" width="9.140625" style="38" hidden="1"/>
    <col min="15105" max="15119" width="3.7109375" style="38" hidden="1"/>
    <col min="15120" max="15120" width="11.5703125" style="38" hidden="1"/>
    <col min="15121" max="15123" width="3.7109375" style="38" hidden="1"/>
    <col min="15124" max="15124" width="2.28515625" style="38" hidden="1"/>
    <col min="15125" max="15127" width="3.7109375" style="38" hidden="1"/>
    <col min="15128" max="15128" width="2.85546875" style="38" hidden="1"/>
    <col min="15129" max="15133" width="3.7109375" style="38" hidden="1"/>
    <col min="15134" max="15134" width="10.5703125" style="38" hidden="1"/>
    <col min="15135" max="15140" width="3.7109375" style="38" hidden="1"/>
    <col min="15141" max="15360" width="9.140625" style="38" hidden="1"/>
    <col min="15361" max="15375" width="3.7109375" style="38" hidden="1"/>
    <col min="15376" max="15376" width="11.5703125" style="38" hidden="1"/>
    <col min="15377" max="15379" width="3.7109375" style="38" hidden="1"/>
    <col min="15380" max="15380" width="2.28515625" style="38" hidden="1"/>
    <col min="15381" max="15383" width="3.7109375" style="38" hidden="1"/>
    <col min="15384" max="15384" width="2.85546875" style="38" hidden="1"/>
    <col min="15385" max="15389" width="3.7109375" style="38" hidden="1"/>
    <col min="15390" max="15390" width="10.5703125" style="38" hidden="1"/>
    <col min="15391" max="15396" width="3.7109375" style="38" hidden="1"/>
    <col min="15397" max="15616" width="9.140625" style="38" hidden="1"/>
    <col min="15617" max="15631" width="3.7109375" style="38" hidden="1"/>
    <col min="15632" max="15632" width="11.5703125" style="38" hidden="1"/>
    <col min="15633" max="15635" width="3.7109375" style="38" hidden="1"/>
    <col min="15636" max="15636" width="2.28515625" style="38" hidden="1"/>
    <col min="15637" max="15639" width="3.7109375" style="38" hidden="1"/>
    <col min="15640" max="15640" width="2.85546875" style="38" hidden="1"/>
    <col min="15641" max="15645" width="3.7109375" style="38" hidden="1"/>
    <col min="15646" max="15646" width="10.5703125" style="38" hidden="1"/>
    <col min="15647" max="15652" width="3.7109375" style="38" hidden="1"/>
    <col min="15653" max="15872" width="9.140625" style="38" hidden="1"/>
    <col min="15873" max="15887" width="3.7109375" style="38" hidden="1"/>
    <col min="15888" max="15888" width="11.5703125" style="38" hidden="1"/>
    <col min="15889" max="15891" width="3.7109375" style="38" hidden="1"/>
    <col min="15892" max="15892" width="2.28515625" style="38" hidden="1"/>
    <col min="15893" max="15895" width="3.7109375" style="38" hidden="1"/>
    <col min="15896" max="15896" width="2.85546875" style="38" hidden="1"/>
    <col min="15897" max="15901" width="3.7109375" style="38" hidden="1"/>
    <col min="15902" max="15902" width="10.5703125" style="38" hidden="1"/>
    <col min="15903" max="15908" width="3.7109375" style="38" hidden="1"/>
    <col min="15909" max="16128" width="9.140625" style="38" hidden="1"/>
    <col min="16129" max="16143" width="3.7109375" style="38" hidden="1"/>
    <col min="16144" max="16144" width="11.5703125" style="38" hidden="1"/>
    <col min="16145" max="16147" width="3.7109375" style="38" hidden="1"/>
    <col min="16148" max="16148" width="2.28515625" style="38" hidden="1"/>
    <col min="16149" max="16151" width="3.7109375" style="38" hidden="1"/>
    <col min="16152" max="16152" width="2.85546875" style="38" hidden="1"/>
    <col min="16153" max="16157" width="3.7109375" style="38" hidden="1"/>
    <col min="16158" max="16158" width="10.5703125" style="38" hidden="1"/>
    <col min="16159" max="16164" width="3.7109375" style="38" hidden="1"/>
    <col min="16165" max="16384" width="9.140625" style="38" hidden="1"/>
  </cols>
  <sheetData>
    <row r="1" spans="1:30" ht="53.25" customHeight="1" thickBot="1">
      <c r="A1" s="315" t="s">
        <v>219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30" ht="5.0999999999999996" customHeight="1" thickBo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  <c r="R2" s="317"/>
      <c r="S2" s="317"/>
      <c r="T2" s="317"/>
      <c r="U2" s="317"/>
      <c r="V2" s="317"/>
      <c r="W2" s="317"/>
      <c r="X2" s="317"/>
    </row>
    <row r="3" spans="1:30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9" t="s">
        <v>51</v>
      </c>
      <c r="R3" s="319"/>
      <c r="S3" s="319"/>
      <c r="T3" s="319"/>
      <c r="U3" s="319"/>
      <c r="V3" s="319"/>
      <c r="W3" s="319"/>
      <c r="X3" s="319"/>
    </row>
    <row r="4" spans="1:30">
      <c r="A4" s="320" t="s">
        <v>52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1" t="s">
        <v>53</v>
      </c>
      <c r="R4" s="321"/>
      <c r="S4" s="321"/>
      <c r="T4" s="321"/>
      <c r="U4" s="321"/>
      <c r="V4" s="321"/>
      <c r="W4" s="321"/>
      <c r="X4" s="321"/>
      <c r="AD4" s="38" t="s">
        <v>54</v>
      </c>
    </row>
    <row r="5" spans="1:30" ht="13.5" thickBot="1">
      <c r="A5" s="39" t="s">
        <v>55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0"/>
      <c r="N5" s="40"/>
      <c r="O5" s="40"/>
      <c r="P5" s="40"/>
      <c r="Q5" s="327" t="s">
        <v>56</v>
      </c>
      <c r="R5" s="328"/>
      <c r="S5" s="328"/>
      <c r="T5" s="328"/>
      <c r="U5" s="328"/>
      <c r="V5" s="328"/>
      <c r="W5" s="328"/>
      <c r="X5" s="328"/>
    </row>
    <row r="6" spans="1:30" ht="5.0999999999999996" customHeight="1" thickBot="1">
      <c r="A6" s="316"/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7"/>
      <c r="R6" s="317"/>
      <c r="S6" s="317"/>
      <c r="T6" s="317"/>
      <c r="U6" s="317"/>
      <c r="V6" s="317"/>
      <c r="W6" s="317"/>
      <c r="X6" s="317"/>
    </row>
    <row r="7" spans="1:30" ht="21" customHeight="1" thickBot="1">
      <c r="A7" s="329" t="s">
        <v>57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</row>
    <row r="8" spans="1:30" ht="12.75" thickBot="1">
      <c r="A8" s="42" t="s">
        <v>58</v>
      </c>
      <c r="B8" s="330" t="s">
        <v>59</v>
      </c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27">
        <v>44440</v>
      </c>
      <c r="R8" s="328"/>
      <c r="S8" s="328"/>
      <c r="T8" s="328"/>
      <c r="U8" s="328"/>
      <c r="V8" s="328"/>
      <c r="W8" s="328"/>
      <c r="X8" s="328"/>
    </row>
    <row r="9" spans="1:30" ht="12.75">
      <c r="A9" s="43" t="s">
        <v>60</v>
      </c>
      <c r="B9" s="322" t="s">
        <v>61</v>
      </c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3" t="s">
        <v>62</v>
      </c>
      <c r="R9" s="323"/>
      <c r="S9" s="323"/>
      <c r="T9" s="323"/>
      <c r="U9" s="323"/>
      <c r="V9" s="323"/>
      <c r="W9" s="323"/>
      <c r="X9" s="323"/>
    </row>
    <row r="10" spans="1:30">
      <c r="A10" s="43" t="s">
        <v>63</v>
      </c>
      <c r="B10" s="322" t="s">
        <v>64</v>
      </c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4" t="s">
        <v>65</v>
      </c>
      <c r="R10" s="324"/>
      <c r="S10" s="324"/>
      <c r="T10" s="324"/>
      <c r="U10" s="324"/>
      <c r="V10" s="324"/>
      <c r="W10" s="324"/>
      <c r="X10" s="324"/>
    </row>
    <row r="11" spans="1:30" ht="12.75" thickBot="1">
      <c r="A11" s="44" t="s">
        <v>66</v>
      </c>
      <c r="B11" s="325" t="s">
        <v>67</v>
      </c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6">
        <v>12</v>
      </c>
      <c r="R11" s="326"/>
      <c r="S11" s="326"/>
      <c r="T11" s="326"/>
      <c r="U11" s="326"/>
      <c r="V11" s="326"/>
      <c r="W11" s="326"/>
      <c r="X11" s="326"/>
    </row>
    <row r="12" spans="1:30" ht="5.0999999999999996" customHeight="1" thickBot="1">
      <c r="A12" s="316"/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7"/>
      <c r="R12" s="317"/>
      <c r="S12" s="317"/>
      <c r="T12" s="317"/>
      <c r="U12" s="317"/>
      <c r="V12" s="317"/>
      <c r="W12" s="317"/>
      <c r="X12" s="317"/>
    </row>
    <row r="13" spans="1:30" ht="21" customHeight="1">
      <c r="A13" s="337" t="s">
        <v>68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</row>
    <row r="14" spans="1:30" ht="33.75" customHeight="1">
      <c r="A14" s="338" t="s">
        <v>220</v>
      </c>
      <c r="B14" s="338"/>
      <c r="C14" s="338"/>
      <c r="D14" s="338"/>
      <c r="E14" s="338"/>
      <c r="F14" s="338"/>
      <c r="G14" s="338"/>
      <c r="H14" s="338"/>
      <c r="I14" s="339" t="s">
        <v>69</v>
      </c>
      <c r="J14" s="339"/>
      <c r="K14" s="339"/>
      <c r="L14" s="339"/>
      <c r="M14" s="339"/>
      <c r="N14" s="339"/>
      <c r="O14" s="339"/>
      <c r="P14" s="339"/>
      <c r="Q14" s="340" t="s">
        <v>70</v>
      </c>
      <c r="R14" s="340"/>
      <c r="S14" s="340"/>
      <c r="T14" s="340"/>
      <c r="U14" s="340"/>
      <c r="V14" s="340"/>
      <c r="W14" s="340"/>
      <c r="X14" s="340"/>
    </row>
    <row r="15" spans="1:30" ht="49.5" customHeight="1" thickBot="1">
      <c r="A15" s="331" t="s">
        <v>71</v>
      </c>
      <c r="B15" s="331"/>
      <c r="C15" s="331"/>
      <c r="D15" s="331"/>
      <c r="E15" s="331"/>
      <c r="F15" s="331"/>
      <c r="G15" s="331"/>
      <c r="H15" s="331"/>
      <c r="I15" s="332" t="s">
        <v>72</v>
      </c>
      <c r="J15" s="332"/>
      <c r="K15" s="332"/>
      <c r="L15" s="332"/>
      <c r="M15" s="332"/>
      <c r="N15" s="332"/>
      <c r="O15" s="332"/>
      <c r="P15" s="332"/>
      <c r="Q15" s="328">
        <v>1</v>
      </c>
      <c r="R15" s="328"/>
      <c r="S15" s="328"/>
      <c r="T15" s="328"/>
      <c r="U15" s="328"/>
      <c r="V15" s="328"/>
      <c r="W15" s="328"/>
      <c r="X15" s="328"/>
    </row>
    <row r="16" spans="1:30" ht="21" customHeight="1" thickBot="1">
      <c r="A16" s="333" t="s">
        <v>73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</row>
    <row r="17" spans="1:32" ht="5.0999999999999996" customHeight="1" thickBot="1"/>
    <row r="18" spans="1:32" ht="21" customHeight="1">
      <c r="A18" s="334" t="s">
        <v>74</v>
      </c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</row>
    <row r="19" spans="1:32">
      <c r="A19" s="43">
        <v>1</v>
      </c>
      <c r="B19" s="335" t="s">
        <v>75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6" t="s">
        <v>215</v>
      </c>
      <c r="R19" s="336"/>
      <c r="S19" s="336"/>
      <c r="T19" s="336"/>
      <c r="U19" s="336"/>
      <c r="V19" s="336"/>
      <c r="W19" s="336"/>
      <c r="X19" s="336"/>
      <c r="AE19" s="38">
        <v>937</v>
      </c>
      <c r="AF19" s="38">
        <v>954</v>
      </c>
    </row>
    <row r="20" spans="1:32">
      <c r="A20" s="43">
        <v>2</v>
      </c>
      <c r="B20" s="335" t="s">
        <v>221</v>
      </c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41">
        <v>0</v>
      </c>
      <c r="R20" s="341"/>
      <c r="S20" s="341"/>
      <c r="T20" s="341"/>
      <c r="U20" s="341"/>
      <c r="V20" s="341"/>
      <c r="W20" s="341"/>
      <c r="X20" s="341"/>
      <c r="AD20" s="38">
        <v>5622</v>
      </c>
      <c r="AE20" s="38">
        <f>AD20/AE19</f>
        <v>6</v>
      </c>
      <c r="AF20" s="45">
        <f>AE20*AF19</f>
        <v>5724</v>
      </c>
    </row>
    <row r="21" spans="1:32" ht="26.85" customHeight="1">
      <c r="A21" s="43">
        <v>3</v>
      </c>
      <c r="B21" s="335" t="s">
        <v>76</v>
      </c>
      <c r="C21" s="335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85" t="s">
        <v>23</v>
      </c>
      <c r="R21" s="386"/>
      <c r="S21" s="386"/>
      <c r="T21" s="386"/>
      <c r="U21" s="386"/>
      <c r="V21" s="386"/>
      <c r="W21" s="386"/>
      <c r="X21" s="387"/>
      <c r="AD21" s="38" t="s">
        <v>222</v>
      </c>
    </row>
    <row r="22" spans="1:32">
      <c r="A22" s="43">
        <v>4</v>
      </c>
      <c r="B22" s="335" t="s">
        <v>77</v>
      </c>
      <c r="C22" s="335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48">
        <v>44256</v>
      </c>
      <c r="R22" s="348"/>
      <c r="S22" s="348"/>
      <c r="T22" s="348"/>
      <c r="U22" s="348"/>
      <c r="V22" s="348"/>
      <c r="W22" s="348"/>
      <c r="X22" s="348"/>
    </row>
    <row r="23" spans="1:32" ht="12.75" customHeight="1">
      <c r="A23" s="43">
        <v>5</v>
      </c>
      <c r="B23" s="335" t="s">
        <v>223</v>
      </c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49">
        <v>0</v>
      </c>
      <c r="R23" s="349"/>
      <c r="S23" s="349"/>
      <c r="T23" s="349"/>
      <c r="U23" s="349"/>
      <c r="V23" s="349"/>
      <c r="W23" s="349"/>
      <c r="X23" s="349"/>
    </row>
    <row r="24" spans="1:32" ht="5.0999999999999996" customHeight="1" thickBot="1"/>
    <row r="25" spans="1:32" ht="21" customHeight="1">
      <c r="A25" s="334" t="s">
        <v>78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</row>
    <row r="26" spans="1:32">
      <c r="A26" s="46">
        <v>1</v>
      </c>
      <c r="B26" s="342" t="s">
        <v>79</v>
      </c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3" t="s">
        <v>80</v>
      </c>
      <c r="V26" s="343"/>
      <c r="W26" s="343"/>
      <c r="X26" s="343"/>
    </row>
    <row r="27" spans="1:32">
      <c r="A27" s="43" t="s">
        <v>58</v>
      </c>
      <c r="B27" s="344" t="s">
        <v>81</v>
      </c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1">
        <f>Q20</f>
        <v>0</v>
      </c>
      <c r="V27" s="341"/>
      <c r="W27" s="341"/>
      <c r="X27" s="341"/>
    </row>
    <row r="28" spans="1:32">
      <c r="A28" s="43" t="s">
        <v>60</v>
      </c>
      <c r="B28" s="335" t="s">
        <v>82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49"/>
      <c r="V28" s="349"/>
      <c r="W28" s="349"/>
      <c r="X28" s="349"/>
    </row>
    <row r="29" spans="1:32">
      <c r="A29" s="43" t="s">
        <v>63</v>
      </c>
      <c r="B29" s="335" t="s">
        <v>83</v>
      </c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49">
        <v>0</v>
      </c>
      <c r="V29" s="349"/>
      <c r="W29" s="349"/>
      <c r="X29" s="349"/>
    </row>
    <row r="30" spans="1:32">
      <c r="A30" s="43" t="s">
        <v>66</v>
      </c>
      <c r="B30" s="335" t="s">
        <v>84</v>
      </c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49"/>
      <c r="V30" s="349"/>
      <c r="W30" s="349"/>
      <c r="X30" s="349"/>
    </row>
    <row r="31" spans="1:32">
      <c r="A31" s="43" t="s">
        <v>85</v>
      </c>
      <c r="B31" s="335" t="s">
        <v>86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49"/>
      <c r="V31" s="349"/>
      <c r="W31" s="349"/>
      <c r="X31" s="349"/>
    </row>
    <row r="32" spans="1:32">
      <c r="A32" s="43" t="s">
        <v>87</v>
      </c>
      <c r="B32" s="335" t="s">
        <v>88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49"/>
      <c r="V32" s="349"/>
      <c r="W32" s="349"/>
      <c r="X32" s="349"/>
    </row>
    <row r="33" spans="1:31">
      <c r="A33" s="43" t="s">
        <v>89</v>
      </c>
      <c r="B33" s="335" t="s">
        <v>90</v>
      </c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49"/>
      <c r="V33" s="349"/>
      <c r="W33" s="349"/>
      <c r="X33" s="349"/>
    </row>
    <row r="34" spans="1:31">
      <c r="A34" s="43" t="s">
        <v>91</v>
      </c>
      <c r="B34" s="350" t="s">
        <v>92</v>
      </c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49">
        <f>U27*0.05</f>
        <v>0</v>
      </c>
      <c r="V34" s="349"/>
      <c r="W34" s="349"/>
      <c r="X34" s="349"/>
    </row>
    <row r="35" spans="1:31" ht="12.75" customHeight="1" thickBot="1">
      <c r="A35" s="351" t="s">
        <v>93</v>
      </c>
      <c r="B35" s="351"/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2">
        <f>TRUNC(SUM(U27:X34),2)</f>
        <v>0</v>
      </c>
      <c r="V35" s="352"/>
      <c r="W35" s="352"/>
      <c r="X35" s="352"/>
    </row>
    <row r="36" spans="1:31" ht="21" customHeight="1">
      <c r="A36" s="334" t="s">
        <v>94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</row>
    <row r="37" spans="1:31">
      <c r="A37" s="46">
        <v>2</v>
      </c>
      <c r="B37" s="350" t="s">
        <v>95</v>
      </c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43" t="s">
        <v>80</v>
      </c>
      <c r="V37" s="343"/>
      <c r="W37" s="343"/>
      <c r="X37" s="343"/>
    </row>
    <row r="38" spans="1:31" ht="12.75">
      <c r="A38" s="43" t="s">
        <v>58</v>
      </c>
      <c r="B38" s="335" t="s">
        <v>96</v>
      </c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49"/>
      <c r="V38" s="349"/>
      <c r="W38" s="349"/>
      <c r="X38" s="349"/>
      <c r="Y38" s="1"/>
    </row>
    <row r="39" spans="1:31" ht="12.75">
      <c r="A39" s="43" t="s">
        <v>60</v>
      </c>
      <c r="B39" s="335" t="s">
        <v>97</v>
      </c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41"/>
      <c r="V39" s="341"/>
      <c r="W39" s="341"/>
      <c r="X39" s="341"/>
      <c r="Y39" s="1"/>
    </row>
    <row r="40" spans="1:31" ht="12.75">
      <c r="A40" s="43" t="s">
        <v>63</v>
      </c>
      <c r="B40" s="335" t="s">
        <v>224</v>
      </c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49">
        <v>0</v>
      </c>
      <c r="V40" s="349"/>
      <c r="W40" s="349"/>
      <c r="X40" s="349"/>
      <c r="Y40" s="1"/>
    </row>
    <row r="41" spans="1:31" ht="12.75">
      <c r="A41" s="43" t="s">
        <v>66</v>
      </c>
      <c r="B41" s="335" t="s">
        <v>99</v>
      </c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49"/>
      <c r="V41" s="349"/>
      <c r="W41" s="349"/>
      <c r="X41" s="349"/>
      <c r="Y41" s="1"/>
    </row>
    <row r="42" spans="1:31" ht="12.75">
      <c r="A42" s="43" t="s">
        <v>85</v>
      </c>
      <c r="B42" s="357" t="s">
        <v>100</v>
      </c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9"/>
      <c r="U42" s="349"/>
      <c r="V42" s="349"/>
      <c r="W42" s="349"/>
      <c r="X42" s="349"/>
      <c r="Y42" s="1"/>
    </row>
    <row r="43" spans="1:31" ht="12.75">
      <c r="A43" s="43" t="s">
        <v>87</v>
      </c>
      <c r="B43" s="335" t="s">
        <v>101</v>
      </c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49"/>
      <c r="V43" s="349"/>
      <c r="W43" s="349"/>
      <c r="X43" s="349"/>
      <c r="Y43" s="1"/>
    </row>
    <row r="44" spans="1:31" ht="12.75">
      <c r="A44" s="43" t="s">
        <v>89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3"/>
      <c r="V44" s="354"/>
      <c r="W44" s="354"/>
      <c r="X44" s="355"/>
      <c r="Y44" s="1"/>
    </row>
    <row r="45" spans="1:31" ht="12.75" customHeight="1" thickBot="1">
      <c r="A45" s="356" t="s">
        <v>102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41">
        <f>TRUNC(SUM(U38:X44),2)</f>
        <v>0</v>
      </c>
      <c r="V45" s="341"/>
      <c r="W45" s="341"/>
      <c r="X45" s="341"/>
      <c r="AD45" s="45">
        <f>U45+U52</f>
        <v>0</v>
      </c>
      <c r="AE45" s="45">
        <v>1196.7</v>
      </c>
    </row>
    <row r="46" spans="1:31" ht="21" customHeight="1">
      <c r="A46" s="334" t="s">
        <v>103</v>
      </c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4"/>
    </row>
    <row r="47" spans="1:31">
      <c r="A47" s="46">
        <v>3</v>
      </c>
      <c r="B47" s="342" t="s">
        <v>104</v>
      </c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3" t="s">
        <v>105</v>
      </c>
      <c r="V47" s="343"/>
      <c r="W47" s="343"/>
      <c r="X47" s="343"/>
    </row>
    <row r="48" spans="1:31" ht="12.75">
      <c r="A48" s="43" t="s">
        <v>58</v>
      </c>
      <c r="B48" s="335" t="s">
        <v>106</v>
      </c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49"/>
      <c r="V48" s="349"/>
      <c r="W48" s="349"/>
      <c r="X48" s="349"/>
      <c r="Y48" s="1"/>
    </row>
    <row r="49" spans="1:36" ht="12.75">
      <c r="A49" s="43" t="s">
        <v>60</v>
      </c>
      <c r="B49" s="335" t="s">
        <v>225</v>
      </c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49"/>
      <c r="V49" s="349"/>
      <c r="W49" s="349"/>
      <c r="X49" s="349"/>
      <c r="Y49" s="1"/>
    </row>
    <row r="50" spans="1:36" ht="12.75">
      <c r="A50" s="43" t="s">
        <v>63</v>
      </c>
      <c r="B50" s="335" t="s">
        <v>107</v>
      </c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49"/>
      <c r="V50" s="349"/>
      <c r="W50" s="349"/>
      <c r="X50" s="349"/>
      <c r="Y50" s="1"/>
      <c r="AB50" s="47"/>
    </row>
    <row r="51" spans="1:36" ht="12.75">
      <c r="A51" s="43" t="s">
        <v>66</v>
      </c>
      <c r="B51" s="335" t="s">
        <v>108</v>
      </c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49"/>
      <c r="V51" s="349"/>
      <c r="W51" s="349"/>
      <c r="X51" s="349"/>
      <c r="Y51" s="1"/>
      <c r="AD51" s="48">
        <f>'Anexo III- C. Pl. Custos-Superv'!AD51</f>
        <v>1</v>
      </c>
      <c r="AH51" s="38" t="s">
        <v>109</v>
      </c>
      <c r="AI51" s="49">
        <v>0</v>
      </c>
    </row>
    <row r="52" spans="1:36" ht="12.75" customHeight="1" thickBot="1">
      <c r="A52" s="356" t="s">
        <v>110</v>
      </c>
      <c r="B52" s="356"/>
      <c r="C52" s="356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6"/>
      <c r="T52" s="356"/>
      <c r="U52" s="341">
        <f>TRUNC(SUM(U48:X51),2)</f>
        <v>0</v>
      </c>
      <c r="V52" s="341"/>
      <c r="W52" s="341"/>
      <c r="X52" s="341"/>
      <c r="AH52" s="38" t="s">
        <v>111</v>
      </c>
      <c r="AI52" s="49">
        <v>32</v>
      </c>
    </row>
    <row r="53" spans="1:36" ht="21" customHeight="1" thickBot="1">
      <c r="A53" s="333" t="s">
        <v>112</v>
      </c>
      <c r="B53" s="333"/>
      <c r="C53" s="333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AH53" s="38" t="s">
        <v>113</v>
      </c>
      <c r="AI53" s="49">
        <v>0</v>
      </c>
    </row>
    <row r="54" spans="1:36" ht="21" customHeight="1">
      <c r="A54" s="334" t="s">
        <v>114</v>
      </c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34"/>
      <c r="T54" s="334"/>
      <c r="U54" s="334"/>
      <c r="V54" s="334"/>
      <c r="W54" s="334"/>
      <c r="X54" s="334"/>
      <c r="AH54" s="38" t="s">
        <v>115</v>
      </c>
      <c r="AI54" s="49">
        <v>29.23</v>
      </c>
    </row>
    <row r="55" spans="1:36">
      <c r="A55" s="46" t="s">
        <v>116</v>
      </c>
      <c r="B55" s="342" t="s">
        <v>117</v>
      </c>
      <c r="C55" s="342"/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39" t="s">
        <v>118</v>
      </c>
      <c r="R55" s="339"/>
      <c r="S55" s="339"/>
      <c r="T55" s="339"/>
      <c r="U55" s="343" t="s">
        <v>119</v>
      </c>
      <c r="V55" s="343"/>
      <c r="W55" s="343"/>
      <c r="X55" s="343"/>
      <c r="AH55" s="38" t="s">
        <v>120</v>
      </c>
      <c r="AI55" s="49">
        <v>16.329999999999998</v>
      </c>
    </row>
    <row r="56" spans="1:36" ht="12.75">
      <c r="A56" s="43" t="s">
        <v>58</v>
      </c>
      <c r="B56" s="335" t="s">
        <v>121</v>
      </c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60">
        <f>'Anexo III-G - Encargos'!D4</f>
        <v>0</v>
      </c>
      <c r="R56" s="360"/>
      <c r="S56" s="360"/>
      <c r="T56" s="360"/>
      <c r="U56" s="349">
        <f>Q56*$U$35</f>
        <v>0</v>
      </c>
      <c r="V56" s="349"/>
      <c r="W56" s="349"/>
      <c r="X56" s="349"/>
      <c r="Y56" s="1"/>
      <c r="AI56" s="49">
        <f>SUM(AI51:AI55)</f>
        <v>77.56</v>
      </c>
      <c r="AJ56" s="38" t="b">
        <f>AI56=U51</f>
        <v>0</v>
      </c>
    </row>
    <row r="57" spans="1:36" ht="12.75" customHeight="1">
      <c r="A57" s="43" t="s">
        <v>60</v>
      </c>
      <c r="B57" s="335" t="s">
        <v>122</v>
      </c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60">
        <f>'Anexo III-G - Encargos'!D5</f>
        <v>0</v>
      </c>
      <c r="R57" s="360"/>
      <c r="S57" s="360"/>
      <c r="T57" s="360"/>
      <c r="U57" s="349">
        <f t="shared" ref="U57:U63" si="0">Q57*$U$35</f>
        <v>0</v>
      </c>
      <c r="V57" s="349"/>
      <c r="W57" s="349"/>
      <c r="X57" s="349"/>
    </row>
    <row r="58" spans="1:36" ht="12.75" customHeight="1">
      <c r="A58" s="43" t="s">
        <v>63</v>
      </c>
      <c r="B58" s="335" t="s">
        <v>123</v>
      </c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60">
        <f>'Anexo III-G - Encargos'!D6</f>
        <v>0</v>
      </c>
      <c r="R58" s="360"/>
      <c r="S58" s="360"/>
      <c r="T58" s="360"/>
      <c r="U58" s="349">
        <f t="shared" si="0"/>
        <v>0</v>
      </c>
      <c r="V58" s="349"/>
      <c r="W58" s="349"/>
      <c r="X58" s="349"/>
    </row>
    <row r="59" spans="1:36" ht="12.75" customHeight="1">
      <c r="A59" s="43" t="s">
        <v>66</v>
      </c>
      <c r="B59" s="335" t="s">
        <v>124</v>
      </c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60">
        <f>'Anexo III-G - Encargos'!D7</f>
        <v>0</v>
      </c>
      <c r="R59" s="360"/>
      <c r="S59" s="360"/>
      <c r="T59" s="360"/>
      <c r="U59" s="349">
        <f t="shared" si="0"/>
        <v>0</v>
      </c>
      <c r="V59" s="349"/>
      <c r="W59" s="349"/>
      <c r="X59" s="349"/>
    </row>
    <row r="60" spans="1:36" ht="12.75" customHeight="1">
      <c r="A60" s="43" t="s">
        <v>85</v>
      </c>
      <c r="B60" s="335" t="s">
        <v>125</v>
      </c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60">
        <f>'Anexo III-G - Encargos'!D9</f>
        <v>0</v>
      </c>
      <c r="R60" s="360"/>
      <c r="S60" s="360"/>
      <c r="T60" s="360"/>
      <c r="U60" s="349">
        <f t="shared" si="0"/>
        <v>0</v>
      </c>
      <c r="V60" s="349"/>
      <c r="W60" s="349"/>
      <c r="X60" s="349"/>
    </row>
    <row r="61" spans="1:36" ht="12.75" customHeight="1">
      <c r="A61" s="43" t="s">
        <v>87</v>
      </c>
      <c r="B61" s="335" t="s">
        <v>126</v>
      </c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60">
        <f>'Anexo III-G - Encargos'!D11</f>
        <v>0</v>
      </c>
      <c r="R61" s="360"/>
      <c r="S61" s="360"/>
      <c r="T61" s="360"/>
      <c r="U61" s="349">
        <f t="shared" si="0"/>
        <v>0</v>
      </c>
      <c r="V61" s="349"/>
      <c r="W61" s="349"/>
      <c r="X61" s="349"/>
    </row>
    <row r="62" spans="1:36" ht="12.75" customHeight="1">
      <c r="A62" s="43" t="s">
        <v>89</v>
      </c>
      <c r="B62" s="335" t="s">
        <v>127</v>
      </c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60">
        <f>'Anexo III-G - Encargos'!D10</f>
        <v>0</v>
      </c>
      <c r="R62" s="360"/>
      <c r="S62" s="360"/>
      <c r="T62" s="360"/>
      <c r="U62" s="349">
        <f t="shared" si="0"/>
        <v>0</v>
      </c>
      <c r="V62" s="349"/>
      <c r="W62" s="349"/>
      <c r="X62" s="349"/>
    </row>
    <row r="63" spans="1:36" ht="12.75" customHeight="1">
      <c r="A63" s="43" t="s">
        <v>91</v>
      </c>
      <c r="B63" s="335" t="s">
        <v>128</v>
      </c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60">
        <f>'Anexo III-G - Encargos'!D8</f>
        <v>0</v>
      </c>
      <c r="R63" s="360"/>
      <c r="S63" s="360"/>
      <c r="T63" s="360"/>
      <c r="U63" s="349">
        <f t="shared" si="0"/>
        <v>0</v>
      </c>
      <c r="V63" s="349"/>
      <c r="W63" s="349"/>
      <c r="X63" s="349"/>
    </row>
    <row r="64" spans="1:36" ht="12.75" customHeight="1" thickBot="1">
      <c r="A64" s="356" t="s">
        <v>129</v>
      </c>
      <c r="B64" s="356"/>
      <c r="C64" s="356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62">
        <f>SUM(Q56:T63)</f>
        <v>0</v>
      </c>
      <c r="R64" s="362"/>
      <c r="S64" s="362"/>
      <c r="T64" s="362"/>
      <c r="U64" s="341">
        <f>TRUNC(SUM(U56:X63),2)</f>
        <v>0</v>
      </c>
      <c r="V64" s="341"/>
      <c r="W64" s="341"/>
      <c r="X64" s="341"/>
    </row>
    <row r="65" spans="1:25" ht="21" customHeight="1">
      <c r="A65" s="334" t="s">
        <v>130</v>
      </c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  <c r="V65" s="334"/>
      <c r="W65" s="334"/>
      <c r="X65" s="334"/>
    </row>
    <row r="66" spans="1:25">
      <c r="A66" s="46" t="s">
        <v>131</v>
      </c>
      <c r="B66" s="342" t="s">
        <v>132</v>
      </c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39" t="s">
        <v>133</v>
      </c>
      <c r="R66" s="339"/>
      <c r="S66" s="339"/>
      <c r="T66" s="339"/>
      <c r="U66" s="343" t="s">
        <v>80</v>
      </c>
      <c r="V66" s="343"/>
      <c r="W66" s="343"/>
      <c r="X66" s="343"/>
    </row>
    <row r="67" spans="1:25" ht="20.100000000000001" customHeight="1">
      <c r="A67" s="43" t="s">
        <v>58</v>
      </c>
      <c r="B67" s="361" t="s">
        <v>134</v>
      </c>
      <c r="C67" s="361"/>
      <c r="D67" s="361"/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0">
        <f>'Anexo III-G - Encargos'!D18</f>
        <v>0</v>
      </c>
      <c r="R67" s="360"/>
      <c r="S67" s="360"/>
      <c r="T67" s="360"/>
      <c r="U67" s="349">
        <f t="shared" ref="U67:U70" si="1">Q67*$U$35</f>
        <v>0</v>
      </c>
      <c r="V67" s="349"/>
      <c r="W67" s="349"/>
      <c r="X67" s="349"/>
      <c r="Y67" s="1"/>
    </row>
    <row r="68" spans="1:25" ht="29.85" customHeight="1">
      <c r="A68" s="43" t="s">
        <v>60</v>
      </c>
      <c r="B68" s="361" t="s">
        <v>135</v>
      </c>
      <c r="C68" s="361"/>
      <c r="D68" s="361"/>
      <c r="E68" s="361"/>
      <c r="F68" s="361"/>
      <c r="G68" s="361"/>
      <c r="H68" s="361"/>
      <c r="I68" s="361"/>
      <c r="J68" s="361"/>
      <c r="K68" s="361"/>
      <c r="L68" s="361"/>
      <c r="M68" s="361"/>
      <c r="N68" s="361"/>
      <c r="O68" s="361"/>
      <c r="P68" s="361"/>
      <c r="Q68" s="360" t="e">
        <f>#REF!</f>
        <v>#REF!</v>
      </c>
      <c r="R68" s="360"/>
      <c r="S68" s="360"/>
      <c r="T68" s="360"/>
      <c r="U68" s="349" t="e">
        <f t="shared" si="1"/>
        <v>#REF!</v>
      </c>
      <c r="V68" s="349"/>
      <c r="W68" s="349"/>
      <c r="X68" s="349"/>
    </row>
    <row r="69" spans="1:25" ht="12.75" customHeight="1">
      <c r="A69" s="365" t="s">
        <v>136</v>
      </c>
      <c r="B69" s="365"/>
      <c r="C69" s="365"/>
      <c r="D69" s="365"/>
      <c r="E69" s="365"/>
      <c r="F69" s="365"/>
      <c r="G69" s="365"/>
      <c r="H69" s="365"/>
      <c r="I69" s="365"/>
      <c r="J69" s="365"/>
      <c r="K69" s="365"/>
      <c r="L69" s="365"/>
      <c r="M69" s="365"/>
      <c r="N69" s="365"/>
      <c r="O69" s="365"/>
      <c r="P69" s="365"/>
      <c r="Q69" s="360" t="e">
        <f>SUM(Q67:T68)</f>
        <v>#REF!</v>
      </c>
      <c r="R69" s="360"/>
      <c r="S69" s="360"/>
      <c r="T69" s="360"/>
      <c r="U69" s="349" t="e">
        <f t="shared" si="1"/>
        <v>#REF!</v>
      </c>
      <c r="V69" s="349"/>
      <c r="W69" s="349"/>
      <c r="X69" s="349"/>
    </row>
    <row r="70" spans="1:25" ht="12.75" customHeight="1">
      <c r="A70" s="43" t="s">
        <v>63</v>
      </c>
      <c r="B70" s="335" t="s">
        <v>137</v>
      </c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60" t="e">
        <f>Q69*Q64</f>
        <v>#REF!</v>
      </c>
      <c r="R70" s="360"/>
      <c r="S70" s="360"/>
      <c r="T70" s="360"/>
      <c r="U70" s="349" t="e">
        <f t="shared" si="1"/>
        <v>#REF!</v>
      </c>
      <c r="V70" s="349"/>
      <c r="W70" s="349"/>
      <c r="X70" s="349"/>
    </row>
    <row r="71" spans="1:25" ht="12.75" customHeight="1" thickBot="1">
      <c r="A71" s="351" t="s">
        <v>129</v>
      </c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64" t="e">
        <f>Q69+Q70</f>
        <v>#REF!</v>
      </c>
      <c r="R71" s="364"/>
      <c r="S71" s="364"/>
      <c r="T71" s="364"/>
      <c r="U71" s="352" t="e">
        <f>TRUNC(SUM(U69:X70),2)</f>
        <v>#REF!</v>
      </c>
      <c r="V71" s="352"/>
      <c r="W71" s="352"/>
      <c r="X71" s="352"/>
    </row>
    <row r="72" spans="1:25" ht="21" customHeight="1">
      <c r="A72" s="334" t="s">
        <v>138</v>
      </c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</row>
    <row r="73" spans="1:25">
      <c r="A73" s="46" t="s">
        <v>139</v>
      </c>
      <c r="B73" s="342" t="s">
        <v>140</v>
      </c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39" t="s">
        <v>133</v>
      </c>
      <c r="R73" s="339"/>
      <c r="S73" s="339"/>
      <c r="T73" s="339"/>
      <c r="U73" s="343" t="s">
        <v>80</v>
      </c>
      <c r="V73" s="343"/>
      <c r="W73" s="343"/>
      <c r="X73" s="343"/>
    </row>
    <row r="74" spans="1:25" ht="12.75">
      <c r="A74" s="43" t="s">
        <v>58</v>
      </c>
      <c r="B74" s="335" t="s">
        <v>140</v>
      </c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60">
        <v>0</v>
      </c>
      <c r="R74" s="360"/>
      <c r="S74" s="360"/>
      <c r="T74" s="360"/>
      <c r="U74" s="349">
        <f t="shared" ref="U74:U75" si="2">Q74*$U$35</f>
        <v>0</v>
      </c>
      <c r="V74" s="349"/>
      <c r="W74" s="349"/>
      <c r="X74" s="349"/>
      <c r="Y74" s="1"/>
    </row>
    <row r="75" spans="1:25" ht="12.75" customHeight="1">
      <c r="A75" s="43" t="s">
        <v>60</v>
      </c>
      <c r="B75" s="335" t="s">
        <v>141</v>
      </c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60">
        <f>Q74*Q64</f>
        <v>0</v>
      </c>
      <c r="R75" s="360"/>
      <c r="S75" s="360"/>
      <c r="T75" s="360"/>
      <c r="U75" s="349">
        <f t="shared" si="2"/>
        <v>0</v>
      </c>
      <c r="V75" s="349"/>
      <c r="W75" s="349"/>
      <c r="X75" s="349"/>
    </row>
    <row r="76" spans="1:25" ht="12.75" customHeight="1">
      <c r="A76" s="356" t="s">
        <v>129</v>
      </c>
      <c r="B76" s="356"/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62">
        <f>SUM(Q74:T75)</f>
        <v>0</v>
      </c>
      <c r="R76" s="362"/>
      <c r="S76" s="362"/>
      <c r="T76" s="362"/>
      <c r="U76" s="341">
        <f>TRUNC(SUM(U74:X75),2)</f>
        <v>0</v>
      </c>
      <c r="V76" s="341"/>
      <c r="W76" s="341"/>
      <c r="X76" s="341"/>
    </row>
    <row r="77" spans="1:25" ht="21" customHeight="1">
      <c r="A77" s="366" t="s">
        <v>142</v>
      </c>
      <c r="B77" s="366"/>
      <c r="C77" s="366"/>
      <c r="D77" s="366"/>
      <c r="E77" s="366"/>
      <c r="F77" s="366"/>
      <c r="G77" s="366"/>
      <c r="H77" s="366"/>
      <c r="I77" s="366"/>
      <c r="J77" s="366"/>
      <c r="K77" s="366"/>
      <c r="L77" s="366"/>
      <c r="M77" s="366"/>
      <c r="N77" s="366"/>
      <c r="O77" s="366"/>
      <c r="P77" s="366"/>
      <c r="Q77" s="366"/>
      <c r="R77" s="366"/>
      <c r="S77" s="366"/>
      <c r="T77" s="366"/>
      <c r="U77" s="366"/>
      <c r="V77" s="366"/>
      <c r="W77" s="366"/>
      <c r="X77" s="366"/>
    </row>
    <row r="78" spans="1:25">
      <c r="A78" s="46" t="s">
        <v>143</v>
      </c>
      <c r="B78" s="342" t="s">
        <v>144</v>
      </c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39" t="s">
        <v>145</v>
      </c>
      <c r="R78" s="339"/>
      <c r="S78" s="339"/>
      <c r="T78" s="339"/>
      <c r="U78" s="343" t="s">
        <v>80</v>
      </c>
      <c r="V78" s="343"/>
      <c r="W78" s="343"/>
      <c r="X78" s="343"/>
    </row>
    <row r="79" spans="1:25" ht="12.75">
      <c r="A79" s="43" t="s">
        <v>58</v>
      </c>
      <c r="B79" s="335" t="s">
        <v>146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60">
        <f>'Anexo III-G - Encargos'!D28</f>
        <v>0</v>
      </c>
      <c r="R79" s="360"/>
      <c r="S79" s="360"/>
      <c r="T79" s="360"/>
      <c r="U79" s="349">
        <f t="shared" ref="U79:U84" si="3">Q79*$U$35</f>
        <v>0</v>
      </c>
      <c r="V79" s="349"/>
      <c r="W79" s="349"/>
      <c r="X79" s="349"/>
      <c r="Y79" s="1"/>
    </row>
    <row r="80" spans="1:25" ht="12.75" customHeight="1">
      <c r="A80" s="43" t="s">
        <v>60</v>
      </c>
      <c r="B80" s="335" t="s">
        <v>147</v>
      </c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60">
        <f>Q61*Q79</f>
        <v>0</v>
      </c>
      <c r="R80" s="360"/>
      <c r="S80" s="360"/>
      <c r="T80" s="360"/>
      <c r="U80" s="349">
        <f t="shared" si="3"/>
        <v>0</v>
      </c>
      <c r="V80" s="349"/>
      <c r="W80" s="349"/>
      <c r="X80" s="349"/>
    </row>
    <row r="81" spans="1:27" ht="15" customHeight="1">
      <c r="A81" s="43" t="s">
        <v>63</v>
      </c>
      <c r="B81" s="361" t="s">
        <v>148</v>
      </c>
      <c r="C81" s="361"/>
      <c r="D81" s="361"/>
      <c r="E81" s="361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0" t="e">
        <f>#REF!</f>
        <v>#REF!</v>
      </c>
      <c r="R81" s="360"/>
      <c r="S81" s="360"/>
      <c r="T81" s="360"/>
      <c r="U81" s="349" t="e">
        <f t="shared" si="3"/>
        <v>#REF!</v>
      </c>
      <c r="V81" s="349"/>
      <c r="W81" s="349"/>
      <c r="X81" s="349"/>
    </row>
    <row r="82" spans="1:27" ht="13.5" customHeight="1">
      <c r="A82" s="43" t="s">
        <v>66</v>
      </c>
      <c r="B82" s="361" t="s">
        <v>149</v>
      </c>
      <c r="C82" s="361"/>
      <c r="D82" s="361"/>
      <c r="E82" s="361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0">
        <f>'Anexo III-G - Encargos'!D29</f>
        <v>0</v>
      </c>
      <c r="R82" s="360"/>
      <c r="S82" s="360"/>
      <c r="T82" s="360"/>
      <c r="U82" s="349">
        <f t="shared" si="3"/>
        <v>0</v>
      </c>
      <c r="V82" s="349"/>
      <c r="W82" s="349"/>
      <c r="X82" s="349"/>
    </row>
    <row r="83" spans="1:27" ht="12.75" customHeight="1">
      <c r="A83" s="43" t="s">
        <v>85</v>
      </c>
      <c r="B83" s="335" t="s">
        <v>150</v>
      </c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60">
        <f>Q64*Q82</f>
        <v>0</v>
      </c>
      <c r="R83" s="360"/>
      <c r="S83" s="360"/>
      <c r="T83" s="360"/>
      <c r="U83" s="349">
        <f t="shared" si="3"/>
        <v>0</v>
      </c>
      <c r="V83" s="349"/>
      <c r="W83" s="349"/>
      <c r="X83" s="349"/>
    </row>
    <row r="84" spans="1:27" ht="14.25" customHeight="1">
      <c r="A84" s="43" t="s">
        <v>87</v>
      </c>
      <c r="B84" s="361" t="s">
        <v>151</v>
      </c>
      <c r="C84" s="361"/>
      <c r="D84" s="361"/>
      <c r="E84" s="361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361"/>
      <c r="Q84" s="360" t="e">
        <f>#REF!</f>
        <v>#REF!</v>
      </c>
      <c r="R84" s="360"/>
      <c r="S84" s="360"/>
      <c r="T84" s="360"/>
      <c r="U84" s="349" t="e">
        <f t="shared" si="3"/>
        <v>#REF!</v>
      </c>
      <c r="V84" s="349"/>
      <c r="W84" s="349"/>
      <c r="X84" s="349"/>
    </row>
    <row r="85" spans="1:27" ht="12.75" customHeight="1" thickBot="1">
      <c r="A85" s="356" t="s">
        <v>129</v>
      </c>
      <c r="B85" s="356"/>
      <c r="C85" s="356"/>
      <c r="D85" s="356"/>
      <c r="E85" s="356"/>
      <c r="F85" s="356"/>
      <c r="G85" s="356"/>
      <c r="H85" s="356"/>
      <c r="I85" s="356"/>
      <c r="J85" s="356"/>
      <c r="K85" s="356"/>
      <c r="L85" s="356"/>
      <c r="M85" s="356"/>
      <c r="N85" s="356"/>
      <c r="O85" s="356"/>
      <c r="P85" s="356"/>
      <c r="Q85" s="362" t="e">
        <f>SUM(Q79:T84)</f>
        <v>#REF!</v>
      </c>
      <c r="R85" s="362"/>
      <c r="S85" s="362"/>
      <c r="T85" s="362"/>
      <c r="U85" s="341" t="e">
        <f>TRUNC(SUM(U79:X84),2)</f>
        <v>#REF!</v>
      </c>
      <c r="V85" s="341"/>
      <c r="W85" s="341"/>
      <c r="X85" s="341"/>
    </row>
    <row r="86" spans="1:27" ht="21" customHeight="1">
      <c r="A86" s="334" t="s">
        <v>152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</row>
    <row r="87" spans="1:27">
      <c r="A87" s="46" t="s">
        <v>153</v>
      </c>
      <c r="B87" s="342" t="s">
        <v>154</v>
      </c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39" t="s">
        <v>145</v>
      </c>
      <c r="R87" s="339"/>
      <c r="S87" s="339"/>
      <c r="T87" s="339"/>
      <c r="U87" s="343" t="s">
        <v>80</v>
      </c>
      <c r="V87" s="343"/>
      <c r="W87" s="343"/>
      <c r="X87" s="343"/>
    </row>
    <row r="88" spans="1:27" ht="21.6" customHeight="1">
      <c r="A88" s="43" t="s">
        <v>58</v>
      </c>
      <c r="B88" s="361" t="s">
        <v>155</v>
      </c>
      <c r="C88" s="361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71">
        <f>1/12</f>
        <v>8.3299999999999999E-2</v>
      </c>
      <c r="R88" s="388"/>
      <c r="S88" s="388"/>
      <c r="T88" s="389"/>
      <c r="U88" s="349">
        <f t="shared" ref="U88:U95" si="4">Q88*$U$35</f>
        <v>0</v>
      </c>
      <c r="V88" s="349"/>
      <c r="W88" s="349"/>
      <c r="X88" s="349"/>
      <c r="Y88" s="1"/>
    </row>
    <row r="89" spans="1:27" ht="12.75" customHeight="1">
      <c r="A89" s="43" t="s">
        <v>60</v>
      </c>
      <c r="B89" s="335" t="s">
        <v>156</v>
      </c>
      <c r="C89" s="335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71">
        <v>1.66E-2</v>
      </c>
      <c r="R89" s="388"/>
      <c r="S89" s="388"/>
      <c r="T89" s="389"/>
      <c r="U89" s="349">
        <f t="shared" si="4"/>
        <v>0</v>
      </c>
      <c r="V89" s="349"/>
      <c r="W89" s="349"/>
      <c r="X89" s="349"/>
    </row>
    <row r="90" spans="1:27" ht="12.75" customHeight="1">
      <c r="A90" s="43" t="s">
        <v>63</v>
      </c>
      <c r="B90" s="335" t="s">
        <v>157</v>
      </c>
      <c r="C90" s="335"/>
      <c r="D90" s="335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71">
        <v>2.0000000000000001E-4</v>
      </c>
      <c r="R90" s="388"/>
      <c r="S90" s="388"/>
      <c r="T90" s="389"/>
      <c r="U90" s="349">
        <f t="shared" si="4"/>
        <v>0</v>
      </c>
      <c r="V90" s="349"/>
      <c r="W90" s="349"/>
      <c r="X90" s="349"/>
    </row>
    <row r="91" spans="1:27" ht="12.75" customHeight="1">
      <c r="A91" s="43" t="s">
        <v>66</v>
      </c>
      <c r="B91" s="335" t="s">
        <v>158</v>
      </c>
      <c r="C91" s="335"/>
      <c r="D91" s="335"/>
      <c r="E91" s="335"/>
      <c r="F91" s="335"/>
      <c r="G91" s="335"/>
      <c r="H91" s="335"/>
      <c r="I91" s="335"/>
      <c r="J91" s="335"/>
      <c r="K91" s="335"/>
      <c r="L91" s="335"/>
      <c r="M91" s="335"/>
      <c r="N91" s="335"/>
      <c r="O91" s="335"/>
      <c r="P91" s="335"/>
      <c r="Q91" s="371">
        <v>1.5299999999999999E-2</v>
      </c>
      <c r="R91" s="388"/>
      <c r="S91" s="388"/>
      <c r="T91" s="389"/>
      <c r="U91" s="349">
        <f t="shared" si="4"/>
        <v>0</v>
      </c>
      <c r="V91" s="349"/>
      <c r="W91" s="349"/>
      <c r="X91" s="349"/>
    </row>
    <row r="92" spans="1:27" ht="26.1" customHeight="1">
      <c r="A92" s="43" t="s">
        <v>85</v>
      </c>
      <c r="B92" s="368" t="s">
        <v>159</v>
      </c>
      <c r="C92" s="368"/>
      <c r="D92" s="368"/>
      <c r="E92" s="368"/>
      <c r="F92" s="368"/>
      <c r="G92" s="368"/>
      <c r="H92" s="368"/>
      <c r="I92" s="368"/>
      <c r="J92" s="368"/>
      <c r="K92" s="368"/>
      <c r="L92" s="368"/>
      <c r="M92" s="368"/>
      <c r="N92" s="368"/>
      <c r="O92" s="368"/>
      <c r="P92" s="368"/>
      <c r="Q92" s="371">
        <v>2.9999999999999997E-4</v>
      </c>
      <c r="R92" s="388"/>
      <c r="S92" s="388"/>
      <c r="T92" s="389"/>
      <c r="U92" s="349">
        <f t="shared" si="4"/>
        <v>0</v>
      </c>
      <c r="V92" s="349"/>
      <c r="W92" s="349"/>
      <c r="X92" s="349"/>
    </row>
    <row r="93" spans="1:27" ht="12.75" customHeight="1">
      <c r="A93" s="43" t="s">
        <v>87</v>
      </c>
      <c r="B93" s="335" t="s">
        <v>160</v>
      </c>
      <c r="C93" s="335"/>
      <c r="D93" s="335"/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335"/>
      <c r="P93" s="335"/>
      <c r="Q93" s="360"/>
      <c r="R93" s="360"/>
      <c r="S93" s="360"/>
      <c r="T93" s="360"/>
      <c r="U93" s="349">
        <f t="shared" si="4"/>
        <v>0</v>
      </c>
      <c r="V93" s="349"/>
      <c r="W93" s="349"/>
      <c r="X93" s="349"/>
    </row>
    <row r="94" spans="1:27" ht="12.75" customHeight="1">
      <c r="A94" s="367" t="s">
        <v>136</v>
      </c>
      <c r="B94" s="367"/>
      <c r="C94" s="367"/>
      <c r="D94" s="367"/>
      <c r="E94" s="367"/>
      <c r="F94" s="367"/>
      <c r="G94" s="367"/>
      <c r="H94" s="367"/>
      <c r="I94" s="367"/>
      <c r="J94" s="367"/>
      <c r="K94" s="367"/>
      <c r="L94" s="367"/>
      <c r="M94" s="367"/>
      <c r="N94" s="367"/>
      <c r="O94" s="367"/>
      <c r="P94" s="367"/>
      <c r="Q94" s="360">
        <f>SUM(Q88:T93)</f>
        <v>0.1157</v>
      </c>
      <c r="R94" s="360"/>
      <c r="S94" s="360"/>
      <c r="T94" s="360"/>
      <c r="U94" s="349">
        <f>SUM(U88:X93)</f>
        <v>0</v>
      </c>
      <c r="V94" s="349"/>
      <c r="W94" s="349"/>
      <c r="X94" s="349"/>
    </row>
    <row r="95" spans="1:27" ht="12.75" customHeight="1">
      <c r="A95" s="43" t="s">
        <v>89</v>
      </c>
      <c r="B95" s="335" t="s">
        <v>161</v>
      </c>
      <c r="C95" s="335"/>
      <c r="D95" s="335"/>
      <c r="E95" s="335"/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335"/>
      <c r="Q95" s="360">
        <f>Q94*Q64</f>
        <v>0</v>
      </c>
      <c r="R95" s="360"/>
      <c r="S95" s="360"/>
      <c r="T95" s="360"/>
      <c r="U95" s="349">
        <f t="shared" si="4"/>
        <v>0</v>
      </c>
      <c r="V95" s="349"/>
      <c r="W95" s="349"/>
      <c r="X95" s="349"/>
      <c r="Z95" s="1"/>
      <c r="AA95" s="1"/>
    </row>
    <row r="96" spans="1:27" ht="12.75" customHeight="1" thickBot="1">
      <c r="A96" s="356" t="s">
        <v>129</v>
      </c>
      <c r="B96" s="356"/>
      <c r="C96" s="356"/>
      <c r="D96" s="356"/>
      <c r="E96" s="356"/>
      <c r="F96" s="356"/>
      <c r="G96" s="356"/>
      <c r="H96" s="356"/>
      <c r="I96" s="356"/>
      <c r="J96" s="356"/>
      <c r="K96" s="356"/>
      <c r="L96" s="356"/>
      <c r="M96" s="356"/>
      <c r="N96" s="356"/>
      <c r="O96" s="356"/>
      <c r="P96" s="356"/>
      <c r="Q96" s="362">
        <f>SUM(Q94:T95)</f>
        <v>0.1157</v>
      </c>
      <c r="R96" s="362"/>
      <c r="S96" s="362"/>
      <c r="T96" s="362"/>
      <c r="U96" s="341">
        <f>TRUNC(SUM(U94:X95),2)</f>
        <v>0</v>
      </c>
      <c r="V96" s="341"/>
      <c r="W96" s="341"/>
      <c r="X96" s="341"/>
    </row>
    <row r="97" spans="1:31" ht="21" customHeight="1">
      <c r="A97" s="334" t="s">
        <v>162</v>
      </c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/>
      <c r="V97" s="334"/>
      <c r="W97" s="334"/>
      <c r="X97" s="334"/>
    </row>
    <row r="98" spans="1:31">
      <c r="A98" s="46">
        <v>4</v>
      </c>
      <c r="B98" s="342" t="s">
        <v>163</v>
      </c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39" t="s">
        <v>145</v>
      </c>
      <c r="R98" s="339"/>
      <c r="S98" s="339"/>
      <c r="T98" s="339"/>
      <c r="U98" s="343" t="s">
        <v>80</v>
      </c>
      <c r="V98" s="343"/>
      <c r="W98" s="343"/>
      <c r="X98" s="343"/>
    </row>
    <row r="99" spans="1:31" ht="12.75">
      <c r="A99" s="43" t="s">
        <v>116</v>
      </c>
      <c r="B99" s="335" t="s">
        <v>117</v>
      </c>
      <c r="C99" s="335"/>
      <c r="D99" s="335"/>
      <c r="E99" s="335"/>
      <c r="F99" s="335"/>
      <c r="G99" s="335"/>
      <c r="H99" s="335"/>
      <c r="I99" s="335"/>
      <c r="J99" s="335"/>
      <c r="K99" s="335"/>
      <c r="L99" s="335"/>
      <c r="M99" s="335"/>
      <c r="N99" s="335"/>
      <c r="O99" s="335"/>
      <c r="P99" s="335"/>
      <c r="Q99" s="360">
        <f>Q64</f>
        <v>0</v>
      </c>
      <c r="R99" s="360"/>
      <c r="S99" s="360"/>
      <c r="T99" s="360"/>
      <c r="U99" s="349">
        <f>U64</f>
        <v>0</v>
      </c>
      <c r="V99" s="349"/>
      <c r="W99" s="349"/>
      <c r="X99" s="349"/>
      <c r="Y99" s="1"/>
    </row>
    <row r="100" spans="1:31" ht="12.75" customHeight="1">
      <c r="A100" s="43" t="s">
        <v>131</v>
      </c>
      <c r="B100" s="335" t="s">
        <v>164</v>
      </c>
      <c r="C100" s="335"/>
      <c r="D100" s="335"/>
      <c r="E100" s="335"/>
      <c r="F100" s="335"/>
      <c r="G100" s="335"/>
      <c r="H100" s="335"/>
      <c r="I100" s="335"/>
      <c r="J100" s="335"/>
      <c r="K100" s="335"/>
      <c r="L100" s="335"/>
      <c r="M100" s="335"/>
      <c r="N100" s="335"/>
      <c r="O100" s="335"/>
      <c r="P100" s="335"/>
      <c r="Q100" s="360" t="e">
        <f>Q71</f>
        <v>#REF!</v>
      </c>
      <c r="R100" s="360"/>
      <c r="S100" s="360"/>
      <c r="T100" s="360"/>
      <c r="U100" s="349" t="e">
        <f>U71</f>
        <v>#REF!</v>
      </c>
      <c r="V100" s="349"/>
      <c r="W100" s="349"/>
      <c r="X100" s="349"/>
    </row>
    <row r="101" spans="1:31" ht="12.75" customHeight="1">
      <c r="A101" s="43" t="s">
        <v>139</v>
      </c>
      <c r="B101" s="335" t="s">
        <v>140</v>
      </c>
      <c r="C101" s="335"/>
      <c r="D101" s="335"/>
      <c r="E101" s="335"/>
      <c r="F101" s="335"/>
      <c r="G101" s="335"/>
      <c r="H101" s="335"/>
      <c r="I101" s="335"/>
      <c r="J101" s="335"/>
      <c r="K101" s="335"/>
      <c r="L101" s="335"/>
      <c r="M101" s="335"/>
      <c r="N101" s="335"/>
      <c r="O101" s="335"/>
      <c r="P101" s="335"/>
      <c r="Q101" s="360">
        <f>Q76</f>
        <v>0</v>
      </c>
      <c r="R101" s="360"/>
      <c r="S101" s="360"/>
      <c r="T101" s="360"/>
      <c r="U101" s="349">
        <f>U76</f>
        <v>0</v>
      </c>
      <c r="V101" s="349"/>
      <c r="W101" s="349"/>
      <c r="X101" s="349"/>
    </row>
    <row r="102" spans="1:31" ht="12.75" customHeight="1">
      <c r="A102" s="43" t="s">
        <v>143</v>
      </c>
      <c r="B102" s="335" t="s">
        <v>165</v>
      </c>
      <c r="C102" s="335"/>
      <c r="D102" s="335"/>
      <c r="E102" s="335"/>
      <c r="F102" s="335"/>
      <c r="G102" s="335"/>
      <c r="H102" s="335"/>
      <c r="I102" s="335"/>
      <c r="J102" s="335"/>
      <c r="K102" s="335"/>
      <c r="L102" s="335"/>
      <c r="M102" s="335"/>
      <c r="N102" s="335"/>
      <c r="O102" s="335"/>
      <c r="P102" s="335"/>
      <c r="Q102" s="360" t="e">
        <f>Q85</f>
        <v>#REF!</v>
      </c>
      <c r="R102" s="360"/>
      <c r="S102" s="360"/>
      <c r="T102" s="360"/>
      <c r="U102" s="349" t="e">
        <f>U85</f>
        <v>#REF!</v>
      </c>
      <c r="V102" s="349"/>
      <c r="W102" s="349"/>
      <c r="X102" s="349"/>
    </row>
    <row r="103" spans="1:31" ht="12.75" customHeight="1">
      <c r="A103" s="43" t="s">
        <v>153</v>
      </c>
      <c r="B103" s="335" t="s">
        <v>166</v>
      </c>
      <c r="C103" s="335"/>
      <c r="D103" s="335"/>
      <c r="E103" s="335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60">
        <f>Q96</f>
        <v>0.1157</v>
      </c>
      <c r="R103" s="360"/>
      <c r="S103" s="360"/>
      <c r="T103" s="360"/>
      <c r="U103" s="349">
        <f>U96</f>
        <v>0</v>
      </c>
      <c r="V103" s="349"/>
      <c r="W103" s="349"/>
      <c r="X103" s="349"/>
    </row>
    <row r="104" spans="1:31" ht="12.75" customHeight="1">
      <c r="A104" s="43" t="s">
        <v>167</v>
      </c>
      <c r="B104" s="335" t="s">
        <v>160</v>
      </c>
      <c r="C104" s="335"/>
      <c r="D104" s="335"/>
      <c r="E104" s="335"/>
      <c r="F104" s="335"/>
      <c r="G104" s="335"/>
      <c r="H104" s="335"/>
      <c r="I104" s="335"/>
      <c r="J104" s="335"/>
      <c r="K104" s="335"/>
      <c r="L104" s="335"/>
      <c r="M104" s="335"/>
      <c r="N104" s="335"/>
      <c r="O104" s="335"/>
      <c r="P104" s="335"/>
      <c r="Q104" s="360"/>
      <c r="R104" s="360"/>
      <c r="S104" s="360"/>
      <c r="T104" s="360"/>
      <c r="U104" s="349"/>
      <c r="V104" s="349"/>
      <c r="W104" s="349"/>
      <c r="X104" s="349"/>
    </row>
    <row r="105" spans="1:31" ht="12.75" customHeight="1" thickBot="1">
      <c r="A105" s="351" t="s">
        <v>129</v>
      </c>
      <c r="B105" s="351"/>
      <c r="C105" s="351"/>
      <c r="D105" s="351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64" t="e">
        <f>SUM(Q99:T104)</f>
        <v>#REF!</v>
      </c>
      <c r="R105" s="364"/>
      <c r="S105" s="364"/>
      <c r="T105" s="364"/>
      <c r="U105" s="352" t="e">
        <f>SUM(U99:X104)</f>
        <v>#REF!</v>
      </c>
      <c r="V105" s="352"/>
      <c r="W105" s="352"/>
      <c r="X105" s="352"/>
      <c r="AD105" s="45">
        <v>849.91</v>
      </c>
    </row>
    <row r="106" spans="1:31" ht="12.75" customHeight="1" thickBo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1"/>
      <c r="R106" s="51"/>
      <c r="S106" s="51"/>
      <c r="T106" s="51"/>
      <c r="U106" s="52"/>
      <c r="V106" s="52"/>
      <c r="W106" s="52"/>
      <c r="X106" s="52"/>
      <c r="AD106" s="45" t="e">
        <f>U105+U35</f>
        <v>#REF!</v>
      </c>
      <c r="AE106" s="45">
        <v>2580.85</v>
      </c>
    </row>
    <row r="107" spans="1:31" ht="21" customHeight="1" thickBot="1">
      <c r="A107" s="333" t="s">
        <v>168</v>
      </c>
      <c r="B107" s="333"/>
      <c r="C107" s="333"/>
      <c r="D107" s="333"/>
      <c r="E107" s="333"/>
      <c r="F107" s="333"/>
      <c r="G107" s="333"/>
      <c r="H107" s="333"/>
      <c r="I107" s="333"/>
      <c r="J107" s="333"/>
      <c r="K107" s="333"/>
      <c r="L107" s="333"/>
      <c r="M107" s="333"/>
      <c r="N107" s="333"/>
      <c r="O107" s="333"/>
      <c r="P107" s="333"/>
      <c r="Q107" s="333"/>
      <c r="R107" s="333"/>
      <c r="S107" s="333"/>
      <c r="T107" s="333"/>
      <c r="U107" s="333"/>
      <c r="V107" s="333"/>
      <c r="W107" s="333"/>
      <c r="X107" s="333"/>
    </row>
    <row r="108" spans="1:31" ht="12.75" customHeight="1" thickBo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1"/>
      <c r="R108" s="51"/>
      <c r="S108" s="51"/>
      <c r="T108" s="51"/>
      <c r="U108" s="52"/>
      <c r="V108" s="52"/>
      <c r="W108" s="52"/>
      <c r="X108" s="52"/>
    </row>
    <row r="109" spans="1:31" ht="21" customHeight="1">
      <c r="A109" s="334" t="s">
        <v>169</v>
      </c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34"/>
      <c r="V109" s="334"/>
      <c r="W109" s="334"/>
      <c r="X109" s="334"/>
    </row>
    <row r="110" spans="1:31">
      <c r="A110" s="46">
        <v>5</v>
      </c>
      <c r="B110" s="342" t="s">
        <v>170</v>
      </c>
      <c r="C110" s="342"/>
      <c r="D110" s="342"/>
      <c r="E110" s="342"/>
      <c r="F110" s="342"/>
      <c r="G110" s="342"/>
      <c r="H110" s="342"/>
      <c r="I110" s="342"/>
      <c r="J110" s="342"/>
      <c r="K110" s="342"/>
      <c r="L110" s="342"/>
      <c r="M110" s="342"/>
      <c r="N110" s="342"/>
      <c r="O110" s="342"/>
      <c r="P110" s="342"/>
      <c r="Q110" s="339" t="s">
        <v>145</v>
      </c>
      <c r="R110" s="339"/>
      <c r="S110" s="339"/>
      <c r="T110" s="339"/>
      <c r="U110" s="343" t="s">
        <v>80</v>
      </c>
      <c r="V110" s="343"/>
      <c r="W110" s="343"/>
      <c r="X110" s="343"/>
    </row>
    <row r="111" spans="1:31" ht="36" customHeight="1">
      <c r="A111" s="369" t="s">
        <v>171</v>
      </c>
      <c r="B111" s="369"/>
      <c r="C111" s="369"/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  <c r="O111" s="369"/>
      <c r="P111" s="369"/>
      <c r="Q111" s="370"/>
      <c r="R111" s="370"/>
      <c r="S111" s="370"/>
      <c r="T111" s="53"/>
      <c r="U111" s="341" t="e">
        <f>U35+U45+U52+U105</f>
        <v>#REF!</v>
      </c>
      <c r="V111" s="341"/>
      <c r="W111" s="341"/>
      <c r="X111" s="341"/>
    </row>
    <row r="112" spans="1:31" ht="12.75">
      <c r="A112" s="43" t="s">
        <v>58</v>
      </c>
      <c r="B112" s="335" t="s">
        <v>172</v>
      </c>
      <c r="C112" s="335"/>
      <c r="D112" s="335"/>
      <c r="E112" s="335"/>
      <c r="F112" s="335"/>
      <c r="G112" s="335"/>
      <c r="H112" s="335"/>
      <c r="I112" s="335"/>
      <c r="J112" s="335"/>
      <c r="K112" s="335"/>
      <c r="L112" s="335"/>
      <c r="M112" s="335"/>
      <c r="N112" s="335"/>
      <c r="O112" s="335"/>
      <c r="P112" s="335"/>
      <c r="Q112" s="360">
        <f>SUM('Anexo III-K BDI S. Perm. Event.'!C5:C8)</f>
        <v>0</v>
      </c>
      <c r="R112" s="360"/>
      <c r="S112" s="360"/>
      <c r="T112" s="360"/>
      <c r="U112" s="349" t="e">
        <f>Q112*U111</f>
        <v>#REF!</v>
      </c>
      <c r="V112" s="349"/>
      <c r="W112" s="349"/>
      <c r="X112" s="349"/>
      <c r="Y112" s="1"/>
    </row>
    <row r="113" spans="1:30" ht="35.25" customHeight="1">
      <c r="A113" s="369" t="s">
        <v>173</v>
      </c>
      <c r="B113" s="369"/>
      <c r="C113" s="369"/>
      <c r="D113" s="369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71"/>
      <c r="R113" s="371"/>
      <c r="S113" s="371"/>
      <c r="T113" s="54"/>
      <c r="U113" s="349" t="e">
        <f>U111+U112</f>
        <v>#REF!</v>
      </c>
      <c r="V113" s="349"/>
      <c r="W113" s="349"/>
      <c r="X113" s="349"/>
      <c r="Y113" s="1"/>
    </row>
    <row r="114" spans="1:30" ht="12.75">
      <c r="A114" s="43" t="s">
        <v>60</v>
      </c>
      <c r="B114" s="335" t="s">
        <v>174</v>
      </c>
      <c r="C114" s="335"/>
      <c r="D114" s="335"/>
      <c r="E114" s="335"/>
      <c r="F114" s="335"/>
      <c r="G114" s="335"/>
      <c r="H114" s="335"/>
      <c r="I114" s="335"/>
      <c r="J114" s="335"/>
      <c r="K114" s="335"/>
      <c r="L114" s="335"/>
      <c r="M114" s="335"/>
      <c r="N114" s="335"/>
      <c r="O114" s="335"/>
      <c r="P114" s="335"/>
      <c r="Q114" s="360">
        <f>'Anexo III-K BDI S. Perm. Event.'!C9</f>
        <v>0</v>
      </c>
      <c r="R114" s="360"/>
      <c r="S114" s="360"/>
      <c r="T114" s="360"/>
      <c r="U114" s="349" t="e">
        <f>U113*Q114</f>
        <v>#REF!</v>
      </c>
      <c r="V114" s="349"/>
      <c r="W114" s="349"/>
      <c r="X114" s="349"/>
      <c r="Y114" s="1"/>
    </row>
    <row r="115" spans="1:30" ht="37.5" customHeight="1">
      <c r="A115" s="369" t="s">
        <v>175</v>
      </c>
      <c r="B115" s="369"/>
      <c r="C115" s="369"/>
      <c r="D115" s="369"/>
      <c r="E115" s="369"/>
      <c r="F115" s="369"/>
      <c r="G115" s="369"/>
      <c r="H115" s="369"/>
      <c r="I115" s="369"/>
      <c r="J115" s="369"/>
      <c r="K115" s="369"/>
      <c r="L115" s="369"/>
      <c r="M115" s="369"/>
      <c r="N115" s="369"/>
      <c r="O115" s="369"/>
      <c r="P115" s="369"/>
      <c r="Q115" s="371"/>
      <c r="R115" s="371"/>
      <c r="S115" s="371"/>
      <c r="T115" s="54"/>
      <c r="U115" s="349" t="e">
        <f>U111+U112+U114</f>
        <v>#REF!</v>
      </c>
      <c r="V115" s="349"/>
      <c r="W115" s="349"/>
      <c r="X115" s="349"/>
      <c r="Y115" s="1"/>
    </row>
    <row r="116" spans="1:30" ht="13.5">
      <c r="A116" s="43" t="s">
        <v>63</v>
      </c>
      <c r="B116" s="335" t="s">
        <v>176</v>
      </c>
      <c r="C116" s="335"/>
      <c r="D116" s="335"/>
      <c r="E116" s="335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73"/>
      <c r="R116" s="373"/>
      <c r="S116" s="373"/>
      <c r="T116" s="373"/>
      <c r="U116" s="374"/>
      <c r="V116" s="374"/>
      <c r="W116" s="374"/>
      <c r="X116" s="374"/>
      <c r="Y116" s="1"/>
    </row>
    <row r="117" spans="1:30" ht="12.75">
      <c r="A117" s="365" t="s">
        <v>177</v>
      </c>
      <c r="B117" s="365"/>
      <c r="C117" s="350" t="s">
        <v>178</v>
      </c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73"/>
      <c r="R117" s="373"/>
      <c r="S117" s="373"/>
      <c r="T117" s="373"/>
      <c r="U117" s="374"/>
      <c r="V117" s="374"/>
      <c r="W117" s="374"/>
      <c r="X117" s="374"/>
      <c r="Y117" s="1"/>
    </row>
    <row r="118" spans="1:30" ht="12.75">
      <c r="A118" s="372" t="s">
        <v>179</v>
      </c>
      <c r="B118" s="372"/>
      <c r="C118" s="372"/>
      <c r="D118" s="335" t="s">
        <v>180</v>
      </c>
      <c r="E118" s="335"/>
      <c r="F118" s="335"/>
      <c r="G118" s="335"/>
      <c r="H118" s="335"/>
      <c r="I118" s="335"/>
      <c r="J118" s="335"/>
      <c r="K118" s="335"/>
      <c r="L118" s="335"/>
      <c r="M118" s="335"/>
      <c r="N118" s="335"/>
      <c r="O118" s="335"/>
      <c r="P118" s="335"/>
      <c r="Q118" s="360">
        <f>'Anexo III-K BDI S. Perm. Event.'!C13</f>
        <v>0</v>
      </c>
      <c r="R118" s="360"/>
      <c r="S118" s="360"/>
      <c r="T118" s="360"/>
      <c r="U118" s="349" t="e">
        <f>$U$115/(1-SUM($Q$118:$T$125))*Q118</f>
        <v>#REF!</v>
      </c>
      <c r="V118" s="349"/>
      <c r="W118" s="349"/>
      <c r="X118" s="349"/>
      <c r="Y118" s="1"/>
    </row>
    <row r="119" spans="1:30" ht="12.75">
      <c r="A119" s="372" t="s">
        <v>181</v>
      </c>
      <c r="B119" s="372"/>
      <c r="C119" s="372"/>
      <c r="D119" s="335" t="s">
        <v>182</v>
      </c>
      <c r="E119" s="335"/>
      <c r="F119" s="335"/>
      <c r="G119" s="335"/>
      <c r="H119" s="335"/>
      <c r="I119" s="335"/>
      <c r="J119" s="335"/>
      <c r="K119" s="335"/>
      <c r="L119" s="335"/>
      <c r="M119" s="335"/>
      <c r="N119" s="335"/>
      <c r="O119" s="335"/>
      <c r="P119" s="335"/>
      <c r="Q119" s="360">
        <f>'Anexo III-K BDI S. Perm. Event.'!C12</f>
        <v>0</v>
      </c>
      <c r="R119" s="360"/>
      <c r="S119" s="360"/>
      <c r="T119" s="360"/>
      <c r="U119" s="349" t="e">
        <f>$U$115/(1-SUM($Q$118:$T$125))*Q119</f>
        <v>#REF!</v>
      </c>
      <c r="V119" s="349"/>
      <c r="W119" s="349"/>
      <c r="X119" s="349"/>
      <c r="Y119" s="1"/>
    </row>
    <row r="120" spans="1:30" ht="12.75">
      <c r="A120" s="365" t="s">
        <v>183</v>
      </c>
      <c r="B120" s="365"/>
      <c r="C120" s="350" t="s">
        <v>184</v>
      </c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0"/>
      <c r="O120" s="350"/>
      <c r="P120" s="350"/>
      <c r="Q120" s="373"/>
      <c r="R120" s="373"/>
      <c r="S120" s="373"/>
      <c r="T120" s="373"/>
      <c r="U120" s="374"/>
      <c r="V120" s="374"/>
      <c r="W120" s="374"/>
      <c r="X120" s="374"/>
      <c r="Y120" s="1"/>
    </row>
    <row r="121" spans="1:30" ht="12.75">
      <c r="A121" s="372" t="s">
        <v>185</v>
      </c>
      <c r="B121" s="372"/>
      <c r="C121" s="372"/>
      <c r="D121" s="335" t="s">
        <v>186</v>
      </c>
      <c r="E121" s="335"/>
      <c r="F121" s="335"/>
      <c r="G121" s="335"/>
      <c r="H121" s="335"/>
      <c r="I121" s="335"/>
      <c r="J121" s="335"/>
      <c r="K121" s="335"/>
      <c r="L121" s="335"/>
      <c r="M121" s="335"/>
      <c r="N121" s="335"/>
      <c r="O121" s="335"/>
      <c r="P121" s="335"/>
      <c r="Q121" s="360"/>
      <c r="R121" s="360"/>
      <c r="S121" s="360"/>
      <c r="T121" s="360"/>
      <c r="U121" s="349" t="e">
        <f>$U$115/(1-SUM($Q$118:$T$125))*Q121</f>
        <v>#REF!</v>
      </c>
      <c r="V121" s="349"/>
      <c r="W121" s="349"/>
      <c r="X121" s="349"/>
      <c r="Y121" s="1"/>
    </row>
    <row r="122" spans="1:30" ht="12.75">
      <c r="A122" s="365" t="s">
        <v>187</v>
      </c>
      <c r="B122" s="365"/>
      <c r="C122" s="350" t="s">
        <v>188</v>
      </c>
      <c r="D122" s="350"/>
      <c r="E122" s="350"/>
      <c r="F122" s="350"/>
      <c r="G122" s="350"/>
      <c r="H122" s="350"/>
      <c r="I122" s="350"/>
      <c r="J122" s="350"/>
      <c r="K122" s="350"/>
      <c r="L122" s="350"/>
      <c r="M122" s="350"/>
      <c r="N122" s="350"/>
      <c r="O122" s="350"/>
      <c r="P122" s="350"/>
      <c r="Q122" s="373"/>
      <c r="R122" s="373"/>
      <c r="S122" s="373"/>
      <c r="T122" s="373"/>
      <c r="U122" s="374"/>
      <c r="V122" s="374"/>
      <c r="W122" s="374"/>
      <c r="X122" s="374"/>
      <c r="Y122" s="1"/>
    </row>
    <row r="123" spans="1:30" ht="12.75">
      <c r="A123" s="372" t="s">
        <v>189</v>
      </c>
      <c r="B123" s="372"/>
      <c r="C123" s="372"/>
      <c r="D123" s="335" t="s">
        <v>190</v>
      </c>
      <c r="E123" s="335"/>
      <c r="F123" s="335"/>
      <c r="G123" s="335"/>
      <c r="H123" s="335"/>
      <c r="I123" s="335"/>
      <c r="J123" s="335"/>
      <c r="K123" s="335"/>
      <c r="L123" s="335"/>
      <c r="M123" s="335"/>
      <c r="N123" s="335"/>
      <c r="O123" s="335"/>
      <c r="P123" s="335"/>
      <c r="Q123" s="360">
        <f>'Anexo III-K BDI S. Perm. Event.'!C11</f>
        <v>0</v>
      </c>
      <c r="R123" s="360"/>
      <c r="S123" s="360"/>
      <c r="T123" s="360"/>
      <c r="U123" s="349" t="e">
        <f>$U$115/(1-SUM($Q$118:$T$125))*Q123</f>
        <v>#REF!</v>
      </c>
      <c r="V123" s="349"/>
      <c r="W123" s="349"/>
      <c r="X123" s="349"/>
      <c r="Y123" s="1"/>
    </row>
    <row r="124" spans="1:30" ht="12.75">
      <c r="A124" s="365" t="s">
        <v>191</v>
      </c>
      <c r="B124" s="365"/>
      <c r="C124" s="350" t="s">
        <v>192</v>
      </c>
      <c r="D124" s="350"/>
      <c r="E124" s="350"/>
      <c r="F124" s="350"/>
      <c r="G124" s="350"/>
      <c r="H124" s="350"/>
      <c r="I124" s="350"/>
      <c r="J124" s="350"/>
      <c r="K124" s="350"/>
      <c r="L124" s="350"/>
      <c r="M124" s="350"/>
      <c r="N124" s="350"/>
      <c r="O124" s="350"/>
      <c r="P124" s="350"/>
      <c r="Q124" s="360"/>
      <c r="R124" s="360"/>
      <c r="S124" s="360"/>
      <c r="T124" s="360"/>
      <c r="U124" s="349"/>
      <c r="V124" s="349"/>
      <c r="W124" s="349"/>
      <c r="X124" s="349"/>
      <c r="Y124" s="1"/>
    </row>
    <row r="125" spans="1:30" ht="12.75">
      <c r="A125" s="372" t="s">
        <v>193</v>
      </c>
      <c r="B125" s="372"/>
      <c r="C125" s="372"/>
      <c r="D125" s="335" t="s">
        <v>194</v>
      </c>
      <c r="E125" s="335"/>
      <c r="F125" s="335"/>
      <c r="G125" s="335"/>
      <c r="H125" s="335"/>
      <c r="I125" s="335"/>
      <c r="J125" s="335"/>
      <c r="K125" s="335"/>
      <c r="L125" s="335"/>
      <c r="M125" s="335"/>
      <c r="N125" s="335"/>
      <c r="O125" s="335"/>
      <c r="P125" s="335"/>
      <c r="Q125" s="360">
        <f>'Anexo III-K BDI S. Perm. Event.'!C14</f>
        <v>0</v>
      </c>
      <c r="R125" s="360"/>
      <c r="S125" s="360"/>
      <c r="T125" s="360"/>
      <c r="U125" s="349" t="e">
        <f>$U$115/(1-SUM($Q$118:$T$125))*Q125</f>
        <v>#REF!</v>
      </c>
      <c r="V125" s="349"/>
      <c r="W125" s="349"/>
      <c r="X125" s="349"/>
      <c r="Y125" s="1"/>
    </row>
    <row r="126" spans="1:30" ht="12.75" customHeight="1" thickBot="1">
      <c r="A126" s="356" t="s">
        <v>129</v>
      </c>
      <c r="B126" s="356"/>
      <c r="C126" s="356"/>
      <c r="D126" s="356"/>
      <c r="E126" s="356"/>
      <c r="F126" s="356"/>
      <c r="G126" s="356"/>
      <c r="H126" s="356"/>
      <c r="I126" s="356"/>
      <c r="J126" s="356"/>
      <c r="K126" s="356"/>
      <c r="L126" s="356"/>
      <c r="M126" s="356"/>
      <c r="N126" s="356"/>
      <c r="O126" s="356"/>
      <c r="P126" s="356"/>
      <c r="Q126" s="356"/>
      <c r="R126" s="356"/>
      <c r="S126" s="356"/>
      <c r="T126" s="356"/>
      <c r="U126" s="341" t="e">
        <f>SUM(U118:X125)</f>
        <v>#REF!</v>
      </c>
      <c r="V126" s="341"/>
      <c r="W126" s="341"/>
      <c r="X126" s="341"/>
      <c r="AD126" s="55" t="e">
        <f>U126/U135</f>
        <v>#REF!</v>
      </c>
    </row>
    <row r="127" spans="1:30" ht="21" customHeight="1" thickBot="1">
      <c r="A127" s="333" t="s">
        <v>195</v>
      </c>
      <c r="B127" s="333"/>
      <c r="C127" s="333"/>
      <c r="D127" s="333"/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3"/>
      <c r="X127" s="333"/>
    </row>
    <row r="128" spans="1:30" ht="12.75" customHeight="1">
      <c r="A128" s="356" t="s">
        <v>196</v>
      </c>
      <c r="B128" s="356"/>
      <c r="C128" s="356"/>
      <c r="D128" s="356"/>
      <c r="E128" s="356"/>
      <c r="F128" s="356"/>
      <c r="G128" s="356"/>
      <c r="H128" s="356"/>
      <c r="I128" s="356"/>
      <c r="J128" s="356"/>
      <c r="K128" s="356"/>
      <c r="L128" s="356"/>
      <c r="M128" s="356"/>
      <c r="N128" s="356"/>
      <c r="O128" s="356"/>
      <c r="P128" s="356"/>
      <c r="Q128" s="356"/>
      <c r="R128" s="356"/>
      <c r="S128" s="356"/>
      <c r="T128" s="356"/>
      <c r="U128" s="343" t="s">
        <v>80</v>
      </c>
      <c r="V128" s="343"/>
      <c r="W128" s="343"/>
      <c r="X128" s="343"/>
    </row>
    <row r="129" spans="1:30">
      <c r="A129" s="43" t="s">
        <v>58</v>
      </c>
      <c r="B129" s="335" t="s">
        <v>197</v>
      </c>
      <c r="C129" s="335"/>
      <c r="D129" s="335"/>
      <c r="E129" s="335"/>
      <c r="F129" s="335"/>
      <c r="G129" s="335"/>
      <c r="H129" s="335"/>
      <c r="I129" s="335"/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335"/>
      <c r="U129" s="349">
        <f>U35</f>
        <v>0</v>
      </c>
      <c r="V129" s="349"/>
      <c r="W129" s="349"/>
      <c r="X129" s="349"/>
    </row>
    <row r="130" spans="1:30" ht="12.75" customHeight="1">
      <c r="A130" s="43" t="s">
        <v>60</v>
      </c>
      <c r="B130" s="335" t="s">
        <v>198</v>
      </c>
      <c r="C130" s="335"/>
      <c r="D130" s="335"/>
      <c r="E130" s="335"/>
      <c r="F130" s="335"/>
      <c r="G130" s="335"/>
      <c r="H130" s="335"/>
      <c r="I130" s="335"/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49">
        <f>U45</f>
        <v>0</v>
      </c>
      <c r="V130" s="349"/>
      <c r="W130" s="349"/>
      <c r="X130" s="349"/>
    </row>
    <row r="131" spans="1:30" ht="12.75" customHeight="1">
      <c r="A131" s="43" t="s">
        <v>63</v>
      </c>
      <c r="B131" s="335" t="s">
        <v>199</v>
      </c>
      <c r="C131" s="335"/>
      <c r="D131" s="335"/>
      <c r="E131" s="335"/>
      <c r="F131" s="335"/>
      <c r="G131" s="335"/>
      <c r="H131" s="335"/>
      <c r="I131" s="335"/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49">
        <f>U52</f>
        <v>0</v>
      </c>
      <c r="V131" s="349"/>
      <c r="W131" s="349"/>
      <c r="X131" s="349"/>
    </row>
    <row r="132" spans="1:30" ht="12.75" customHeight="1">
      <c r="A132" s="43" t="s">
        <v>66</v>
      </c>
      <c r="B132" s="335" t="s">
        <v>163</v>
      </c>
      <c r="C132" s="335"/>
      <c r="D132" s="335"/>
      <c r="E132" s="335"/>
      <c r="F132" s="335"/>
      <c r="G132" s="335"/>
      <c r="H132" s="335"/>
      <c r="I132" s="335"/>
      <c r="J132" s="335"/>
      <c r="K132" s="335"/>
      <c r="L132" s="335"/>
      <c r="M132" s="335"/>
      <c r="N132" s="335"/>
      <c r="O132" s="335"/>
      <c r="P132" s="335"/>
      <c r="Q132" s="335"/>
      <c r="R132" s="335"/>
      <c r="S132" s="335"/>
      <c r="T132" s="335"/>
      <c r="U132" s="349" t="e">
        <f>U105</f>
        <v>#REF!</v>
      </c>
      <c r="V132" s="349"/>
      <c r="W132" s="349"/>
      <c r="X132" s="349"/>
    </row>
    <row r="133" spans="1:30" ht="12.75" customHeight="1">
      <c r="A133" s="365" t="s">
        <v>200</v>
      </c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41" t="e">
        <f>SUM(U129:X132)</f>
        <v>#REF!</v>
      </c>
      <c r="V133" s="341"/>
      <c r="W133" s="341"/>
      <c r="X133" s="341"/>
    </row>
    <row r="134" spans="1:30" ht="12.75" customHeight="1">
      <c r="A134" s="43" t="s">
        <v>85</v>
      </c>
      <c r="B134" s="335" t="s">
        <v>201</v>
      </c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49" t="e">
        <f>U126+U112+U114</f>
        <v>#REF!</v>
      </c>
      <c r="V134" s="349"/>
      <c r="W134" s="349"/>
      <c r="X134" s="349"/>
    </row>
    <row r="135" spans="1:30" ht="12.75" customHeight="1" thickBot="1">
      <c r="A135" s="351" t="s">
        <v>202</v>
      </c>
      <c r="B135" s="351"/>
      <c r="C135" s="351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351"/>
      <c r="R135" s="351"/>
      <c r="S135" s="351"/>
      <c r="T135" s="351"/>
      <c r="U135" s="352" t="e">
        <f>U133+U134</f>
        <v>#REF!</v>
      </c>
      <c r="V135" s="352"/>
      <c r="W135" s="352"/>
      <c r="X135" s="352"/>
      <c r="AD135" s="45">
        <v>8803.84</v>
      </c>
    </row>
    <row r="136" spans="1:30" ht="12.75" customHeight="1" thickBo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2"/>
      <c r="V136" s="52"/>
      <c r="W136" s="52"/>
      <c r="X136" s="52"/>
    </row>
    <row r="137" spans="1:30" ht="21" customHeight="1" thickBot="1">
      <c r="A137" s="333" t="s">
        <v>203</v>
      </c>
      <c r="B137" s="333"/>
      <c r="C137" s="333"/>
      <c r="D137" s="333"/>
      <c r="E137" s="333"/>
      <c r="F137" s="333"/>
      <c r="G137" s="333"/>
      <c r="H137" s="333"/>
      <c r="I137" s="333"/>
      <c r="J137" s="333"/>
      <c r="K137" s="333"/>
      <c r="L137" s="333"/>
      <c r="M137" s="333"/>
      <c r="N137" s="333"/>
      <c r="O137" s="333"/>
      <c r="P137" s="333"/>
      <c r="Q137" s="333"/>
      <c r="R137" s="333"/>
      <c r="S137" s="333"/>
      <c r="T137" s="333"/>
      <c r="U137" s="333"/>
      <c r="V137" s="333"/>
      <c r="W137" s="333"/>
      <c r="X137" s="333"/>
    </row>
    <row r="138" spans="1:30" s="56" customFormat="1" ht="42.75" customHeight="1">
      <c r="A138" s="381" t="s">
        <v>204</v>
      </c>
      <c r="B138" s="381"/>
      <c r="C138" s="381"/>
      <c r="D138" s="381"/>
      <c r="E138" s="381"/>
      <c r="F138" s="376" t="s">
        <v>205</v>
      </c>
      <c r="G138" s="376"/>
      <c r="H138" s="376"/>
      <c r="I138" s="376"/>
      <c r="J138" s="376"/>
      <c r="K138" s="376" t="s">
        <v>206</v>
      </c>
      <c r="L138" s="376"/>
      <c r="M138" s="376"/>
      <c r="N138" s="376"/>
      <c r="O138" s="376"/>
      <c r="P138" s="376" t="s">
        <v>207</v>
      </c>
      <c r="Q138" s="376"/>
      <c r="R138" s="376"/>
      <c r="S138" s="376"/>
      <c r="T138" s="382" t="s">
        <v>208</v>
      </c>
      <c r="U138" s="382"/>
      <c r="V138" s="382"/>
      <c r="W138" s="382"/>
      <c r="X138" s="382"/>
    </row>
    <row r="139" spans="1:30" ht="12.75" customHeight="1">
      <c r="A139" s="375" t="e">
        <f>TRUNC(U135,2)</f>
        <v>#REF!</v>
      </c>
      <c r="B139" s="375"/>
      <c r="C139" s="375"/>
      <c r="D139" s="375"/>
      <c r="E139" s="375"/>
      <c r="F139" s="376">
        <v>1</v>
      </c>
      <c r="G139" s="376"/>
      <c r="H139" s="376"/>
      <c r="I139" s="376"/>
      <c r="J139" s="376"/>
      <c r="K139" s="377" t="e">
        <f>A139*F139</f>
        <v>#REF!</v>
      </c>
      <c r="L139" s="377"/>
      <c r="M139" s="377"/>
      <c r="N139" s="377"/>
      <c r="O139" s="377"/>
      <c r="P139" s="376">
        <v>3</v>
      </c>
      <c r="Q139" s="376"/>
      <c r="R139" s="376"/>
      <c r="S139" s="376"/>
      <c r="T139" s="378" t="e">
        <f>K139*P139</f>
        <v>#REF!</v>
      </c>
      <c r="U139" s="378"/>
      <c r="V139" s="378"/>
      <c r="W139" s="378"/>
      <c r="X139" s="378"/>
    </row>
    <row r="140" spans="1:30" ht="12.75" customHeight="1">
      <c r="A140" s="379" t="s">
        <v>209</v>
      </c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  <c r="L140" s="379"/>
      <c r="M140" s="379"/>
      <c r="N140" s="379"/>
      <c r="O140" s="379"/>
      <c r="P140" s="379"/>
      <c r="Q140" s="379"/>
      <c r="R140" s="379"/>
      <c r="S140" s="379"/>
      <c r="T140" s="380" t="e">
        <f>T139</f>
        <v>#REF!</v>
      </c>
      <c r="U140" s="380"/>
      <c r="V140" s="380"/>
      <c r="W140" s="380"/>
      <c r="X140" s="380"/>
    </row>
    <row r="141" spans="1:30" ht="12.6" customHeight="1" thickBot="1">
      <c r="A141" s="57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</row>
    <row r="142" spans="1:30" ht="22.15" customHeight="1" thickBot="1">
      <c r="A142" s="333" t="s">
        <v>210</v>
      </c>
      <c r="B142" s="333"/>
      <c r="C142" s="333"/>
      <c r="D142" s="333"/>
      <c r="E142" s="333"/>
      <c r="F142" s="333"/>
      <c r="G142" s="333"/>
      <c r="H142" s="333"/>
      <c r="I142" s="333"/>
      <c r="J142" s="333"/>
      <c r="K142" s="333"/>
      <c r="L142" s="333"/>
      <c r="M142" s="333"/>
      <c r="N142" s="333"/>
      <c r="O142" s="333"/>
      <c r="P142" s="333"/>
      <c r="Q142" s="333"/>
      <c r="R142" s="333"/>
      <c r="S142" s="333"/>
      <c r="T142" s="333"/>
      <c r="U142" s="333"/>
      <c r="V142" s="333"/>
      <c r="W142" s="333"/>
      <c r="X142" s="333"/>
    </row>
    <row r="143" spans="1:30" ht="12" customHeight="1">
      <c r="A143" s="356" t="s">
        <v>211</v>
      </c>
      <c r="B143" s="356"/>
      <c r="C143" s="356"/>
      <c r="D143" s="356"/>
      <c r="E143" s="356"/>
      <c r="F143" s="356"/>
      <c r="G143" s="356"/>
      <c r="H143" s="356"/>
      <c r="I143" s="356"/>
      <c r="J143" s="356"/>
      <c r="K143" s="356"/>
      <c r="L143" s="356"/>
      <c r="M143" s="356"/>
      <c r="N143" s="356"/>
      <c r="O143" s="356"/>
      <c r="P143" s="356"/>
      <c r="Q143" s="356"/>
      <c r="R143" s="356"/>
      <c r="S143" s="356"/>
      <c r="T143" s="356"/>
      <c r="U143" s="343" t="s">
        <v>80</v>
      </c>
      <c r="V143" s="343"/>
      <c r="W143" s="343"/>
      <c r="X143" s="343"/>
    </row>
    <row r="144" spans="1:30" ht="13.15" customHeight="1">
      <c r="A144" s="43" t="s">
        <v>58</v>
      </c>
      <c r="B144" s="335" t="s">
        <v>212</v>
      </c>
      <c r="C144" s="335"/>
      <c r="D144" s="335"/>
      <c r="E144" s="335"/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335"/>
      <c r="Q144" s="335"/>
      <c r="R144" s="335"/>
      <c r="S144" s="335"/>
      <c r="T144" s="335"/>
      <c r="U144" s="349" t="e">
        <f>T139</f>
        <v>#REF!</v>
      </c>
      <c r="V144" s="349"/>
      <c r="W144" s="349"/>
      <c r="X144" s="349"/>
    </row>
    <row r="145" spans="1:24" ht="10.9" customHeight="1">
      <c r="A145" s="43" t="s">
        <v>60</v>
      </c>
      <c r="B145" s="335" t="s">
        <v>213</v>
      </c>
      <c r="C145" s="335"/>
      <c r="D145" s="335"/>
      <c r="E145" s="335"/>
      <c r="F145" s="335"/>
      <c r="G145" s="335"/>
      <c r="H145" s="335"/>
      <c r="I145" s="335"/>
      <c r="J145" s="335"/>
      <c r="K145" s="335"/>
      <c r="L145" s="335"/>
      <c r="M145" s="335"/>
      <c r="N145" s="335"/>
      <c r="O145" s="335"/>
      <c r="P145" s="335"/>
      <c r="Q145" s="335"/>
      <c r="R145" s="335"/>
      <c r="S145" s="335"/>
      <c r="T145" s="335"/>
      <c r="U145" s="349" t="e">
        <f>U144</f>
        <v>#REF!</v>
      </c>
      <c r="V145" s="349"/>
      <c r="W145" s="349"/>
      <c r="X145" s="349"/>
    </row>
    <row r="146" spans="1:24" ht="15" customHeight="1" thickBot="1">
      <c r="A146" s="44" t="s">
        <v>63</v>
      </c>
      <c r="B146" s="383" t="s">
        <v>214</v>
      </c>
      <c r="C146" s="383"/>
      <c r="D146" s="383"/>
      <c r="E146" s="383"/>
      <c r="F146" s="383"/>
      <c r="G146" s="383"/>
      <c r="H146" s="383"/>
      <c r="I146" s="383"/>
      <c r="J146" s="383"/>
      <c r="K146" s="383"/>
      <c r="L146" s="383"/>
      <c r="M146" s="383"/>
      <c r="N146" s="383"/>
      <c r="O146" s="383"/>
      <c r="P146" s="383"/>
      <c r="Q146" s="383"/>
      <c r="R146" s="383"/>
      <c r="S146" s="383"/>
      <c r="T146" s="383"/>
      <c r="U146" s="384" t="e">
        <f>U145*12</f>
        <v>#REF!</v>
      </c>
      <c r="V146" s="384"/>
      <c r="W146" s="384"/>
      <c r="X146" s="384"/>
    </row>
    <row r="147" spans="1:24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</sheetData>
  <sheetProtection selectLockedCells="1" selectUnlockedCells="1"/>
  <mergeCells count="338">
    <mergeCell ref="B146:T146"/>
    <mergeCell ref="U146:X146"/>
    <mergeCell ref="A142:X142"/>
    <mergeCell ref="A143:T143"/>
    <mergeCell ref="U143:X143"/>
    <mergeCell ref="B144:T144"/>
    <mergeCell ref="U144:X144"/>
    <mergeCell ref="B145:T145"/>
    <mergeCell ref="U145:X145"/>
    <mergeCell ref="A139:E139"/>
    <mergeCell ref="F139:J139"/>
    <mergeCell ref="K139:O139"/>
    <mergeCell ref="P139:S139"/>
    <mergeCell ref="T139:X139"/>
    <mergeCell ref="A140:S140"/>
    <mergeCell ref="T140:X140"/>
    <mergeCell ref="A137:X137"/>
    <mergeCell ref="A138:E138"/>
    <mergeCell ref="F138:J138"/>
    <mergeCell ref="K138:O138"/>
    <mergeCell ref="P138:S138"/>
    <mergeCell ref="T138:X138"/>
    <mergeCell ref="A133:T133"/>
    <mergeCell ref="U133:X133"/>
    <mergeCell ref="B134:T134"/>
    <mergeCell ref="U134:X134"/>
    <mergeCell ref="A135:T135"/>
    <mergeCell ref="U135:X135"/>
    <mergeCell ref="B130:T130"/>
    <mergeCell ref="U130:X130"/>
    <mergeCell ref="B131:T131"/>
    <mergeCell ref="U131:X131"/>
    <mergeCell ref="B132:T132"/>
    <mergeCell ref="U132:X132"/>
    <mergeCell ref="A126:T126"/>
    <mergeCell ref="U126:X126"/>
    <mergeCell ref="A127:X127"/>
    <mergeCell ref="A128:T128"/>
    <mergeCell ref="U128:X128"/>
    <mergeCell ref="B129:T129"/>
    <mergeCell ref="U129:X129"/>
    <mergeCell ref="A124:B124"/>
    <mergeCell ref="C124:P124"/>
    <mergeCell ref="Q124:T124"/>
    <mergeCell ref="U124:X124"/>
    <mergeCell ref="A125:C125"/>
    <mergeCell ref="D125:P125"/>
    <mergeCell ref="Q125:T125"/>
    <mergeCell ref="U125:X125"/>
    <mergeCell ref="A122:B122"/>
    <mergeCell ref="C122:P122"/>
    <mergeCell ref="Q122:T122"/>
    <mergeCell ref="U122:X122"/>
    <mergeCell ref="A123:C123"/>
    <mergeCell ref="D123:P123"/>
    <mergeCell ref="Q123:T123"/>
    <mergeCell ref="U123:X123"/>
    <mergeCell ref="A120:B120"/>
    <mergeCell ref="C120:P120"/>
    <mergeCell ref="Q120:T120"/>
    <mergeCell ref="U120:X120"/>
    <mergeCell ref="A121:C121"/>
    <mergeCell ref="D121:P121"/>
    <mergeCell ref="Q121:T121"/>
    <mergeCell ref="U121:X121"/>
    <mergeCell ref="A118:C118"/>
    <mergeCell ref="D118:P118"/>
    <mergeCell ref="Q118:T118"/>
    <mergeCell ref="U118:X118"/>
    <mergeCell ref="A119:C119"/>
    <mergeCell ref="D119:P119"/>
    <mergeCell ref="Q119:T119"/>
    <mergeCell ref="U119:X119"/>
    <mergeCell ref="B116:P116"/>
    <mergeCell ref="Q116:T116"/>
    <mergeCell ref="U116:X116"/>
    <mergeCell ref="A117:B117"/>
    <mergeCell ref="C117:P117"/>
    <mergeCell ref="Q117:T117"/>
    <mergeCell ref="U117:X117"/>
    <mergeCell ref="B114:P114"/>
    <mergeCell ref="Q114:T114"/>
    <mergeCell ref="U114:X114"/>
    <mergeCell ref="A115:P115"/>
    <mergeCell ref="Q115:S115"/>
    <mergeCell ref="U115:X115"/>
    <mergeCell ref="B112:P112"/>
    <mergeCell ref="Q112:T112"/>
    <mergeCell ref="U112:X112"/>
    <mergeCell ref="A113:P113"/>
    <mergeCell ref="Q113:S113"/>
    <mergeCell ref="U113:X113"/>
    <mergeCell ref="A107:X107"/>
    <mergeCell ref="A109:X109"/>
    <mergeCell ref="B110:P110"/>
    <mergeCell ref="Q110:T110"/>
    <mergeCell ref="U110:X110"/>
    <mergeCell ref="A111:P111"/>
    <mergeCell ref="Q111:S111"/>
    <mergeCell ref="U111:X111"/>
    <mergeCell ref="B104:P104"/>
    <mergeCell ref="Q104:T104"/>
    <mergeCell ref="U104:X104"/>
    <mergeCell ref="A105:P105"/>
    <mergeCell ref="Q105:T105"/>
    <mergeCell ref="U105:X105"/>
    <mergeCell ref="B102:P102"/>
    <mergeCell ref="Q102:T102"/>
    <mergeCell ref="U102:X102"/>
    <mergeCell ref="B103:P103"/>
    <mergeCell ref="Q103:T103"/>
    <mergeCell ref="U103:X103"/>
    <mergeCell ref="B100:P100"/>
    <mergeCell ref="Q100:T100"/>
    <mergeCell ref="U100:X100"/>
    <mergeCell ref="B101:P101"/>
    <mergeCell ref="Q101:T101"/>
    <mergeCell ref="U101:X101"/>
    <mergeCell ref="A97:X97"/>
    <mergeCell ref="B98:P98"/>
    <mergeCell ref="Q98:T98"/>
    <mergeCell ref="U98:X98"/>
    <mergeCell ref="B99:P99"/>
    <mergeCell ref="Q99:T99"/>
    <mergeCell ref="U99:X99"/>
    <mergeCell ref="B95:P95"/>
    <mergeCell ref="Q95:T95"/>
    <mergeCell ref="U95:X95"/>
    <mergeCell ref="A96:P96"/>
    <mergeCell ref="Q96:T96"/>
    <mergeCell ref="U96:X96"/>
    <mergeCell ref="B93:P93"/>
    <mergeCell ref="Q93:T93"/>
    <mergeCell ref="U93:X93"/>
    <mergeCell ref="A94:P94"/>
    <mergeCell ref="Q94:T94"/>
    <mergeCell ref="U94:X94"/>
    <mergeCell ref="B91:P91"/>
    <mergeCell ref="Q91:T91"/>
    <mergeCell ref="U91:X91"/>
    <mergeCell ref="B92:P92"/>
    <mergeCell ref="Q92:T92"/>
    <mergeCell ref="U92:X92"/>
    <mergeCell ref="B89:P89"/>
    <mergeCell ref="Q89:T89"/>
    <mergeCell ref="U89:X89"/>
    <mergeCell ref="B90:P90"/>
    <mergeCell ref="Q90:T90"/>
    <mergeCell ref="U90:X90"/>
    <mergeCell ref="A86:X86"/>
    <mergeCell ref="B87:P87"/>
    <mergeCell ref="Q87:T87"/>
    <mergeCell ref="U87:X87"/>
    <mergeCell ref="B88:P88"/>
    <mergeCell ref="Q88:T88"/>
    <mergeCell ref="U88:X88"/>
    <mergeCell ref="B84:P84"/>
    <mergeCell ref="Q84:T84"/>
    <mergeCell ref="U84:X84"/>
    <mergeCell ref="A85:P85"/>
    <mergeCell ref="Q85:T85"/>
    <mergeCell ref="U85:X85"/>
    <mergeCell ref="B82:P82"/>
    <mergeCell ref="Q82:T82"/>
    <mergeCell ref="U82:X82"/>
    <mergeCell ref="B83:P83"/>
    <mergeCell ref="Q83:T83"/>
    <mergeCell ref="U83:X83"/>
    <mergeCell ref="B80:P80"/>
    <mergeCell ref="Q80:T80"/>
    <mergeCell ref="U80:X80"/>
    <mergeCell ref="B81:P81"/>
    <mergeCell ref="Q81:T81"/>
    <mergeCell ref="U81:X81"/>
    <mergeCell ref="A77:X77"/>
    <mergeCell ref="B78:P78"/>
    <mergeCell ref="Q78:T78"/>
    <mergeCell ref="U78:X78"/>
    <mergeCell ref="B79:P79"/>
    <mergeCell ref="Q79:T79"/>
    <mergeCell ref="U79:X79"/>
    <mergeCell ref="B75:P75"/>
    <mergeCell ref="Q75:T75"/>
    <mergeCell ref="U75:X75"/>
    <mergeCell ref="A76:P76"/>
    <mergeCell ref="Q76:T76"/>
    <mergeCell ref="U76:X76"/>
    <mergeCell ref="A72:X72"/>
    <mergeCell ref="B73:P73"/>
    <mergeCell ref="Q73:T73"/>
    <mergeCell ref="U73:X73"/>
    <mergeCell ref="B74:P74"/>
    <mergeCell ref="Q74:T74"/>
    <mergeCell ref="U74:X74"/>
    <mergeCell ref="B70:P70"/>
    <mergeCell ref="Q70:T70"/>
    <mergeCell ref="U70:X70"/>
    <mergeCell ref="A71:P71"/>
    <mergeCell ref="Q71:T71"/>
    <mergeCell ref="U71:X71"/>
    <mergeCell ref="B68:P68"/>
    <mergeCell ref="Q68:T68"/>
    <mergeCell ref="U68:X68"/>
    <mergeCell ref="A69:P69"/>
    <mergeCell ref="Q69:T69"/>
    <mergeCell ref="U69:X69"/>
    <mergeCell ref="A65:X65"/>
    <mergeCell ref="B66:P66"/>
    <mergeCell ref="Q66:T66"/>
    <mergeCell ref="U66:X66"/>
    <mergeCell ref="B67:P67"/>
    <mergeCell ref="Q67:T67"/>
    <mergeCell ref="U67:X67"/>
    <mergeCell ref="B63:P63"/>
    <mergeCell ref="Q63:T63"/>
    <mergeCell ref="U63:X63"/>
    <mergeCell ref="A64:P64"/>
    <mergeCell ref="Q64:T64"/>
    <mergeCell ref="U64:X64"/>
    <mergeCell ref="B61:P61"/>
    <mergeCell ref="Q61:T61"/>
    <mergeCell ref="U61:X61"/>
    <mergeCell ref="B62:P62"/>
    <mergeCell ref="Q62:T62"/>
    <mergeCell ref="U62:X62"/>
    <mergeCell ref="B59:P59"/>
    <mergeCell ref="Q59:T59"/>
    <mergeCell ref="U59:X59"/>
    <mergeCell ref="B60:P60"/>
    <mergeCell ref="Q60:T60"/>
    <mergeCell ref="U60:X60"/>
    <mergeCell ref="B57:P57"/>
    <mergeCell ref="Q57:T57"/>
    <mergeCell ref="U57:X57"/>
    <mergeCell ref="B58:P58"/>
    <mergeCell ref="Q58:T58"/>
    <mergeCell ref="U58:X58"/>
    <mergeCell ref="B55:P55"/>
    <mergeCell ref="Q55:T55"/>
    <mergeCell ref="U55:X55"/>
    <mergeCell ref="B56:P56"/>
    <mergeCell ref="Q56:T56"/>
    <mergeCell ref="U56:X56"/>
    <mergeCell ref="B51:T51"/>
    <mergeCell ref="U51:X51"/>
    <mergeCell ref="A52:T52"/>
    <mergeCell ref="U52:X52"/>
    <mergeCell ref="A53:X53"/>
    <mergeCell ref="A54:X54"/>
    <mergeCell ref="B48:T48"/>
    <mergeCell ref="U48:X48"/>
    <mergeCell ref="B49:T49"/>
    <mergeCell ref="U49:X49"/>
    <mergeCell ref="B50:T50"/>
    <mergeCell ref="U50:X50"/>
    <mergeCell ref="B44:T44"/>
    <mergeCell ref="U44:X44"/>
    <mergeCell ref="A45:T45"/>
    <mergeCell ref="U45:X45"/>
    <mergeCell ref="A46:X46"/>
    <mergeCell ref="B47:T47"/>
    <mergeCell ref="U47:X47"/>
    <mergeCell ref="B41:T41"/>
    <mergeCell ref="U41:X41"/>
    <mergeCell ref="B42:T42"/>
    <mergeCell ref="U42:X42"/>
    <mergeCell ref="B43:T43"/>
    <mergeCell ref="U43:X43"/>
    <mergeCell ref="B38:T38"/>
    <mergeCell ref="U38:X38"/>
    <mergeCell ref="B39:T39"/>
    <mergeCell ref="U39:X39"/>
    <mergeCell ref="B40:T40"/>
    <mergeCell ref="U40:X40"/>
    <mergeCell ref="B34:T34"/>
    <mergeCell ref="U34:X34"/>
    <mergeCell ref="A35:T35"/>
    <mergeCell ref="U35:X35"/>
    <mergeCell ref="A36:X36"/>
    <mergeCell ref="B37:T37"/>
    <mergeCell ref="U37:X37"/>
    <mergeCell ref="B31:T31"/>
    <mergeCell ref="U31:X31"/>
    <mergeCell ref="B32:T32"/>
    <mergeCell ref="U32:X32"/>
    <mergeCell ref="B33:T33"/>
    <mergeCell ref="U33:X33"/>
    <mergeCell ref="B28:T28"/>
    <mergeCell ref="U28:X28"/>
    <mergeCell ref="B29:T29"/>
    <mergeCell ref="U29:X29"/>
    <mergeCell ref="B30:T30"/>
    <mergeCell ref="U30:X30"/>
    <mergeCell ref="B23:P23"/>
    <mergeCell ref="Q23:X23"/>
    <mergeCell ref="A25:X25"/>
    <mergeCell ref="B26:T26"/>
    <mergeCell ref="U26:X26"/>
    <mergeCell ref="B27:T27"/>
    <mergeCell ref="U27:X27"/>
    <mergeCell ref="B20:P20"/>
    <mergeCell ref="Q20:X20"/>
    <mergeCell ref="B21:P21"/>
    <mergeCell ref="Q21:X21"/>
    <mergeCell ref="B22:P22"/>
    <mergeCell ref="Q22:X22"/>
    <mergeCell ref="A15:H15"/>
    <mergeCell ref="I15:P15"/>
    <mergeCell ref="Q15:X15"/>
    <mergeCell ref="A16:X16"/>
    <mergeCell ref="A18:X18"/>
    <mergeCell ref="B19:P19"/>
    <mergeCell ref="Q19:X19"/>
    <mergeCell ref="A12:P12"/>
    <mergeCell ref="Q12:X12"/>
    <mergeCell ref="A13:X13"/>
    <mergeCell ref="A14:H14"/>
    <mergeCell ref="I14:P14"/>
    <mergeCell ref="Q14:X14"/>
    <mergeCell ref="B10:P10"/>
    <mergeCell ref="Q10:X10"/>
    <mergeCell ref="B11:P11"/>
    <mergeCell ref="Q11:X11"/>
    <mergeCell ref="Q5:X5"/>
    <mergeCell ref="A6:P6"/>
    <mergeCell ref="Q6:X6"/>
    <mergeCell ref="A7:X7"/>
    <mergeCell ref="B8:P8"/>
    <mergeCell ref="Q8:X8"/>
    <mergeCell ref="A1:X1"/>
    <mergeCell ref="A2:P2"/>
    <mergeCell ref="Q2:X2"/>
    <mergeCell ref="A3:P3"/>
    <mergeCell ref="Q3:X3"/>
    <mergeCell ref="A4:P4"/>
    <mergeCell ref="Q4:X4"/>
    <mergeCell ref="B9:P9"/>
    <mergeCell ref="Q9:X9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0" fitToHeight="0" orientation="landscape" r:id="rId1"/>
  <rowBreaks count="1" manualBreakCount="1">
    <brk id="112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WWR147"/>
  <sheetViews>
    <sheetView showGridLines="0" topLeftCell="A130" zoomScaleNormal="100" zoomScaleSheetLayoutView="115" workbookViewId="0">
      <selection activeCell="U48" sqref="U48:X51"/>
    </sheetView>
  </sheetViews>
  <sheetFormatPr defaultColWidth="0" defaultRowHeight="12"/>
  <cols>
    <col min="1" max="15" width="3.7109375" style="38" customWidth="1"/>
    <col min="16" max="16" width="11.5703125" style="38" customWidth="1"/>
    <col min="17" max="19" width="3.7109375" style="38" customWidth="1"/>
    <col min="20" max="20" width="2.28515625" style="38" customWidth="1"/>
    <col min="21" max="23" width="3.7109375" style="38" customWidth="1"/>
    <col min="24" max="24" width="2.85546875" style="38" customWidth="1"/>
    <col min="25" max="29" width="3.7109375" style="38" hidden="1"/>
    <col min="30" max="30" width="10.5703125" style="38" hidden="1"/>
    <col min="31" max="32" width="7.85546875" style="38" hidden="1"/>
    <col min="33" max="33" width="3.7109375" style="38" hidden="1"/>
    <col min="34" max="34" width="12.85546875" style="38" hidden="1"/>
    <col min="35" max="35" width="9.5703125" style="38" hidden="1"/>
    <col min="36" max="36" width="12.140625" style="38" hidden="1"/>
    <col min="37" max="256" width="9.140625" style="38" hidden="1"/>
    <col min="257" max="271" width="3.7109375" style="38" hidden="1"/>
    <col min="272" max="272" width="11.5703125" style="38" hidden="1"/>
    <col min="273" max="275" width="3.7109375" style="38" hidden="1"/>
    <col min="276" max="276" width="2.28515625" style="38" hidden="1"/>
    <col min="277" max="279" width="3.7109375" style="38" hidden="1"/>
    <col min="280" max="280" width="2.85546875" style="38" hidden="1"/>
    <col min="281" max="285" width="3.7109375" style="38" hidden="1"/>
    <col min="286" max="286" width="10.5703125" style="38" hidden="1"/>
    <col min="287" max="292" width="3.7109375" style="38" hidden="1"/>
    <col min="293" max="512" width="9.140625" style="38" hidden="1"/>
    <col min="513" max="527" width="3.7109375" style="38" hidden="1"/>
    <col min="528" max="528" width="11.5703125" style="38" hidden="1"/>
    <col min="529" max="531" width="3.7109375" style="38" hidden="1"/>
    <col min="532" max="532" width="2.28515625" style="38" hidden="1"/>
    <col min="533" max="535" width="3.7109375" style="38" hidden="1"/>
    <col min="536" max="536" width="2.85546875" style="38" hidden="1"/>
    <col min="537" max="541" width="3.7109375" style="38" hidden="1"/>
    <col min="542" max="542" width="10.5703125" style="38" hidden="1"/>
    <col min="543" max="548" width="3.7109375" style="38" hidden="1"/>
    <col min="549" max="768" width="9.140625" style="38" hidden="1"/>
    <col min="769" max="783" width="3.7109375" style="38" hidden="1"/>
    <col min="784" max="784" width="11.5703125" style="38" hidden="1"/>
    <col min="785" max="787" width="3.7109375" style="38" hidden="1"/>
    <col min="788" max="788" width="2.28515625" style="38" hidden="1"/>
    <col min="789" max="791" width="3.7109375" style="38" hidden="1"/>
    <col min="792" max="792" width="2.85546875" style="38" hidden="1"/>
    <col min="793" max="797" width="3.7109375" style="38" hidden="1"/>
    <col min="798" max="798" width="10.5703125" style="38" hidden="1"/>
    <col min="799" max="804" width="3.7109375" style="38" hidden="1"/>
    <col min="805" max="1024" width="9.140625" style="38" hidden="1"/>
    <col min="1025" max="1039" width="3.7109375" style="38" hidden="1"/>
    <col min="1040" max="1040" width="11.5703125" style="38" hidden="1"/>
    <col min="1041" max="1043" width="3.7109375" style="38" hidden="1"/>
    <col min="1044" max="1044" width="2.28515625" style="38" hidden="1"/>
    <col min="1045" max="1047" width="3.7109375" style="38" hidden="1"/>
    <col min="1048" max="1048" width="2.85546875" style="38" hidden="1"/>
    <col min="1049" max="1053" width="3.7109375" style="38" hidden="1"/>
    <col min="1054" max="1054" width="10.5703125" style="38" hidden="1"/>
    <col min="1055" max="1060" width="3.7109375" style="38" hidden="1"/>
    <col min="1061" max="1280" width="9.140625" style="38" hidden="1"/>
    <col min="1281" max="1295" width="3.7109375" style="38" hidden="1"/>
    <col min="1296" max="1296" width="11.5703125" style="38" hidden="1"/>
    <col min="1297" max="1299" width="3.7109375" style="38" hidden="1"/>
    <col min="1300" max="1300" width="2.28515625" style="38" hidden="1"/>
    <col min="1301" max="1303" width="3.7109375" style="38" hidden="1"/>
    <col min="1304" max="1304" width="2.85546875" style="38" hidden="1"/>
    <col min="1305" max="1309" width="3.7109375" style="38" hidden="1"/>
    <col min="1310" max="1310" width="10.5703125" style="38" hidden="1"/>
    <col min="1311" max="1316" width="3.7109375" style="38" hidden="1"/>
    <col min="1317" max="1536" width="9.140625" style="38" hidden="1"/>
    <col min="1537" max="1551" width="3.7109375" style="38" hidden="1"/>
    <col min="1552" max="1552" width="11.5703125" style="38" hidden="1"/>
    <col min="1553" max="1555" width="3.7109375" style="38" hidden="1"/>
    <col min="1556" max="1556" width="2.28515625" style="38" hidden="1"/>
    <col min="1557" max="1559" width="3.7109375" style="38" hidden="1"/>
    <col min="1560" max="1560" width="2.85546875" style="38" hidden="1"/>
    <col min="1561" max="1565" width="3.7109375" style="38" hidden="1"/>
    <col min="1566" max="1566" width="10.5703125" style="38" hidden="1"/>
    <col min="1567" max="1572" width="3.7109375" style="38" hidden="1"/>
    <col min="1573" max="1792" width="9.140625" style="38" hidden="1"/>
    <col min="1793" max="1807" width="3.7109375" style="38" hidden="1"/>
    <col min="1808" max="1808" width="11.5703125" style="38" hidden="1"/>
    <col min="1809" max="1811" width="3.7109375" style="38" hidden="1"/>
    <col min="1812" max="1812" width="2.28515625" style="38" hidden="1"/>
    <col min="1813" max="1815" width="3.7109375" style="38" hidden="1"/>
    <col min="1816" max="1816" width="2.85546875" style="38" hidden="1"/>
    <col min="1817" max="1821" width="3.7109375" style="38" hidden="1"/>
    <col min="1822" max="1822" width="10.5703125" style="38" hidden="1"/>
    <col min="1823" max="1828" width="3.7109375" style="38" hidden="1"/>
    <col min="1829" max="2048" width="9.140625" style="38" hidden="1"/>
    <col min="2049" max="2063" width="3.7109375" style="38" hidden="1"/>
    <col min="2064" max="2064" width="11.5703125" style="38" hidden="1"/>
    <col min="2065" max="2067" width="3.7109375" style="38" hidden="1"/>
    <col min="2068" max="2068" width="2.28515625" style="38" hidden="1"/>
    <col min="2069" max="2071" width="3.7109375" style="38" hidden="1"/>
    <col min="2072" max="2072" width="2.85546875" style="38" hidden="1"/>
    <col min="2073" max="2077" width="3.7109375" style="38" hidden="1"/>
    <col min="2078" max="2078" width="10.5703125" style="38" hidden="1"/>
    <col min="2079" max="2084" width="3.7109375" style="38" hidden="1"/>
    <col min="2085" max="2304" width="9.140625" style="38" hidden="1"/>
    <col min="2305" max="2319" width="3.7109375" style="38" hidden="1"/>
    <col min="2320" max="2320" width="11.5703125" style="38" hidden="1"/>
    <col min="2321" max="2323" width="3.7109375" style="38" hidden="1"/>
    <col min="2324" max="2324" width="2.28515625" style="38" hidden="1"/>
    <col min="2325" max="2327" width="3.7109375" style="38" hidden="1"/>
    <col min="2328" max="2328" width="2.85546875" style="38" hidden="1"/>
    <col min="2329" max="2333" width="3.7109375" style="38" hidden="1"/>
    <col min="2334" max="2334" width="10.5703125" style="38" hidden="1"/>
    <col min="2335" max="2340" width="3.7109375" style="38" hidden="1"/>
    <col min="2341" max="2560" width="9.140625" style="38" hidden="1"/>
    <col min="2561" max="2575" width="3.7109375" style="38" hidden="1"/>
    <col min="2576" max="2576" width="11.5703125" style="38" hidden="1"/>
    <col min="2577" max="2579" width="3.7109375" style="38" hidden="1"/>
    <col min="2580" max="2580" width="2.28515625" style="38" hidden="1"/>
    <col min="2581" max="2583" width="3.7109375" style="38" hidden="1"/>
    <col min="2584" max="2584" width="2.85546875" style="38" hidden="1"/>
    <col min="2585" max="2589" width="3.7109375" style="38" hidden="1"/>
    <col min="2590" max="2590" width="10.5703125" style="38" hidden="1"/>
    <col min="2591" max="2596" width="3.7109375" style="38" hidden="1"/>
    <col min="2597" max="2816" width="9.140625" style="38" hidden="1"/>
    <col min="2817" max="2831" width="3.7109375" style="38" hidden="1"/>
    <col min="2832" max="2832" width="11.5703125" style="38" hidden="1"/>
    <col min="2833" max="2835" width="3.7109375" style="38" hidden="1"/>
    <col min="2836" max="2836" width="2.28515625" style="38" hidden="1"/>
    <col min="2837" max="2839" width="3.7109375" style="38" hidden="1"/>
    <col min="2840" max="2840" width="2.85546875" style="38" hidden="1"/>
    <col min="2841" max="2845" width="3.7109375" style="38" hidden="1"/>
    <col min="2846" max="2846" width="10.5703125" style="38" hidden="1"/>
    <col min="2847" max="2852" width="3.7109375" style="38" hidden="1"/>
    <col min="2853" max="3072" width="9.140625" style="38" hidden="1"/>
    <col min="3073" max="3087" width="3.7109375" style="38" hidden="1"/>
    <col min="3088" max="3088" width="11.5703125" style="38" hidden="1"/>
    <col min="3089" max="3091" width="3.7109375" style="38" hidden="1"/>
    <col min="3092" max="3092" width="2.28515625" style="38" hidden="1"/>
    <col min="3093" max="3095" width="3.7109375" style="38" hidden="1"/>
    <col min="3096" max="3096" width="2.85546875" style="38" hidden="1"/>
    <col min="3097" max="3101" width="3.7109375" style="38" hidden="1"/>
    <col min="3102" max="3102" width="10.5703125" style="38" hidden="1"/>
    <col min="3103" max="3108" width="3.7109375" style="38" hidden="1"/>
    <col min="3109" max="3328" width="9.140625" style="38" hidden="1"/>
    <col min="3329" max="3343" width="3.7109375" style="38" hidden="1"/>
    <col min="3344" max="3344" width="11.5703125" style="38" hidden="1"/>
    <col min="3345" max="3347" width="3.7109375" style="38" hidden="1"/>
    <col min="3348" max="3348" width="2.28515625" style="38" hidden="1"/>
    <col min="3349" max="3351" width="3.7109375" style="38" hidden="1"/>
    <col min="3352" max="3352" width="2.85546875" style="38" hidden="1"/>
    <col min="3353" max="3357" width="3.7109375" style="38" hidden="1"/>
    <col min="3358" max="3358" width="10.5703125" style="38" hidden="1"/>
    <col min="3359" max="3364" width="3.7109375" style="38" hidden="1"/>
    <col min="3365" max="3584" width="9.140625" style="38" hidden="1"/>
    <col min="3585" max="3599" width="3.7109375" style="38" hidden="1"/>
    <col min="3600" max="3600" width="11.5703125" style="38" hidden="1"/>
    <col min="3601" max="3603" width="3.7109375" style="38" hidden="1"/>
    <col min="3604" max="3604" width="2.28515625" style="38" hidden="1"/>
    <col min="3605" max="3607" width="3.7109375" style="38" hidden="1"/>
    <col min="3608" max="3608" width="2.85546875" style="38" hidden="1"/>
    <col min="3609" max="3613" width="3.7109375" style="38" hidden="1"/>
    <col min="3614" max="3614" width="10.5703125" style="38" hidden="1"/>
    <col min="3615" max="3620" width="3.7109375" style="38" hidden="1"/>
    <col min="3621" max="3840" width="9.140625" style="38" hidden="1"/>
    <col min="3841" max="3855" width="3.7109375" style="38" hidden="1"/>
    <col min="3856" max="3856" width="11.5703125" style="38" hidden="1"/>
    <col min="3857" max="3859" width="3.7109375" style="38" hidden="1"/>
    <col min="3860" max="3860" width="2.28515625" style="38" hidden="1"/>
    <col min="3861" max="3863" width="3.7109375" style="38" hidden="1"/>
    <col min="3864" max="3864" width="2.85546875" style="38" hidden="1"/>
    <col min="3865" max="3869" width="3.7109375" style="38" hidden="1"/>
    <col min="3870" max="3870" width="10.5703125" style="38" hidden="1"/>
    <col min="3871" max="3876" width="3.7109375" style="38" hidden="1"/>
    <col min="3877" max="4096" width="9.140625" style="38" hidden="1"/>
    <col min="4097" max="4111" width="3.7109375" style="38" hidden="1"/>
    <col min="4112" max="4112" width="11.5703125" style="38" hidden="1"/>
    <col min="4113" max="4115" width="3.7109375" style="38" hidden="1"/>
    <col min="4116" max="4116" width="2.28515625" style="38" hidden="1"/>
    <col min="4117" max="4119" width="3.7109375" style="38" hidden="1"/>
    <col min="4120" max="4120" width="2.85546875" style="38" hidden="1"/>
    <col min="4121" max="4125" width="3.7109375" style="38" hidden="1"/>
    <col min="4126" max="4126" width="10.5703125" style="38" hidden="1"/>
    <col min="4127" max="4132" width="3.7109375" style="38" hidden="1"/>
    <col min="4133" max="4352" width="9.140625" style="38" hidden="1"/>
    <col min="4353" max="4367" width="3.7109375" style="38" hidden="1"/>
    <col min="4368" max="4368" width="11.5703125" style="38" hidden="1"/>
    <col min="4369" max="4371" width="3.7109375" style="38" hidden="1"/>
    <col min="4372" max="4372" width="2.28515625" style="38" hidden="1"/>
    <col min="4373" max="4375" width="3.7109375" style="38" hidden="1"/>
    <col min="4376" max="4376" width="2.85546875" style="38" hidden="1"/>
    <col min="4377" max="4381" width="3.7109375" style="38" hidden="1"/>
    <col min="4382" max="4382" width="10.5703125" style="38" hidden="1"/>
    <col min="4383" max="4388" width="3.7109375" style="38" hidden="1"/>
    <col min="4389" max="4608" width="9.140625" style="38" hidden="1"/>
    <col min="4609" max="4623" width="3.7109375" style="38" hidden="1"/>
    <col min="4624" max="4624" width="11.5703125" style="38" hidden="1"/>
    <col min="4625" max="4627" width="3.7109375" style="38" hidden="1"/>
    <col min="4628" max="4628" width="2.28515625" style="38" hidden="1"/>
    <col min="4629" max="4631" width="3.7109375" style="38" hidden="1"/>
    <col min="4632" max="4632" width="2.85546875" style="38" hidden="1"/>
    <col min="4633" max="4637" width="3.7109375" style="38" hidden="1"/>
    <col min="4638" max="4638" width="10.5703125" style="38" hidden="1"/>
    <col min="4639" max="4644" width="3.7109375" style="38" hidden="1"/>
    <col min="4645" max="4864" width="9.140625" style="38" hidden="1"/>
    <col min="4865" max="4879" width="3.7109375" style="38" hidden="1"/>
    <col min="4880" max="4880" width="11.5703125" style="38" hidden="1"/>
    <col min="4881" max="4883" width="3.7109375" style="38" hidden="1"/>
    <col min="4884" max="4884" width="2.28515625" style="38" hidden="1"/>
    <col min="4885" max="4887" width="3.7109375" style="38" hidden="1"/>
    <col min="4888" max="4888" width="2.85546875" style="38" hidden="1"/>
    <col min="4889" max="4893" width="3.7109375" style="38" hidden="1"/>
    <col min="4894" max="4894" width="10.5703125" style="38" hidden="1"/>
    <col min="4895" max="4900" width="3.7109375" style="38" hidden="1"/>
    <col min="4901" max="5120" width="9.140625" style="38" hidden="1"/>
    <col min="5121" max="5135" width="3.7109375" style="38" hidden="1"/>
    <col min="5136" max="5136" width="11.5703125" style="38" hidden="1"/>
    <col min="5137" max="5139" width="3.7109375" style="38" hidden="1"/>
    <col min="5140" max="5140" width="2.28515625" style="38" hidden="1"/>
    <col min="5141" max="5143" width="3.7109375" style="38" hidden="1"/>
    <col min="5144" max="5144" width="2.85546875" style="38" hidden="1"/>
    <col min="5145" max="5149" width="3.7109375" style="38" hidden="1"/>
    <col min="5150" max="5150" width="10.5703125" style="38" hidden="1"/>
    <col min="5151" max="5156" width="3.7109375" style="38" hidden="1"/>
    <col min="5157" max="5376" width="9.140625" style="38" hidden="1"/>
    <col min="5377" max="5391" width="3.7109375" style="38" hidden="1"/>
    <col min="5392" max="5392" width="11.5703125" style="38" hidden="1"/>
    <col min="5393" max="5395" width="3.7109375" style="38" hidden="1"/>
    <col min="5396" max="5396" width="2.28515625" style="38" hidden="1"/>
    <col min="5397" max="5399" width="3.7109375" style="38" hidden="1"/>
    <col min="5400" max="5400" width="2.85546875" style="38" hidden="1"/>
    <col min="5401" max="5405" width="3.7109375" style="38" hidden="1"/>
    <col min="5406" max="5406" width="10.5703125" style="38" hidden="1"/>
    <col min="5407" max="5412" width="3.7109375" style="38" hidden="1"/>
    <col min="5413" max="5632" width="9.140625" style="38" hidden="1"/>
    <col min="5633" max="5647" width="3.7109375" style="38" hidden="1"/>
    <col min="5648" max="5648" width="11.5703125" style="38" hidden="1"/>
    <col min="5649" max="5651" width="3.7109375" style="38" hidden="1"/>
    <col min="5652" max="5652" width="2.28515625" style="38" hidden="1"/>
    <col min="5653" max="5655" width="3.7109375" style="38" hidden="1"/>
    <col min="5656" max="5656" width="2.85546875" style="38" hidden="1"/>
    <col min="5657" max="5661" width="3.7109375" style="38" hidden="1"/>
    <col min="5662" max="5662" width="10.5703125" style="38" hidden="1"/>
    <col min="5663" max="5668" width="3.7109375" style="38" hidden="1"/>
    <col min="5669" max="5888" width="9.140625" style="38" hidden="1"/>
    <col min="5889" max="5903" width="3.7109375" style="38" hidden="1"/>
    <col min="5904" max="5904" width="11.5703125" style="38" hidden="1"/>
    <col min="5905" max="5907" width="3.7109375" style="38" hidden="1"/>
    <col min="5908" max="5908" width="2.28515625" style="38" hidden="1"/>
    <col min="5909" max="5911" width="3.7109375" style="38" hidden="1"/>
    <col min="5912" max="5912" width="2.85546875" style="38" hidden="1"/>
    <col min="5913" max="5917" width="3.7109375" style="38" hidden="1"/>
    <col min="5918" max="5918" width="10.5703125" style="38" hidden="1"/>
    <col min="5919" max="5924" width="3.7109375" style="38" hidden="1"/>
    <col min="5925" max="6144" width="9.140625" style="38" hidden="1"/>
    <col min="6145" max="6159" width="3.7109375" style="38" hidden="1"/>
    <col min="6160" max="6160" width="11.5703125" style="38" hidden="1"/>
    <col min="6161" max="6163" width="3.7109375" style="38" hidden="1"/>
    <col min="6164" max="6164" width="2.28515625" style="38" hidden="1"/>
    <col min="6165" max="6167" width="3.7109375" style="38" hidden="1"/>
    <col min="6168" max="6168" width="2.85546875" style="38" hidden="1"/>
    <col min="6169" max="6173" width="3.7109375" style="38" hidden="1"/>
    <col min="6174" max="6174" width="10.5703125" style="38" hidden="1"/>
    <col min="6175" max="6180" width="3.7109375" style="38" hidden="1"/>
    <col min="6181" max="6400" width="9.140625" style="38" hidden="1"/>
    <col min="6401" max="6415" width="3.7109375" style="38" hidden="1"/>
    <col min="6416" max="6416" width="11.5703125" style="38" hidden="1"/>
    <col min="6417" max="6419" width="3.7109375" style="38" hidden="1"/>
    <col min="6420" max="6420" width="2.28515625" style="38" hidden="1"/>
    <col min="6421" max="6423" width="3.7109375" style="38" hidden="1"/>
    <col min="6424" max="6424" width="2.85546875" style="38" hidden="1"/>
    <col min="6425" max="6429" width="3.7109375" style="38" hidden="1"/>
    <col min="6430" max="6430" width="10.5703125" style="38" hidden="1"/>
    <col min="6431" max="6436" width="3.7109375" style="38" hidden="1"/>
    <col min="6437" max="6656" width="9.140625" style="38" hidden="1"/>
    <col min="6657" max="6671" width="3.7109375" style="38" hidden="1"/>
    <col min="6672" max="6672" width="11.5703125" style="38" hidden="1"/>
    <col min="6673" max="6675" width="3.7109375" style="38" hidden="1"/>
    <col min="6676" max="6676" width="2.28515625" style="38" hidden="1"/>
    <col min="6677" max="6679" width="3.7109375" style="38" hidden="1"/>
    <col min="6680" max="6680" width="2.85546875" style="38" hidden="1"/>
    <col min="6681" max="6685" width="3.7109375" style="38" hidden="1"/>
    <col min="6686" max="6686" width="10.5703125" style="38" hidden="1"/>
    <col min="6687" max="6692" width="3.7109375" style="38" hidden="1"/>
    <col min="6693" max="6912" width="9.140625" style="38" hidden="1"/>
    <col min="6913" max="6927" width="3.7109375" style="38" hidden="1"/>
    <col min="6928" max="6928" width="11.5703125" style="38" hidden="1"/>
    <col min="6929" max="6931" width="3.7109375" style="38" hidden="1"/>
    <col min="6932" max="6932" width="2.28515625" style="38" hidden="1"/>
    <col min="6933" max="6935" width="3.7109375" style="38" hidden="1"/>
    <col min="6936" max="6936" width="2.85546875" style="38" hidden="1"/>
    <col min="6937" max="6941" width="3.7109375" style="38" hidden="1"/>
    <col min="6942" max="6942" width="10.5703125" style="38" hidden="1"/>
    <col min="6943" max="6948" width="3.7109375" style="38" hidden="1"/>
    <col min="6949" max="7168" width="9.140625" style="38" hidden="1"/>
    <col min="7169" max="7183" width="3.7109375" style="38" hidden="1"/>
    <col min="7184" max="7184" width="11.5703125" style="38" hidden="1"/>
    <col min="7185" max="7187" width="3.7109375" style="38" hidden="1"/>
    <col min="7188" max="7188" width="2.28515625" style="38" hidden="1"/>
    <col min="7189" max="7191" width="3.7109375" style="38" hidden="1"/>
    <col min="7192" max="7192" width="2.85546875" style="38" hidden="1"/>
    <col min="7193" max="7197" width="3.7109375" style="38" hidden="1"/>
    <col min="7198" max="7198" width="10.5703125" style="38" hidden="1"/>
    <col min="7199" max="7204" width="3.7109375" style="38" hidden="1"/>
    <col min="7205" max="7424" width="9.140625" style="38" hidden="1"/>
    <col min="7425" max="7439" width="3.7109375" style="38" hidden="1"/>
    <col min="7440" max="7440" width="11.5703125" style="38" hidden="1"/>
    <col min="7441" max="7443" width="3.7109375" style="38" hidden="1"/>
    <col min="7444" max="7444" width="2.28515625" style="38" hidden="1"/>
    <col min="7445" max="7447" width="3.7109375" style="38" hidden="1"/>
    <col min="7448" max="7448" width="2.85546875" style="38" hidden="1"/>
    <col min="7449" max="7453" width="3.7109375" style="38" hidden="1"/>
    <col min="7454" max="7454" width="10.5703125" style="38" hidden="1"/>
    <col min="7455" max="7460" width="3.7109375" style="38" hidden="1"/>
    <col min="7461" max="7680" width="9.140625" style="38" hidden="1"/>
    <col min="7681" max="7695" width="3.7109375" style="38" hidden="1"/>
    <col min="7696" max="7696" width="11.5703125" style="38" hidden="1"/>
    <col min="7697" max="7699" width="3.7109375" style="38" hidden="1"/>
    <col min="7700" max="7700" width="2.28515625" style="38" hidden="1"/>
    <col min="7701" max="7703" width="3.7109375" style="38" hidden="1"/>
    <col min="7704" max="7704" width="2.85546875" style="38" hidden="1"/>
    <col min="7705" max="7709" width="3.7109375" style="38" hidden="1"/>
    <col min="7710" max="7710" width="10.5703125" style="38" hidden="1"/>
    <col min="7711" max="7716" width="3.7109375" style="38" hidden="1"/>
    <col min="7717" max="7936" width="9.140625" style="38" hidden="1"/>
    <col min="7937" max="7951" width="3.7109375" style="38" hidden="1"/>
    <col min="7952" max="7952" width="11.5703125" style="38" hidden="1"/>
    <col min="7953" max="7955" width="3.7109375" style="38" hidden="1"/>
    <col min="7956" max="7956" width="2.28515625" style="38" hidden="1"/>
    <col min="7957" max="7959" width="3.7109375" style="38" hidden="1"/>
    <col min="7960" max="7960" width="2.85546875" style="38" hidden="1"/>
    <col min="7961" max="7965" width="3.7109375" style="38" hidden="1"/>
    <col min="7966" max="7966" width="10.5703125" style="38" hidden="1"/>
    <col min="7967" max="7972" width="3.7109375" style="38" hidden="1"/>
    <col min="7973" max="8192" width="9.140625" style="38" hidden="1"/>
    <col min="8193" max="8207" width="3.7109375" style="38" hidden="1"/>
    <col min="8208" max="8208" width="11.5703125" style="38" hidden="1"/>
    <col min="8209" max="8211" width="3.7109375" style="38" hidden="1"/>
    <col min="8212" max="8212" width="2.28515625" style="38" hidden="1"/>
    <col min="8213" max="8215" width="3.7109375" style="38" hidden="1"/>
    <col min="8216" max="8216" width="2.85546875" style="38" hidden="1"/>
    <col min="8217" max="8221" width="3.7109375" style="38" hidden="1"/>
    <col min="8222" max="8222" width="10.5703125" style="38" hidden="1"/>
    <col min="8223" max="8228" width="3.7109375" style="38" hidden="1"/>
    <col min="8229" max="8448" width="9.140625" style="38" hidden="1"/>
    <col min="8449" max="8463" width="3.7109375" style="38" hidden="1"/>
    <col min="8464" max="8464" width="11.5703125" style="38" hidden="1"/>
    <col min="8465" max="8467" width="3.7109375" style="38" hidden="1"/>
    <col min="8468" max="8468" width="2.28515625" style="38" hidden="1"/>
    <col min="8469" max="8471" width="3.7109375" style="38" hidden="1"/>
    <col min="8472" max="8472" width="2.85546875" style="38" hidden="1"/>
    <col min="8473" max="8477" width="3.7109375" style="38" hidden="1"/>
    <col min="8478" max="8478" width="10.5703125" style="38" hidden="1"/>
    <col min="8479" max="8484" width="3.7109375" style="38" hidden="1"/>
    <col min="8485" max="8704" width="9.140625" style="38" hidden="1"/>
    <col min="8705" max="8719" width="3.7109375" style="38" hidden="1"/>
    <col min="8720" max="8720" width="11.5703125" style="38" hidden="1"/>
    <col min="8721" max="8723" width="3.7109375" style="38" hidden="1"/>
    <col min="8724" max="8724" width="2.28515625" style="38" hidden="1"/>
    <col min="8725" max="8727" width="3.7109375" style="38" hidden="1"/>
    <col min="8728" max="8728" width="2.85546875" style="38" hidden="1"/>
    <col min="8729" max="8733" width="3.7109375" style="38" hidden="1"/>
    <col min="8734" max="8734" width="10.5703125" style="38" hidden="1"/>
    <col min="8735" max="8740" width="3.7109375" style="38" hidden="1"/>
    <col min="8741" max="8960" width="9.140625" style="38" hidden="1"/>
    <col min="8961" max="8975" width="3.7109375" style="38" hidden="1"/>
    <col min="8976" max="8976" width="11.5703125" style="38" hidden="1"/>
    <col min="8977" max="8979" width="3.7109375" style="38" hidden="1"/>
    <col min="8980" max="8980" width="2.28515625" style="38" hidden="1"/>
    <col min="8981" max="8983" width="3.7109375" style="38" hidden="1"/>
    <col min="8984" max="8984" width="2.85546875" style="38" hidden="1"/>
    <col min="8985" max="8989" width="3.7109375" style="38" hidden="1"/>
    <col min="8990" max="8990" width="10.5703125" style="38" hidden="1"/>
    <col min="8991" max="8996" width="3.7109375" style="38" hidden="1"/>
    <col min="8997" max="9216" width="9.140625" style="38" hidden="1"/>
    <col min="9217" max="9231" width="3.7109375" style="38" hidden="1"/>
    <col min="9232" max="9232" width="11.5703125" style="38" hidden="1"/>
    <col min="9233" max="9235" width="3.7109375" style="38" hidden="1"/>
    <col min="9236" max="9236" width="2.28515625" style="38" hidden="1"/>
    <col min="9237" max="9239" width="3.7109375" style="38" hidden="1"/>
    <col min="9240" max="9240" width="2.85546875" style="38" hidden="1"/>
    <col min="9241" max="9245" width="3.7109375" style="38" hidden="1"/>
    <col min="9246" max="9246" width="10.5703125" style="38" hidden="1"/>
    <col min="9247" max="9252" width="3.7109375" style="38" hidden="1"/>
    <col min="9253" max="9472" width="9.140625" style="38" hidden="1"/>
    <col min="9473" max="9487" width="3.7109375" style="38" hidden="1"/>
    <col min="9488" max="9488" width="11.5703125" style="38" hidden="1"/>
    <col min="9489" max="9491" width="3.7109375" style="38" hidden="1"/>
    <col min="9492" max="9492" width="2.28515625" style="38" hidden="1"/>
    <col min="9493" max="9495" width="3.7109375" style="38" hidden="1"/>
    <col min="9496" max="9496" width="2.85546875" style="38" hidden="1"/>
    <col min="9497" max="9501" width="3.7109375" style="38" hidden="1"/>
    <col min="9502" max="9502" width="10.5703125" style="38" hidden="1"/>
    <col min="9503" max="9508" width="3.7109375" style="38" hidden="1"/>
    <col min="9509" max="9728" width="9.140625" style="38" hidden="1"/>
    <col min="9729" max="9743" width="3.7109375" style="38" hidden="1"/>
    <col min="9744" max="9744" width="11.5703125" style="38" hidden="1"/>
    <col min="9745" max="9747" width="3.7109375" style="38" hidden="1"/>
    <col min="9748" max="9748" width="2.28515625" style="38" hidden="1"/>
    <col min="9749" max="9751" width="3.7109375" style="38" hidden="1"/>
    <col min="9752" max="9752" width="2.85546875" style="38" hidden="1"/>
    <col min="9753" max="9757" width="3.7109375" style="38" hidden="1"/>
    <col min="9758" max="9758" width="10.5703125" style="38" hidden="1"/>
    <col min="9759" max="9764" width="3.7109375" style="38" hidden="1"/>
    <col min="9765" max="9984" width="9.140625" style="38" hidden="1"/>
    <col min="9985" max="9999" width="3.7109375" style="38" hidden="1"/>
    <col min="10000" max="10000" width="11.5703125" style="38" hidden="1"/>
    <col min="10001" max="10003" width="3.7109375" style="38" hidden="1"/>
    <col min="10004" max="10004" width="2.28515625" style="38" hidden="1"/>
    <col min="10005" max="10007" width="3.7109375" style="38" hidden="1"/>
    <col min="10008" max="10008" width="2.85546875" style="38" hidden="1"/>
    <col min="10009" max="10013" width="3.7109375" style="38" hidden="1"/>
    <col min="10014" max="10014" width="10.5703125" style="38" hidden="1"/>
    <col min="10015" max="10020" width="3.7109375" style="38" hidden="1"/>
    <col min="10021" max="10240" width="9.140625" style="38" hidden="1"/>
    <col min="10241" max="10255" width="3.7109375" style="38" hidden="1"/>
    <col min="10256" max="10256" width="11.5703125" style="38" hidden="1"/>
    <col min="10257" max="10259" width="3.7109375" style="38" hidden="1"/>
    <col min="10260" max="10260" width="2.28515625" style="38" hidden="1"/>
    <col min="10261" max="10263" width="3.7109375" style="38" hidden="1"/>
    <col min="10264" max="10264" width="2.85546875" style="38" hidden="1"/>
    <col min="10265" max="10269" width="3.7109375" style="38" hidden="1"/>
    <col min="10270" max="10270" width="10.5703125" style="38" hidden="1"/>
    <col min="10271" max="10276" width="3.7109375" style="38" hidden="1"/>
    <col min="10277" max="10496" width="9.140625" style="38" hidden="1"/>
    <col min="10497" max="10511" width="3.7109375" style="38" hidden="1"/>
    <col min="10512" max="10512" width="11.5703125" style="38" hidden="1"/>
    <col min="10513" max="10515" width="3.7109375" style="38" hidden="1"/>
    <col min="10516" max="10516" width="2.28515625" style="38" hidden="1"/>
    <col min="10517" max="10519" width="3.7109375" style="38" hidden="1"/>
    <col min="10520" max="10520" width="2.85546875" style="38" hidden="1"/>
    <col min="10521" max="10525" width="3.7109375" style="38" hidden="1"/>
    <col min="10526" max="10526" width="10.5703125" style="38" hidden="1"/>
    <col min="10527" max="10532" width="3.7109375" style="38" hidden="1"/>
    <col min="10533" max="10752" width="9.140625" style="38" hidden="1"/>
    <col min="10753" max="10767" width="3.7109375" style="38" hidden="1"/>
    <col min="10768" max="10768" width="11.5703125" style="38" hidden="1"/>
    <col min="10769" max="10771" width="3.7109375" style="38" hidden="1"/>
    <col min="10772" max="10772" width="2.28515625" style="38" hidden="1"/>
    <col min="10773" max="10775" width="3.7109375" style="38" hidden="1"/>
    <col min="10776" max="10776" width="2.85546875" style="38" hidden="1"/>
    <col min="10777" max="10781" width="3.7109375" style="38" hidden="1"/>
    <col min="10782" max="10782" width="10.5703125" style="38" hidden="1"/>
    <col min="10783" max="10788" width="3.7109375" style="38" hidden="1"/>
    <col min="10789" max="11008" width="9.140625" style="38" hidden="1"/>
    <col min="11009" max="11023" width="3.7109375" style="38" hidden="1"/>
    <col min="11024" max="11024" width="11.5703125" style="38" hidden="1"/>
    <col min="11025" max="11027" width="3.7109375" style="38" hidden="1"/>
    <col min="11028" max="11028" width="2.28515625" style="38" hidden="1"/>
    <col min="11029" max="11031" width="3.7109375" style="38" hidden="1"/>
    <col min="11032" max="11032" width="2.85546875" style="38" hidden="1"/>
    <col min="11033" max="11037" width="3.7109375" style="38" hidden="1"/>
    <col min="11038" max="11038" width="10.5703125" style="38" hidden="1"/>
    <col min="11039" max="11044" width="3.7109375" style="38" hidden="1"/>
    <col min="11045" max="11264" width="9.140625" style="38" hidden="1"/>
    <col min="11265" max="11279" width="3.7109375" style="38" hidden="1"/>
    <col min="11280" max="11280" width="11.5703125" style="38" hidden="1"/>
    <col min="11281" max="11283" width="3.7109375" style="38" hidden="1"/>
    <col min="11284" max="11284" width="2.28515625" style="38" hidden="1"/>
    <col min="11285" max="11287" width="3.7109375" style="38" hidden="1"/>
    <col min="11288" max="11288" width="2.85546875" style="38" hidden="1"/>
    <col min="11289" max="11293" width="3.7109375" style="38" hidden="1"/>
    <col min="11294" max="11294" width="10.5703125" style="38" hidden="1"/>
    <col min="11295" max="11300" width="3.7109375" style="38" hidden="1"/>
    <col min="11301" max="11520" width="9.140625" style="38" hidden="1"/>
    <col min="11521" max="11535" width="3.7109375" style="38" hidden="1"/>
    <col min="11536" max="11536" width="11.5703125" style="38" hidden="1"/>
    <col min="11537" max="11539" width="3.7109375" style="38" hidden="1"/>
    <col min="11540" max="11540" width="2.28515625" style="38" hidden="1"/>
    <col min="11541" max="11543" width="3.7109375" style="38" hidden="1"/>
    <col min="11544" max="11544" width="2.85546875" style="38" hidden="1"/>
    <col min="11545" max="11549" width="3.7109375" style="38" hidden="1"/>
    <col min="11550" max="11550" width="10.5703125" style="38" hidden="1"/>
    <col min="11551" max="11556" width="3.7109375" style="38" hidden="1"/>
    <col min="11557" max="11776" width="9.140625" style="38" hidden="1"/>
    <col min="11777" max="11791" width="3.7109375" style="38" hidden="1"/>
    <col min="11792" max="11792" width="11.5703125" style="38" hidden="1"/>
    <col min="11793" max="11795" width="3.7109375" style="38" hidden="1"/>
    <col min="11796" max="11796" width="2.28515625" style="38" hidden="1"/>
    <col min="11797" max="11799" width="3.7109375" style="38" hidden="1"/>
    <col min="11800" max="11800" width="2.85546875" style="38" hidden="1"/>
    <col min="11801" max="11805" width="3.7109375" style="38" hidden="1"/>
    <col min="11806" max="11806" width="10.5703125" style="38" hidden="1"/>
    <col min="11807" max="11812" width="3.7109375" style="38" hidden="1"/>
    <col min="11813" max="12032" width="9.140625" style="38" hidden="1"/>
    <col min="12033" max="12047" width="3.7109375" style="38" hidden="1"/>
    <col min="12048" max="12048" width="11.5703125" style="38" hidden="1"/>
    <col min="12049" max="12051" width="3.7109375" style="38" hidden="1"/>
    <col min="12052" max="12052" width="2.28515625" style="38" hidden="1"/>
    <col min="12053" max="12055" width="3.7109375" style="38" hidden="1"/>
    <col min="12056" max="12056" width="2.85546875" style="38" hidden="1"/>
    <col min="12057" max="12061" width="3.7109375" style="38" hidden="1"/>
    <col min="12062" max="12062" width="10.5703125" style="38" hidden="1"/>
    <col min="12063" max="12068" width="3.7109375" style="38" hidden="1"/>
    <col min="12069" max="12288" width="9.140625" style="38" hidden="1"/>
    <col min="12289" max="12303" width="3.7109375" style="38" hidden="1"/>
    <col min="12304" max="12304" width="11.5703125" style="38" hidden="1"/>
    <col min="12305" max="12307" width="3.7109375" style="38" hidden="1"/>
    <col min="12308" max="12308" width="2.28515625" style="38" hidden="1"/>
    <col min="12309" max="12311" width="3.7109375" style="38" hidden="1"/>
    <col min="12312" max="12312" width="2.85546875" style="38" hidden="1"/>
    <col min="12313" max="12317" width="3.7109375" style="38" hidden="1"/>
    <col min="12318" max="12318" width="10.5703125" style="38" hidden="1"/>
    <col min="12319" max="12324" width="3.7109375" style="38" hidden="1"/>
    <col min="12325" max="12544" width="9.140625" style="38" hidden="1"/>
    <col min="12545" max="12559" width="3.7109375" style="38" hidden="1"/>
    <col min="12560" max="12560" width="11.5703125" style="38" hidden="1"/>
    <col min="12561" max="12563" width="3.7109375" style="38" hidden="1"/>
    <col min="12564" max="12564" width="2.28515625" style="38" hidden="1"/>
    <col min="12565" max="12567" width="3.7109375" style="38" hidden="1"/>
    <col min="12568" max="12568" width="2.85546875" style="38" hidden="1"/>
    <col min="12569" max="12573" width="3.7109375" style="38" hidden="1"/>
    <col min="12574" max="12574" width="10.5703125" style="38" hidden="1"/>
    <col min="12575" max="12580" width="3.7109375" style="38" hidden="1"/>
    <col min="12581" max="12800" width="9.140625" style="38" hidden="1"/>
    <col min="12801" max="12815" width="3.7109375" style="38" hidden="1"/>
    <col min="12816" max="12816" width="11.5703125" style="38" hidden="1"/>
    <col min="12817" max="12819" width="3.7109375" style="38" hidden="1"/>
    <col min="12820" max="12820" width="2.28515625" style="38" hidden="1"/>
    <col min="12821" max="12823" width="3.7109375" style="38" hidden="1"/>
    <col min="12824" max="12824" width="2.85546875" style="38" hidden="1"/>
    <col min="12825" max="12829" width="3.7109375" style="38" hidden="1"/>
    <col min="12830" max="12830" width="10.5703125" style="38" hidden="1"/>
    <col min="12831" max="12836" width="3.7109375" style="38" hidden="1"/>
    <col min="12837" max="13056" width="9.140625" style="38" hidden="1"/>
    <col min="13057" max="13071" width="3.7109375" style="38" hidden="1"/>
    <col min="13072" max="13072" width="11.5703125" style="38" hidden="1"/>
    <col min="13073" max="13075" width="3.7109375" style="38" hidden="1"/>
    <col min="13076" max="13076" width="2.28515625" style="38" hidden="1"/>
    <col min="13077" max="13079" width="3.7109375" style="38" hidden="1"/>
    <col min="13080" max="13080" width="2.85546875" style="38" hidden="1"/>
    <col min="13081" max="13085" width="3.7109375" style="38" hidden="1"/>
    <col min="13086" max="13086" width="10.5703125" style="38" hidden="1"/>
    <col min="13087" max="13092" width="3.7109375" style="38" hidden="1"/>
    <col min="13093" max="13312" width="9.140625" style="38" hidden="1"/>
    <col min="13313" max="13327" width="3.7109375" style="38" hidden="1"/>
    <col min="13328" max="13328" width="11.5703125" style="38" hidden="1"/>
    <col min="13329" max="13331" width="3.7109375" style="38" hidden="1"/>
    <col min="13332" max="13332" width="2.28515625" style="38" hidden="1"/>
    <col min="13333" max="13335" width="3.7109375" style="38" hidden="1"/>
    <col min="13336" max="13336" width="2.85546875" style="38" hidden="1"/>
    <col min="13337" max="13341" width="3.7109375" style="38" hidden="1"/>
    <col min="13342" max="13342" width="10.5703125" style="38" hidden="1"/>
    <col min="13343" max="13348" width="3.7109375" style="38" hidden="1"/>
    <col min="13349" max="13568" width="9.140625" style="38" hidden="1"/>
    <col min="13569" max="13583" width="3.7109375" style="38" hidden="1"/>
    <col min="13584" max="13584" width="11.5703125" style="38" hidden="1"/>
    <col min="13585" max="13587" width="3.7109375" style="38" hidden="1"/>
    <col min="13588" max="13588" width="2.28515625" style="38" hidden="1"/>
    <col min="13589" max="13591" width="3.7109375" style="38" hidden="1"/>
    <col min="13592" max="13592" width="2.85546875" style="38" hidden="1"/>
    <col min="13593" max="13597" width="3.7109375" style="38" hidden="1"/>
    <col min="13598" max="13598" width="10.5703125" style="38" hidden="1"/>
    <col min="13599" max="13604" width="3.7109375" style="38" hidden="1"/>
    <col min="13605" max="13824" width="9.140625" style="38" hidden="1"/>
    <col min="13825" max="13839" width="3.7109375" style="38" hidden="1"/>
    <col min="13840" max="13840" width="11.5703125" style="38" hidden="1"/>
    <col min="13841" max="13843" width="3.7109375" style="38" hidden="1"/>
    <col min="13844" max="13844" width="2.28515625" style="38" hidden="1"/>
    <col min="13845" max="13847" width="3.7109375" style="38" hidden="1"/>
    <col min="13848" max="13848" width="2.85546875" style="38" hidden="1"/>
    <col min="13849" max="13853" width="3.7109375" style="38" hidden="1"/>
    <col min="13854" max="13854" width="10.5703125" style="38" hidden="1"/>
    <col min="13855" max="13860" width="3.7109375" style="38" hidden="1"/>
    <col min="13861" max="14080" width="9.140625" style="38" hidden="1"/>
    <col min="14081" max="14095" width="3.7109375" style="38" hidden="1"/>
    <col min="14096" max="14096" width="11.5703125" style="38" hidden="1"/>
    <col min="14097" max="14099" width="3.7109375" style="38" hidden="1"/>
    <col min="14100" max="14100" width="2.28515625" style="38" hidden="1"/>
    <col min="14101" max="14103" width="3.7109375" style="38" hidden="1"/>
    <col min="14104" max="14104" width="2.85546875" style="38" hidden="1"/>
    <col min="14105" max="14109" width="3.7109375" style="38" hidden="1"/>
    <col min="14110" max="14110" width="10.5703125" style="38" hidden="1"/>
    <col min="14111" max="14116" width="3.7109375" style="38" hidden="1"/>
    <col min="14117" max="14336" width="9.140625" style="38" hidden="1"/>
    <col min="14337" max="14351" width="3.7109375" style="38" hidden="1"/>
    <col min="14352" max="14352" width="11.5703125" style="38" hidden="1"/>
    <col min="14353" max="14355" width="3.7109375" style="38" hidden="1"/>
    <col min="14356" max="14356" width="2.28515625" style="38" hidden="1"/>
    <col min="14357" max="14359" width="3.7109375" style="38" hidden="1"/>
    <col min="14360" max="14360" width="2.85546875" style="38" hidden="1"/>
    <col min="14361" max="14365" width="3.7109375" style="38" hidden="1"/>
    <col min="14366" max="14366" width="10.5703125" style="38" hidden="1"/>
    <col min="14367" max="14372" width="3.7109375" style="38" hidden="1"/>
    <col min="14373" max="14592" width="9.140625" style="38" hidden="1"/>
    <col min="14593" max="14607" width="3.7109375" style="38" hidden="1"/>
    <col min="14608" max="14608" width="11.5703125" style="38" hidden="1"/>
    <col min="14609" max="14611" width="3.7109375" style="38" hidden="1"/>
    <col min="14612" max="14612" width="2.28515625" style="38" hidden="1"/>
    <col min="14613" max="14615" width="3.7109375" style="38" hidden="1"/>
    <col min="14616" max="14616" width="2.85546875" style="38" hidden="1"/>
    <col min="14617" max="14621" width="3.7109375" style="38" hidden="1"/>
    <col min="14622" max="14622" width="10.5703125" style="38" hidden="1"/>
    <col min="14623" max="14628" width="3.7109375" style="38" hidden="1"/>
    <col min="14629" max="14848" width="9.140625" style="38" hidden="1"/>
    <col min="14849" max="14863" width="3.7109375" style="38" hidden="1"/>
    <col min="14864" max="14864" width="11.5703125" style="38" hidden="1"/>
    <col min="14865" max="14867" width="3.7109375" style="38" hidden="1"/>
    <col min="14868" max="14868" width="2.28515625" style="38" hidden="1"/>
    <col min="14869" max="14871" width="3.7109375" style="38" hidden="1"/>
    <col min="14872" max="14872" width="2.85546875" style="38" hidden="1"/>
    <col min="14873" max="14877" width="3.7109375" style="38" hidden="1"/>
    <col min="14878" max="14878" width="10.5703125" style="38" hidden="1"/>
    <col min="14879" max="14884" width="3.7109375" style="38" hidden="1"/>
    <col min="14885" max="15104" width="9.140625" style="38" hidden="1"/>
    <col min="15105" max="15119" width="3.7109375" style="38" hidden="1"/>
    <col min="15120" max="15120" width="11.5703125" style="38" hidden="1"/>
    <col min="15121" max="15123" width="3.7109375" style="38" hidden="1"/>
    <col min="15124" max="15124" width="2.28515625" style="38" hidden="1"/>
    <col min="15125" max="15127" width="3.7109375" style="38" hidden="1"/>
    <col min="15128" max="15128" width="2.85546875" style="38" hidden="1"/>
    <col min="15129" max="15133" width="3.7109375" style="38" hidden="1"/>
    <col min="15134" max="15134" width="10.5703125" style="38" hidden="1"/>
    <col min="15135" max="15140" width="3.7109375" style="38" hidden="1"/>
    <col min="15141" max="15360" width="9.140625" style="38" hidden="1"/>
    <col min="15361" max="15375" width="3.7109375" style="38" hidden="1"/>
    <col min="15376" max="15376" width="11.5703125" style="38" hidden="1"/>
    <col min="15377" max="15379" width="3.7109375" style="38" hidden="1"/>
    <col min="15380" max="15380" width="2.28515625" style="38" hidden="1"/>
    <col min="15381" max="15383" width="3.7109375" style="38" hidden="1"/>
    <col min="15384" max="15384" width="2.85546875" style="38" hidden="1"/>
    <col min="15385" max="15389" width="3.7109375" style="38" hidden="1"/>
    <col min="15390" max="15390" width="10.5703125" style="38" hidden="1"/>
    <col min="15391" max="15396" width="3.7109375" style="38" hidden="1"/>
    <col min="15397" max="15616" width="9.140625" style="38" hidden="1"/>
    <col min="15617" max="15631" width="3.7109375" style="38" hidden="1"/>
    <col min="15632" max="15632" width="11.5703125" style="38" hidden="1"/>
    <col min="15633" max="15635" width="3.7109375" style="38" hidden="1"/>
    <col min="15636" max="15636" width="2.28515625" style="38" hidden="1"/>
    <col min="15637" max="15639" width="3.7109375" style="38" hidden="1"/>
    <col min="15640" max="15640" width="2.85546875" style="38" hidden="1"/>
    <col min="15641" max="15645" width="3.7109375" style="38" hidden="1"/>
    <col min="15646" max="15646" width="10.5703125" style="38" hidden="1"/>
    <col min="15647" max="15652" width="3.7109375" style="38" hidden="1"/>
    <col min="15653" max="15872" width="9.140625" style="38" hidden="1"/>
    <col min="15873" max="15887" width="3.7109375" style="38" hidden="1"/>
    <col min="15888" max="15888" width="11.5703125" style="38" hidden="1"/>
    <col min="15889" max="15891" width="3.7109375" style="38" hidden="1"/>
    <col min="15892" max="15892" width="2.28515625" style="38" hidden="1"/>
    <col min="15893" max="15895" width="3.7109375" style="38" hidden="1"/>
    <col min="15896" max="15896" width="2.85546875" style="38" hidden="1"/>
    <col min="15897" max="15901" width="3.7109375" style="38" hidden="1"/>
    <col min="15902" max="15902" width="10.5703125" style="38" hidden="1"/>
    <col min="15903" max="15908" width="3.7109375" style="38" hidden="1"/>
    <col min="15909" max="16128" width="9.140625" style="38" hidden="1"/>
    <col min="16129" max="16143" width="3.7109375" style="38" hidden="1"/>
    <col min="16144" max="16144" width="11.5703125" style="38" hidden="1"/>
    <col min="16145" max="16147" width="3.7109375" style="38" hidden="1"/>
    <col min="16148" max="16148" width="2.28515625" style="38" hidden="1"/>
    <col min="16149" max="16151" width="3.7109375" style="38" hidden="1"/>
    <col min="16152" max="16152" width="2.85546875" style="38" hidden="1"/>
    <col min="16153" max="16157" width="3.7109375" style="38" hidden="1"/>
    <col min="16158" max="16158" width="10.5703125" style="38" hidden="1"/>
    <col min="16159" max="16164" width="3.7109375" style="38" hidden="1"/>
    <col min="16165" max="16384" width="9.140625" style="38" hidden="1"/>
  </cols>
  <sheetData>
    <row r="1" spans="1:30" ht="53.25" customHeight="1" thickBot="1">
      <c r="A1" s="315" t="s">
        <v>226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30" ht="5.0999999999999996" customHeight="1" thickBo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  <c r="R2" s="317"/>
      <c r="S2" s="317"/>
      <c r="T2" s="317"/>
      <c r="U2" s="317"/>
      <c r="V2" s="317"/>
      <c r="W2" s="317"/>
      <c r="X2" s="317"/>
    </row>
    <row r="3" spans="1:30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9" t="s">
        <v>51</v>
      </c>
      <c r="R3" s="319"/>
      <c r="S3" s="319"/>
      <c r="T3" s="319"/>
      <c r="U3" s="319"/>
      <c r="V3" s="319"/>
      <c r="W3" s="319"/>
      <c r="X3" s="319"/>
    </row>
    <row r="4" spans="1:30">
      <c r="A4" s="320" t="s">
        <v>52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1" t="s">
        <v>53</v>
      </c>
      <c r="R4" s="321"/>
      <c r="S4" s="321"/>
      <c r="T4" s="321"/>
      <c r="U4" s="321"/>
      <c r="V4" s="321"/>
      <c r="W4" s="321"/>
      <c r="X4" s="321"/>
      <c r="AD4" s="38" t="s">
        <v>54</v>
      </c>
    </row>
    <row r="5" spans="1:30" ht="13.5" thickBot="1">
      <c r="A5" s="39" t="s">
        <v>55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0"/>
      <c r="N5" s="40"/>
      <c r="O5" s="40"/>
      <c r="P5" s="40"/>
      <c r="Q5" s="327" t="s">
        <v>56</v>
      </c>
      <c r="R5" s="328"/>
      <c r="S5" s="328"/>
      <c r="T5" s="328"/>
      <c r="U5" s="328"/>
      <c r="V5" s="328"/>
      <c r="W5" s="328"/>
      <c r="X5" s="328"/>
    </row>
    <row r="6" spans="1:30" ht="5.0999999999999996" customHeight="1" thickBot="1">
      <c r="A6" s="316"/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7"/>
      <c r="R6" s="317"/>
      <c r="S6" s="317"/>
      <c r="T6" s="317"/>
      <c r="U6" s="317"/>
      <c r="V6" s="317"/>
      <c r="W6" s="317"/>
      <c r="X6" s="317"/>
    </row>
    <row r="7" spans="1:30" ht="21" customHeight="1" thickBot="1">
      <c r="A7" s="329" t="s">
        <v>57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</row>
    <row r="8" spans="1:30" ht="12.75" thickBot="1">
      <c r="A8" s="42" t="s">
        <v>58</v>
      </c>
      <c r="B8" s="330" t="s">
        <v>59</v>
      </c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  <c r="P8" s="330"/>
      <c r="Q8" s="327">
        <v>44440</v>
      </c>
      <c r="R8" s="328"/>
      <c r="S8" s="328"/>
      <c r="T8" s="328"/>
      <c r="U8" s="328"/>
      <c r="V8" s="328"/>
      <c r="W8" s="328"/>
      <c r="X8" s="328"/>
    </row>
    <row r="9" spans="1:30" ht="12.75">
      <c r="A9" s="43" t="s">
        <v>60</v>
      </c>
      <c r="B9" s="322" t="s">
        <v>61</v>
      </c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3" t="s">
        <v>62</v>
      </c>
      <c r="R9" s="323"/>
      <c r="S9" s="323"/>
      <c r="T9" s="323"/>
      <c r="U9" s="323"/>
      <c r="V9" s="323"/>
      <c r="W9" s="323"/>
      <c r="X9" s="323"/>
    </row>
    <row r="10" spans="1:30">
      <c r="A10" s="43" t="s">
        <v>63</v>
      </c>
      <c r="B10" s="322" t="s">
        <v>64</v>
      </c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4" t="s">
        <v>65</v>
      </c>
      <c r="R10" s="324"/>
      <c r="S10" s="324"/>
      <c r="T10" s="324"/>
      <c r="U10" s="324"/>
      <c r="V10" s="324"/>
      <c r="W10" s="324"/>
      <c r="X10" s="324"/>
    </row>
    <row r="11" spans="1:30" ht="12.75" thickBot="1">
      <c r="A11" s="44" t="s">
        <v>66</v>
      </c>
      <c r="B11" s="325" t="s">
        <v>67</v>
      </c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6">
        <v>12</v>
      </c>
      <c r="R11" s="326"/>
      <c r="S11" s="326"/>
      <c r="T11" s="326"/>
      <c r="U11" s="326"/>
      <c r="V11" s="326"/>
      <c r="W11" s="326"/>
      <c r="X11" s="326"/>
    </row>
    <row r="12" spans="1:30" ht="5.0999999999999996" customHeight="1" thickBot="1">
      <c r="A12" s="316"/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7"/>
      <c r="R12" s="317"/>
      <c r="S12" s="317"/>
      <c r="T12" s="317"/>
      <c r="U12" s="317"/>
      <c r="V12" s="317"/>
      <c r="W12" s="317"/>
      <c r="X12" s="317"/>
    </row>
    <row r="13" spans="1:30" ht="21" customHeight="1">
      <c r="A13" s="337" t="s">
        <v>68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</row>
    <row r="14" spans="1:30" ht="33.75" customHeight="1">
      <c r="A14" s="338" t="s">
        <v>220</v>
      </c>
      <c r="B14" s="338"/>
      <c r="C14" s="338"/>
      <c r="D14" s="338"/>
      <c r="E14" s="338"/>
      <c r="F14" s="338"/>
      <c r="G14" s="338"/>
      <c r="H14" s="338"/>
      <c r="I14" s="339" t="s">
        <v>69</v>
      </c>
      <c r="J14" s="339"/>
      <c r="K14" s="339"/>
      <c r="L14" s="339"/>
      <c r="M14" s="339"/>
      <c r="N14" s="339"/>
      <c r="O14" s="339"/>
      <c r="P14" s="339"/>
      <c r="Q14" s="340" t="s">
        <v>70</v>
      </c>
      <c r="R14" s="340"/>
      <c r="S14" s="340"/>
      <c r="T14" s="340"/>
      <c r="U14" s="340"/>
      <c r="V14" s="340"/>
      <c r="W14" s="340"/>
      <c r="X14" s="340"/>
    </row>
    <row r="15" spans="1:30" ht="49.5" customHeight="1" thickBot="1">
      <c r="A15" s="331" t="s">
        <v>71</v>
      </c>
      <c r="B15" s="331"/>
      <c r="C15" s="331"/>
      <c r="D15" s="331"/>
      <c r="E15" s="331"/>
      <c r="F15" s="331"/>
      <c r="G15" s="331"/>
      <c r="H15" s="331"/>
      <c r="I15" s="332" t="s">
        <v>72</v>
      </c>
      <c r="J15" s="332"/>
      <c r="K15" s="332"/>
      <c r="L15" s="332"/>
      <c r="M15" s="332"/>
      <c r="N15" s="332"/>
      <c r="O15" s="332"/>
      <c r="P15" s="332"/>
      <c r="Q15" s="328">
        <v>1</v>
      </c>
      <c r="R15" s="328"/>
      <c r="S15" s="328"/>
      <c r="T15" s="328"/>
      <c r="U15" s="328"/>
      <c r="V15" s="328"/>
      <c r="W15" s="328"/>
      <c r="X15" s="328"/>
    </row>
    <row r="16" spans="1:30" ht="21" customHeight="1" thickBot="1">
      <c r="A16" s="333" t="s">
        <v>73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</row>
    <row r="17" spans="1:32" ht="5.0999999999999996" customHeight="1" thickBot="1"/>
    <row r="18" spans="1:32" ht="21" customHeight="1">
      <c r="A18" s="334" t="s">
        <v>74</v>
      </c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</row>
    <row r="19" spans="1:32">
      <c r="A19" s="43">
        <v>1</v>
      </c>
      <c r="B19" s="335" t="s">
        <v>75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6" t="s">
        <v>215</v>
      </c>
      <c r="R19" s="336"/>
      <c r="S19" s="336"/>
      <c r="T19" s="336"/>
      <c r="U19" s="336"/>
      <c r="V19" s="336"/>
      <c r="W19" s="336"/>
      <c r="X19" s="336"/>
      <c r="AE19" s="38">
        <v>937</v>
      </c>
      <c r="AF19" s="38">
        <v>954</v>
      </c>
    </row>
    <row r="20" spans="1:32">
      <c r="A20" s="43">
        <v>2</v>
      </c>
      <c r="B20" s="335" t="s">
        <v>221</v>
      </c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41">
        <v>0</v>
      </c>
      <c r="R20" s="341"/>
      <c r="S20" s="341"/>
      <c r="T20" s="341"/>
      <c r="U20" s="341"/>
      <c r="V20" s="341"/>
      <c r="W20" s="341"/>
      <c r="X20" s="341"/>
      <c r="AD20" s="38">
        <v>5622</v>
      </c>
      <c r="AE20" s="38">
        <f>AD20/AE19</f>
        <v>6</v>
      </c>
      <c r="AF20" s="45">
        <f>AE20*AF19</f>
        <v>5724</v>
      </c>
    </row>
    <row r="21" spans="1:32" ht="26.85" customHeight="1">
      <c r="A21" s="43">
        <v>3</v>
      </c>
      <c r="B21" s="335" t="s">
        <v>76</v>
      </c>
      <c r="C21" s="335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85" t="s">
        <v>24</v>
      </c>
      <c r="R21" s="386"/>
      <c r="S21" s="386"/>
      <c r="T21" s="386"/>
      <c r="U21" s="386"/>
      <c r="V21" s="386"/>
      <c r="W21" s="386"/>
      <c r="X21" s="387"/>
      <c r="AD21" s="38" t="s">
        <v>227</v>
      </c>
    </row>
    <row r="22" spans="1:32">
      <c r="A22" s="43">
        <v>4</v>
      </c>
      <c r="B22" s="335" t="s">
        <v>77</v>
      </c>
      <c r="C22" s="335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48">
        <v>44256</v>
      </c>
      <c r="R22" s="348"/>
      <c r="S22" s="348"/>
      <c r="T22" s="348"/>
      <c r="U22" s="348"/>
      <c r="V22" s="348"/>
      <c r="W22" s="348"/>
      <c r="X22" s="348"/>
    </row>
    <row r="23" spans="1:32" ht="12.75" customHeight="1">
      <c r="A23" s="43">
        <v>5</v>
      </c>
      <c r="B23" s="335" t="s">
        <v>223</v>
      </c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49">
        <v>0</v>
      </c>
      <c r="R23" s="349"/>
      <c r="S23" s="349"/>
      <c r="T23" s="349"/>
      <c r="U23" s="349"/>
      <c r="V23" s="349"/>
      <c r="W23" s="349"/>
      <c r="X23" s="349"/>
    </row>
    <row r="24" spans="1:32" ht="5.0999999999999996" customHeight="1" thickBot="1"/>
    <row r="25" spans="1:32" ht="21" customHeight="1">
      <c r="A25" s="334" t="s">
        <v>78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34"/>
    </row>
    <row r="26" spans="1:32">
      <c r="A26" s="46">
        <v>1</v>
      </c>
      <c r="B26" s="342" t="s">
        <v>79</v>
      </c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3" t="s">
        <v>80</v>
      </c>
      <c r="V26" s="343"/>
      <c r="W26" s="343"/>
      <c r="X26" s="343"/>
    </row>
    <row r="27" spans="1:32">
      <c r="A27" s="43" t="s">
        <v>58</v>
      </c>
      <c r="B27" s="344" t="s">
        <v>81</v>
      </c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1">
        <f>Q20</f>
        <v>0</v>
      </c>
      <c r="V27" s="341"/>
      <c r="W27" s="341"/>
      <c r="X27" s="341"/>
    </row>
    <row r="28" spans="1:32">
      <c r="A28" s="43" t="s">
        <v>60</v>
      </c>
      <c r="B28" s="335" t="s">
        <v>82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49"/>
      <c r="V28" s="349"/>
      <c r="W28" s="349"/>
      <c r="X28" s="349"/>
    </row>
    <row r="29" spans="1:32">
      <c r="A29" s="43" t="s">
        <v>63</v>
      </c>
      <c r="B29" s="335" t="s">
        <v>83</v>
      </c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49">
        <v>0</v>
      </c>
      <c r="V29" s="349"/>
      <c r="W29" s="349"/>
      <c r="X29" s="349"/>
    </row>
    <row r="30" spans="1:32">
      <c r="A30" s="43" t="s">
        <v>66</v>
      </c>
      <c r="B30" s="335" t="s">
        <v>84</v>
      </c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49"/>
      <c r="V30" s="349"/>
      <c r="W30" s="349"/>
      <c r="X30" s="349"/>
    </row>
    <row r="31" spans="1:32">
      <c r="A31" s="43" t="s">
        <v>85</v>
      </c>
      <c r="B31" s="335" t="s">
        <v>86</v>
      </c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49"/>
      <c r="V31" s="349"/>
      <c r="W31" s="349"/>
      <c r="X31" s="349"/>
    </row>
    <row r="32" spans="1:32">
      <c r="A32" s="43" t="s">
        <v>87</v>
      </c>
      <c r="B32" s="335" t="s">
        <v>88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49"/>
      <c r="V32" s="349"/>
      <c r="W32" s="349"/>
      <c r="X32" s="349"/>
    </row>
    <row r="33" spans="1:31">
      <c r="A33" s="43" t="s">
        <v>89</v>
      </c>
      <c r="B33" s="335" t="s">
        <v>90</v>
      </c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49"/>
      <c r="V33" s="349"/>
      <c r="W33" s="349"/>
      <c r="X33" s="349"/>
    </row>
    <row r="34" spans="1:31">
      <c r="A34" s="43" t="s">
        <v>91</v>
      </c>
      <c r="B34" s="350" t="s">
        <v>92</v>
      </c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49">
        <f>U27*0.05</f>
        <v>0</v>
      </c>
      <c r="V34" s="349"/>
      <c r="W34" s="349"/>
      <c r="X34" s="349"/>
    </row>
    <row r="35" spans="1:31" ht="12.75" customHeight="1" thickBot="1">
      <c r="A35" s="351" t="s">
        <v>93</v>
      </c>
      <c r="B35" s="351"/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2">
        <f>TRUNC(SUM(U27:X34),2)</f>
        <v>0</v>
      </c>
      <c r="V35" s="352"/>
      <c r="W35" s="352"/>
      <c r="X35" s="352"/>
    </row>
    <row r="36" spans="1:31" ht="21" customHeight="1">
      <c r="A36" s="334" t="s">
        <v>94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</row>
    <row r="37" spans="1:31">
      <c r="A37" s="46">
        <v>2</v>
      </c>
      <c r="B37" s="350" t="s">
        <v>95</v>
      </c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43" t="s">
        <v>80</v>
      </c>
      <c r="V37" s="343"/>
      <c r="W37" s="343"/>
      <c r="X37" s="343"/>
    </row>
    <row r="38" spans="1:31" ht="12.75">
      <c r="A38" s="43" t="s">
        <v>58</v>
      </c>
      <c r="B38" s="335" t="s">
        <v>96</v>
      </c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90"/>
      <c r="V38" s="390"/>
      <c r="W38" s="390"/>
      <c r="X38" s="390"/>
      <c r="Y38" s="1"/>
    </row>
    <row r="39" spans="1:31" ht="12.75">
      <c r="A39" s="43" t="s">
        <v>60</v>
      </c>
      <c r="B39" s="335" t="s">
        <v>97</v>
      </c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41"/>
      <c r="V39" s="341"/>
      <c r="W39" s="341"/>
      <c r="X39" s="341"/>
      <c r="Y39" s="1"/>
    </row>
    <row r="40" spans="1:31" ht="12.75">
      <c r="A40" s="43" t="s">
        <v>63</v>
      </c>
      <c r="B40" s="335" t="s">
        <v>224</v>
      </c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49"/>
      <c r="V40" s="349"/>
      <c r="W40" s="349"/>
      <c r="X40" s="349"/>
      <c r="Y40" s="1"/>
    </row>
    <row r="41" spans="1:31" ht="12.75">
      <c r="A41" s="43" t="s">
        <v>66</v>
      </c>
      <c r="B41" s="335" t="s">
        <v>99</v>
      </c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49"/>
      <c r="V41" s="349"/>
      <c r="W41" s="349"/>
      <c r="X41" s="349"/>
      <c r="Y41" s="1"/>
    </row>
    <row r="42" spans="1:31" ht="12.75">
      <c r="A42" s="43" t="s">
        <v>85</v>
      </c>
      <c r="B42" s="357" t="s">
        <v>100</v>
      </c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9"/>
      <c r="U42" s="349"/>
      <c r="V42" s="349"/>
      <c r="W42" s="349"/>
      <c r="X42" s="349"/>
      <c r="Y42" s="1"/>
    </row>
    <row r="43" spans="1:31" ht="12.75">
      <c r="A43" s="43" t="s">
        <v>87</v>
      </c>
      <c r="B43" s="335" t="s">
        <v>101</v>
      </c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49"/>
      <c r="V43" s="349"/>
      <c r="W43" s="349"/>
      <c r="X43" s="349"/>
      <c r="Y43" s="1"/>
    </row>
    <row r="44" spans="1:31" ht="12.75">
      <c r="A44" s="43" t="s">
        <v>89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3"/>
      <c r="V44" s="354"/>
      <c r="W44" s="354"/>
      <c r="X44" s="355"/>
      <c r="Y44" s="1"/>
    </row>
    <row r="45" spans="1:31" ht="12.75" customHeight="1" thickBot="1">
      <c r="A45" s="356" t="s">
        <v>102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41">
        <f>TRUNC(SUM(U38:X44),2)</f>
        <v>0</v>
      </c>
      <c r="V45" s="341"/>
      <c r="W45" s="341"/>
      <c r="X45" s="341"/>
      <c r="AD45" s="45">
        <f>U45+U52</f>
        <v>0</v>
      </c>
      <c r="AE45" s="45">
        <v>1059.3399999999999</v>
      </c>
    </row>
    <row r="46" spans="1:31" ht="21" customHeight="1">
      <c r="A46" s="334" t="s">
        <v>103</v>
      </c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V46" s="334"/>
      <c r="W46" s="334"/>
      <c r="X46" s="334"/>
    </row>
    <row r="47" spans="1:31">
      <c r="A47" s="46">
        <v>3</v>
      </c>
      <c r="B47" s="342" t="s">
        <v>104</v>
      </c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3" t="s">
        <v>105</v>
      </c>
      <c r="V47" s="343"/>
      <c r="W47" s="343"/>
      <c r="X47" s="343"/>
    </row>
    <row r="48" spans="1:31" ht="12.75">
      <c r="A48" s="43" t="s">
        <v>58</v>
      </c>
      <c r="B48" s="335" t="s">
        <v>106</v>
      </c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49"/>
      <c r="V48" s="349"/>
      <c r="W48" s="349"/>
      <c r="X48" s="349"/>
      <c r="Y48" s="1"/>
    </row>
    <row r="49" spans="1:36" ht="12.75">
      <c r="A49" s="43" t="s">
        <v>60</v>
      </c>
      <c r="B49" s="335" t="s">
        <v>225</v>
      </c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49"/>
      <c r="V49" s="349"/>
      <c r="W49" s="349"/>
      <c r="X49" s="349"/>
      <c r="Y49" s="1"/>
    </row>
    <row r="50" spans="1:36" ht="12.75">
      <c r="A50" s="43" t="s">
        <v>63</v>
      </c>
      <c r="B50" s="335" t="s">
        <v>107</v>
      </c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49"/>
      <c r="V50" s="349"/>
      <c r="W50" s="349"/>
      <c r="X50" s="349"/>
      <c r="Y50" s="1"/>
      <c r="AB50" s="47"/>
    </row>
    <row r="51" spans="1:36" ht="12.75">
      <c r="A51" s="43" t="s">
        <v>66</v>
      </c>
      <c r="B51" s="335" t="s">
        <v>108</v>
      </c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49"/>
      <c r="V51" s="349"/>
      <c r="W51" s="349"/>
      <c r="X51" s="349"/>
      <c r="Y51" s="1"/>
      <c r="AD51" s="48">
        <f>'AnexoIII-D.Pl.Custos-Tec.Refr.'!AD51</f>
        <v>1</v>
      </c>
      <c r="AH51" s="38" t="s">
        <v>109</v>
      </c>
      <c r="AI51" s="49">
        <v>0</v>
      </c>
    </row>
    <row r="52" spans="1:36" ht="12.75" customHeight="1" thickBot="1">
      <c r="A52" s="356" t="s">
        <v>110</v>
      </c>
      <c r="B52" s="356"/>
      <c r="C52" s="356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6"/>
      <c r="T52" s="356"/>
      <c r="U52" s="341">
        <f>TRUNC(SUM(U48:X51),2)</f>
        <v>0</v>
      </c>
      <c r="V52" s="341"/>
      <c r="W52" s="341"/>
      <c r="X52" s="341"/>
      <c r="AH52" s="38" t="s">
        <v>111</v>
      </c>
      <c r="AI52" s="49">
        <v>32</v>
      </c>
    </row>
    <row r="53" spans="1:36" ht="21" customHeight="1" thickBot="1">
      <c r="A53" s="333" t="s">
        <v>112</v>
      </c>
      <c r="B53" s="333"/>
      <c r="C53" s="333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AH53" s="38" t="s">
        <v>113</v>
      </c>
      <c r="AI53" s="49">
        <v>0</v>
      </c>
    </row>
    <row r="54" spans="1:36" ht="21" customHeight="1">
      <c r="A54" s="334" t="s">
        <v>114</v>
      </c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34"/>
      <c r="T54" s="334"/>
      <c r="U54" s="334"/>
      <c r="V54" s="334"/>
      <c r="W54" s="334"/>
      <c r="X54" s="334"/>
      <c r="AH54" s="38" t="s">
        <v>115</v>
      </c>
      <c r="AI54" s="49">
        <v>29.23</v>
      </c>
    </row>
    <row r="55" spans="1:36">
      <c r="A55" s="46" t="s">
        <v>116</v>
      </c>
      <c r="B55" s="342" t="s">
        <v>117</v>
      </c>
      <c r="C55" s="342"/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39" t="s">
        <v>118</v>
      </c>
      <c r="R55" s="339"/>
      <c r="S55" s="339"/>
      <c r="T55" s="339"/>
      <c r="U55" s="343" t="s">
        <v>119</v>
      </c>
      <c r="V55" s="343"/>
      <c r="W55" s="343"/>
      <c r="X55" s="343"/>
      <c r="AH55" s="38" t="s">
        <v>120</v>
      </c>
      <c r="AI55" s="49">
        <v>16.329999999999998</v>
      </c>
    </row>
    <row r="56" spans="1:36" ht="12.75">
      <c r="A56" s="43" t="s">
        <v>58</v>
      </c>
      <c r="B56" s="335" t="s">
        <v>121</v>
      </c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60">
        <f>'Anexo III-G - Encargos'!D4</f>
        <v>0</v>
      </c>
      <c r="R56" s="360"/>
      <c r="S56" s="360"/>
      <c r="T56" s="360"/>
      <c r="U56" s="349">
        <f>Q56*$U$35</f>
        <v>0</v>
      </c>
      <c r="V56" s="349"/>
      <c r="W56" s="349"/>
      <c r="X56" s="349"/>
      <c r="Y56" s="1"/>
      <c r="AI56" s="49">
        <f>SUM(AI51:AI55)</f>
        <v>77.56</v>
      </c>
      <c r="AJ56" s="38" t="b">
        <f>AI56=U51</f>
        <v>0</v>
      </c>
    </row>
    <row r="57" spans="1:36" ht="12.75" customHeight="1">
      <c r="A57" s="43" t="s">
        <v>60</v>
      </c>
      <c r="B57" s="335" t="s">
        <v>122</v>
      </c>
      <c r="C57" s="335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60">
        <f>'Anexo III-G - Encargos'!D5</f>
        <v>0</v>
      </c>
      <c r="R57" s="360"/>
      <c r="S57" s="360"/>
      <c r="T57" s="360"/>
      <c r="U57" s="349">
        <f t="shared" ref="U57:U63" si="0">Q57*$U$35</f>
        <v>0</v>
      </c>
      <c r="V57" s="349"/>
      <c r="W57" s="349"/>
      <c r="X57" s="349"/>
    </row>
    <row r="58" spans="1:36" ht="12.75" customHeight="1">
      <c r="A58" s="43" t="s">
        <v>63</v>
      </c>
      <c r="B58" s="335" t="s">
        <v>123</v>
      </c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60">
        <f>'Anexo III-G - Encargos'!D6</f>
        <v>0</v>
      </c>
      <c r="R58" s="360"/>
      <c r="S58" s="360"/>
      <c r="T58" s="360"/>
      <c r="U58" s="349">
        <f t="shared" si="0"/>
        <v>0</v>
      </c>
      <c r="V58" s="349"/>
      <c r="W58" s="349"/>
      <c r="X58" s="349"/>
    </row>
    <row r="59" spans="1:36" ht="12.75" customHeight="1">
      <c r="A59" s="43" t="s">
        <v>66</v>
      </c>
      <c r="B59" s="335" t="s">
        <v>124</v>
      </c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60">
        <f>'Anexo III-G - Encargos'!D7</f>
        <v>0</v>
      </c>
      <c r="R59" s="360"/>
      <c r="S59" s="360"/>
      <c r="T59" s="360"/>
      <c r="U59" s="349">
        <f t="shared" si="0"/>
        <v>0</v>
      </c>
      <c r="V59" s="349"/>
      <c r="W59" s="349"/>
      <c r="X59" s="349"/>
    </row>
    <row r="60" spans="1:36" ht="12.75" customHeight="1">
      <c r="A60" s="43" t="s">
        <v>85</v>
      </c>
      <c r="B60" s="335" t="s">
        <v>125</v>
      </c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60">
        <f>'Anexo III-G - Encargos'!D9</f>
        <v>0</v>
      </c>
      <c r="R60" s="360"/>
      <c r="S60" s="360"/>
      <c r="T60" s="360"/>
      <c r="U60" s="349">
        <f t="shared" si="0"/>
        <v>0</v>
      </c>
      <c r="V60" s="349"/>
      <c r="W60" s="349"/>
      <c r="X60" s="349"/>
    </row>
    <row r="61" spans="1:36" ht="12.75" customHeight="1">
      <c r="A61" s="43" t="s">
        <v>87</v>
      </c>
      <c r="B61" s="335" t="s">
        <v>126</v>
      </c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60">
        <f>'Anexo III-G - Encargos'!D11</f>
        <v>0</v>
      </c>
      <c r="R61" s="360"/>
      <c r="S61" s="360"/>
      <c r="T61" s="360"/>
      <c r="U61" s="349">
        <f t="shared" si="0"/>
        <v>0</v>
      </c>
      <c r="V61" s="349"/>
      <c r="W61" s="349"/>
      <c r="X61" s="349"/>
    </row>
    <row r="62" spans="1:36" ht="12.75" customHeight="1">
      <c r="A62" s="43" t="s">
        <v>89</v>
      </c>
      <c r="B62" s="335" t="s">
        <v>127</v>
      </c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60">
        <f>'Anexo III-G - Encargos'!D10</f>
        <v>0</v>
      </c>
      <c r="R62" s="360"/>
      <c r="S62" s="360"/>
      <c r="T62" s="360"/>
      <c r="U62" s="349">
        <f t="shared" si="0"/>
        <v>0</v>
      </c>
      <c r="V62" s="349"/>
      <c r="W62" s="349"/>
      <c r="X62" s="349"/>
    </row>
    <row r="63" spans="1:36" ht="12.75" customHeight="1">
      <c r="A63" s="43" t="s">
        <v>91</v>
      </c>
      <c r="B63" s="335" t="s">
        <v>128</v>
      </c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60">
        <f>'Anexo III-G - Encargos'!D8</f>
        <v>0</v>
      </c>
      <c r="R63" s="360"/>
      <c r="S63" s="360"/>
      <c r="T63" s="360"/>
      <c r="U63" s="349">
        <f t="shared" si="0"/>
        <v>0</v>
      </c>
      <c r="V63" s="349"/>
      <c r="W63" s="349"/>
      <c r="X63" s="349"/>
    </row>
    <row r="64" spans="1:36" ht="12.75" customHeight="1" thickBot="1">
      <c r="A64" s="356" t="s">
        <v>129</v>
      </c>
      <c r="B64" s="356"/>
      <c r="C64" s="356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62">
        <f>SUM(Q56:T63)</f>
        <v>0</v>
      </c>
      <c r="R64" s="362"/>
      <c r="S64" s="362"/>
      <c r="T64" s="362"/>
      <c r="U64" s="341">
        <f>TRUNC(SUM(U56:X63),2)</f>
        <v>0</v>
      </c>
      <c r="V64" s="341"/>
      <c r="W64" s="341"/>
      <c r="X64" s="341"/>
    </row>
    <row r="65" spans="1:25" ht="21" customHeight="1">
      <c r="A65" s="334" t="s">
        <v>130</v>
      </c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  <c r="V65" s="334"/>
      <c r="W65" s="334"/>
      <c r="X65" s="334"/>
    </row>
    <row r="66" spans="1:25">
      <c r="A66" s="46" t="s">
        <v>131</v>
      </c>
      <c r="B66" s="342" t="s">
        <v>132</v>
      </c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39" t="s">
        <v>133</v>
      </c>
      <c r="R66" s="339"/>
      <c r="S66" s="339"/>
      <c r="T66" s="339"/>
      <c r="U66" s="343" t="s">
        <v>80</v>
      </c>
      <c r="V66" s="343"/>
      <c r="W66" s="343"/>
      <c r="X66" s="343"/>
    </row>
    <row r="67" spans="1:25" ht="20.100000000000001" customHeight="1">
      <c r="A67" s="43" t="s">
        <v>58</v>
      </c>
      <c r="B67" s="361" t="s">
        <v>134</v>
      </c>
      <c r="C67" s="361"/>
      <c r="D67" s="361"/>
      <c r="E67" s="361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0">
        <f>'Anexo III-G - Encargos'!D18</f>
        <v>0</v>
      </c>
      <c r="R67" s="360"/>
      <c r="S67" s="360"/>
      <c r="T67" s="360"/>
      <c r="U67" s="349">
        <f t="shared" ref="U67:U70" si="1">Q67*$U$35</f>
        <v>0</v>
      </c>
      <c r="V67" s="349"/>
      <c r="W67" s="349"/>
      <c r="X67" s="349"/>
      <c r="Y67" s="1"/>
    </row>
    <row r="68" spans="1:25" ht="29.85" customHeight="1">
      <c r="A68" s="43" t="s">
        <v>60</v>
      </c>
      <c r="B68" s="361" t="s">
        <v>135</v>
      </c>
      <c r="C68" s="361"/>
      <c r="D68" s="361"/>
      <c r="E68" s="361"/>
      <c r="F68" s="361"/>
      <c r="G68" s="361"/>
      <c r="H68" s="361"/>
      <c r="I68" s="361"/>
      <c r="J68" s="361"/>
      <c r="K68" s="361"/>
      <c r="L68" s="361"/>
      <c r="M68" s="361"/>
      <c r="N68" s="361"/>
      <c r="O68" s="361"/>
      <c r="P68" s="361"/>
      <c r="Q68" s="360" t="e">
        <f>#REF!</f>
        <v>#REF!</v>
      </c>
      <c r="R68" s="360"/>
      <c r="S68" s="360"/>
      <c r="T68" s="360"/>
      <c r="U68" s="349" t="e">
        <f t="shared" si="1"/>
        <v>#REF!</v>
      </c>
      <c r="V68" s="349"/>
      <c r="W68" s="349"/>
      <c r="X68" s="349"/>
    </row>
    <row r="69" spans="1:25" ht="12.75" customHeight="1">
      <c r="A69" s="365" t="s">
        <v>136</v>
      </c>
      <c r="B69" s="365"/>
      <c r="C69" s="365"/>
      <c r="D69" s="365"/>
      <c r="E69" s="365"/>
      <c r="F69" s="365"/>
      <c r="G69" s="365"/>
      <c r="H69" s="365"/>
      <c r="I69" s="365"/>
      <c r="J69" s="365"/>
      <c r="K69" s="365"/>
      <c r="L69" s="365"/>
      <c r="M69" s="365"/>
      <c r="N69" s="365"/>
      <c r="O69" s="365"/>
      <c r="P69" s="365"/>
      <c r="Q69" s="360" t="e">
        <f>SUM(Q67:T68)</f>
        <v>#REF!</v>
      </c>
      <c r="R69" s="360"/>
      <c r="S69" s="360"/>
      <c r="T69" s="360"/>
      <c r="U69" s="349" t="e">
        <f t="shared" si="1"/>
        <v>#REF!</v>
      </c>
      <c r="V69" s="349"/>
      <c r="W69" s="349"/>
      <c r="X69" s="349"/>
    </row>
    <row r="70" spans="1:25" ht="12.75" customHeight="1">
      <c r="A70" s="43" t="s">
        <v>63</v>
      </c>
      <c r="B70" s="335" t="s">
        <v>137</v>
      </c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60" t="e">
        <f>Q69*Q64</f>
        <v>#REF!</v>
      </c>
      <c r="R70" s="360"/>
      <c r="S70" s="360"/>
      <c r="T70" s="360"/>
      <c r="U70" s="349" t="e">
        <f t="shared" si="1"/>
        <v>#REF!</v>
      </c>
      <c r="V70" s="349"/>
      <c r="W70" s="349"/>
      <c r="X70" s="349"/>
    </row>
    <row r="71" spans="1:25" ht="12.75" customHeight="1" thickBot="1">
      <c r="A71" s="351" t="s">
        <v>129</v>
      </c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64" t="e">
        <f>Q69+Q70</f>
        <v>#REF!</v>
      </c>
      <c r="R71" s="364"/>
      <c r="S71" s="364"/>
      <c r="T71" s="364"/>
      <c r="U71" s="352" t="e">
        <f>TRUNC(SUM(U69:X70),2)</f>
        <v>#REF!</v>
      </c>
      <c r="V71" s="352"/>
      <c r="W71" s="352"/>
      <c r="X71" s="352"/>
    </row>
    <row r="72" spans="1:25" ht="21" customHeight="1">
      <c r="A72" s="334" t="s">
        <v>138</v>
      </c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</row>
    <row r="73" spans="1:25">
      <c r="A73" s="46" t="s">
        <v>139</v>
      </c>
      <c r="B73" s="342" t="s">
        <v>140</v>
      </c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39" t="s">
        <v>133</v>
      </c>
      <c r="R73" s="339"/>
      <c r="S73" s="339"/>
      <c r="T73" s="339"/>
      <c r="U73" s="343" t="s">
        <v>80</v>
      </c>
      <c r="V73" s="343"/>
      <c r="W73" s="343"/>
      <c r="X73" s="343"/>
    </row>
    <row r="74" spans="1:25" ht="12.75">
      <c r="A74" s="43" t="s">
        <v>58</v>
      </c>
      <c r="B74" s="335" t="s">
        <v>140</v>
      </c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60">
        <v>0</v>
      </c>
      <c r="R74" s="360"/>
      <c r="S74" s="360"/>
      <c r="T74" s="360"/>
      <c r="U74" s="349">
        <f t="shared" ref="U74:U75" si="2">Q74*$U$35</f>
        <v>0</v>
      </c>
      <c r="V74" s="349"/>
      <c r="W74" s="349"/>
      <c r="X74" s="349"/>
      <c r="Y74" s="1"/>
    </row>
    <row r="75" spans="1:25" ht="12.75" customHeight="1">
      <c r="A75" s="43" t="s">
        <v>60</v>
      </c>
      <c r="B75" s="335" t="s">
        <v>141</v>
      </c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60">
        <f>Q74*Q64</f>
        <v>0</v>
      </c>
      <c r="R75" s="360"/>
      <c r="S75" s="360"/>
      <c r="T75" s="360"/>
      <c r="U75" s="349">
        <f t="shared" si="2"/>
        <v>0</v>
      </c>
      <c r="V75" s="349"/>
      <c r="W75" s="349"/>
      <c r="X75" s="349"/>
    </row>
    <row r="76" spans="1:25" ht="12.75" customHeight="1">
      <c r="A76" s="356" t="s">
        <v>129</v>
      </c>
      <c r="B76" s="356"/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62">
        <f>SUM(Q74:T75)</f>
        <v>0</v>
      </c>
      <c r="R76" s="362"/>
      <c r="S76" s="362"/>
      <c r="T76" s="362"/>
      <c r="U76" s="341">
        <f>TRUNC(SUM(U74:X75),2)</f>
        <v>0</v>
      </c>
      <c r="V76" s="341"/>
      <c r="W76" s="341"/>
      <c r="X76" s="341"/>
    </row>
    <row r="77" spans="1:25" ht="21" customHeight="1">
      <c r="A77" s="366" t="s">
        <v>142</v>
      </c>
      <c r="B77" s="366"/>
      <c r="C77" s="366"/>
      <c r="D77" s="366"/>
      <c r="E77" s="366"/>
      <c r="F77" s="366"/>
      <c r="G77" s="366"/>
      <c r="H77" s="366"/>
      <c r="I77" s="366"/>
      <c r="J77" s="366"/>
      <c r="K77" s="366"/>
      <c r="L77" s="366"/>
      <c r="M77" s="366"/>
      <c r="N77" s="366"/>
      <c r="O77" s="366"/>
      <c r="P77" s="366"/>
      <c r="Q77" s="366"/>
      <c r="R77" s="366"/>
      <c r="S77" s="366"/>
      <c r="T77" s="366"/>
      <c r="U77" s="366"/>
      <c r="V77" s="366"/>
      <c r="W77" s="366"/>
      <c r="X77" s="366"/>
    </row>
    <row r="78" spans="1:25">
      <c r="A78" s="46" t="s">
        <v>143</v>
      </c>
      <c r="B78" s="342" t="s">
        <v>144</v>
      </c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39" t="s">
        <v>145</v>
      </c>
      <c r="R78" s="339"/>
      <c r="S78" s="339"/>
      <c r="T78" s="339"/>
      <c r="U78" s="343" t="s">
        <v>80</v>
      </c>
      <c r="V78" s="343"/>
      <c r="W78" s="343"/>
      <c r="X78" s="343"/>
    </row>
    <row r="79" spans="1:25" ht="12.75">
      <c r="A79" s="43" t="s">
        <v>58</v>
      </c>
      <c r="B79" s="335" t="s">
        <v>146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60">
        <f>'Anexo III-G - Encargos'!D28</f>
        <v>0</v>
      </c>
      <c r="R79" s="360"/>
      <c r="S79" s="360"/>
      <c r="T79" s="360"/>
      <c r="U79" s="349">
        <f t="shared" ref="U79:U84" si="3">Q79*$U$35</f>
        <v>0</v>
      </c>
      <c r="V79" s="349"/>
      <c r="W79" s="349"/>
      <c r="X79" s="349"/>
      <c r="Y79" s="1"/>
    </row>
    <row r="80" spans="1:25" ht="12.75" customHeight="1">
      <c r="A80" s="43" t="s">
        <v>60</v>
      </c>
      <c r="B80" s="335" t="s">
        <v>147</v>
      </c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60">
        <f>Q61*Q79</f>
        <v>0</v>
      </c>
      <c r="R80" s="360"/>
      <c r="S80" s="360"/>
      <c r="T80" s="360"/>
      <c r="U80" s="349">
        <f t="shared" si="3"/>
        <v>0</v>
      </c>
      <c r="V80" s="349"/>
      <c r="W80" s="349"/>
      <c r="X80" s="349"/>
    </row>
    <row r="81" spans="1:27" ht="15" customHeight="1">
      <c r="A81" s="43" t="s">
        <v>63</v>
      </c>
      <c r="B81" s="361" t="s">
        <v>148</v>
      </c>
      <c r="C81" s="361"/>
      <c r="D81" s="361"/>
      <c r="E81" s="361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0" t="e">
        <f>#REF!</f>
        <v>#REF!</v>
      </c>
      <c r="R81" s="360"/>
      <c r="S81" s="360"/>
      <c r="T81" s="360"/>
      <c r="U81" s="349" t="e">
        <f t="shared" si="3"/>
        <v>#REF!</v>
      </c>
      <c r="V81" s="349"/>
      <c r="W81" s="349"/>
      <c r="X81" s="349"/>
    </row>
    <row r="82" spans="1:27" ht="13.5" customHeight="1">
      <c r="A82" s="43" t="s">
        <v>66</v>
      </c>
      <c r="B82" s="361" t="s">
        <v>149</v>
      </c>
      <c r="C82" s="361"/>
      <c r="D82" s="361"/>
      <c r="E82" s="361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0">
        <f>'Anexo III-G - Encargos'!D29</f>
        <v>0</v>
      </c>
      <c r="R82" s="360"/>
      <c r="S82" s="360"/>
      <c r="T82" s="360"/>
      <c r="U82" s="349">
        <f t="shared" si="3"/>
        <v>0</v>
      </c>
      <c r="V82" s="349"/>
      <c r="W82" s="349"/>
      <c r="X82" s="349"/>
    </row>
    <row r="83" spans="1:27" ht="12.75" customHeight="1">
      <c r="A83" s="43" t="s">
        <v>85</v>
      </c>
      <c r="B83" s="335" t="s">
        <v>150</v>
      </c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60">
        <f>Q64*Q82</f>
        <v>0</v>
      </c>
      <c r="R83" s="360"/>
      <c r="S83" s="360"/>
      <c r="T83" s="360"/>
      <c r="U83" s="349">
        <f t="shared" si="3"/>
        <v>0</v>
      </c>
      <c r="V83" s="349"/>
      <c r="W83" s="349"/>
      <c r="X83" s="349"/>
    </row>
    <row r="84" spans="1:27" ht="14.25" customHeight="1">
      <c r="A84" s="43" t="s">
        <v>87</v>
      </c>
      <c r="B84" s="361" t="s">
        <v>151</v>
      </c>
      <c r="C84" s="361"/>
      <c r="D84" s="361"/>
      <c r="E84" s="361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361"/>
      <c r="Q84" s="360" t="e">
        <f>#REF!</f>
        <v>#REF!</v>
      </c>
      <c r="R84" s="360"/>
      <c r="S84" s="360"/>
      <c r="T84" s="360"/>
      <c r="U84" s="349" t="e">
        <f t="shared" si="3"/>
        <v>#REF!</v>
      </c>
      <c r="V84" s="349"/>
      <c r="W84" s="349"/>
      <c r="X84" s="349"/>
    </row>
    <row r="85" spans="1:27" ht="12.75" customHeight="1" thickBot="1">
      <c r="A85" s="356" t="s">
        <v>129</v>
      </c>
      <c r="B85" s="356"/>
      <c r="C85" s="356"/>
      <c r="D85" s="356"/>
      <c r="E85" s="356"/>
      <c r="F85" s="356"/>
      <c r="G85" s="356"/>
      <c r="H85" s="356"/>
      <c r="I85" s="356"/>
      <c r="J85" s="356"/>
      <c r="K85" s="356"/>
      <c r="L85" s="356"/>
      <c r="M85" s="356"/>
      <c r="N85" s="356"/>
      <c r="O85" s="356"/>
      <c r="P85" s="356"/>
      <c r="Q85" s="362" t="e">
        <f>SUM(Q79:T84)</f>
        <v>#REF!</v>
      </c>
      <c r="R85" s="362"/>
      <c r="S85" s="362"/>
      <c r="T85" s="362"/>
      <c r="U85" s="341" t="e">
        <f>TRUNC(SUM(U79:X84),2)</f>
        <v>#REF!</v>
      </c>
      <c r="V85" s="341"/>
      <c r="W85" s="341"/>
      <c r="X85" s="341"/>
    </row>
    <row r="86" spans="1:27" ht="21" customHeight="1">
      <c r="A86" s="334" t="s">
        <v>152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</row>
    <row r="87" spans="1:27">
      <c r="A87" s="46" t="s">
        <v>153</v>
      </c>
      <c r="B87" s="342" t="s">
        <v>154</v>
      </c>
      <c r="C87" s="342"/>
      <c r="D87" s="342"/>
      <c r="E87" s="342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39" t="s">
        <v>145</v>
      </c>
      <c r="R87" s="339"/>
      <c r="S87" s="339"/>
      <c r="T87" s="339"/>
      <c r="U87" s="343" t="s">
        <v>80</v>
      </c>
      <c r="V87" s="343"/>
      <c r="W87" s="343"/>
      <c r="X87" s="343"/>
    </row>
    <row r="88" spans="1:27" ht="21.6" customHeight="1">
      <c r="A88" s="43" t="s">
        <v>58</v>
      </c>
      <c r="B88" s="361" t="s">
        <v>155</v>
      </c>
      <c r="C88" s="361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0">
        <f>1/12</f>
        <v>8.3299999999999999E-2</v>
      </c>
      <c r="R88" s="360"/>
      <c r="S88" s="360"/>
      <c r="T88" s="360"/>
      <c r="U88" s="349">
        <f t="shared" ref="U88:U95" si="4">Q88*$U$35</f>
        <v>0</v>
      </c>
      <c r="V88" s="349"/>
      <c r="W88" s="349"/>
      <c r="X88" s="349"/>
      <c r="Y88" s="1"/>
    </row>
    <row r="89" spans="1:27" ht="12.75" customHeight="1">
      <c r="A89" s="43" t="s">
        <v>60</v>
      </c>
      <c r="B89" s="335" t="s">
        <v>156</v>
      </c>
      <c r="C89" s="335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60">
        <v>1.66E-2</v>
      </c>
      <c r="R89" s="360"/>
      <c r="S89" s="360"/>
      <c r="T89" s="360"/>
      <c r="U89" s="349">
        <f t="shared" si="4"/>
        <v>0</v>
      </c>
      <c r="V89" s="349"/>
      <c r="W89" s="349"/>
      <c r="X89" s="349"/>
    </row>
    <row r="90" spans="1:27" ht="12.75" customHeight="1">
      <c r="A90" s="43" t="s">
        <v>63</v>
      </c>
      <c r="B90" s="335" t="s">
        <v>157</v>
      </c>
      <c r="C90" s="335"/>
      <c r="D90" s="335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60">
        <v>2.0000000000000001E-4</v>
      </c>
      <c r="R90" s="360"/>
      <c r="S90" s="360"/>
      <c r="T90" s="360"/>
      <c r="U90" s="349">
        <f t="shared" si="4"/>
        <v>0</v>
      </c>
      <c r="V90" s="349"/>
      <c r="W90" s="349"/>
      <c r="X90" s="349"/>
    </row>
    <row r="91" spans="1:27" ht="12.75" customHeight="1">
      <c r="A91" s="43" t="s">
        <v>66</v>
      </c>
      <c r="B91" s="335" t="s">
        <v>158</v>
      </c>
      <c r="C91" s="335"/>
      <c r="D91" s="335"/>
      <c r="E91" s="335"/>
      <c r="F91" s="335"/>
      <c r="G91" s="335"/>
      <c r="H91" s="335"/>
      <c r="I91" s="335"/>
      <c r="J91" s="335"/>
      <c r="K91" s="335"/>
      <c r="L91" s="335"/>
      <c r="M91" s="335"/>
      <c r="N91" s="335"/>
      <c r="O91" s="335"/>
      <c r="P91" s="335"/>
      <c r="Q91" s="360">
        <v>1.5299999999999999E-2</v>
      </c>
      <c r="R91" s="360"/>
      <c r="S91" s="360"/>
      <c r="T91" s="360"/>
      <c r="U91" s="349">
        <f t="shared" si="4"/>
        <v>0</v>
      </c>
      <c r="V91" s="349"/>
      <c r="W91" s="349"/>
      <c r="X91" s="349"/>
    </row>
    <row r="92" spans="1:27" ht="26.1" customHeight="1">
      <c r="A92" s="43" t="s">
        <v>85</v>
      </c>
      <c r="B92" s="368" t="s">
        <v>159</v>
      </c>
      <c r="C92" s="368"/>
      <c r="D92" s="368"/>
      <c r="E92" s="368"/>
      <c r="F92" s="368"/>
      <c r="G92" s="368"/>
      <c r="H92" s="368"/>
      <c r="I92" s="368"/>
      <c r="J92" s="368"/>
      <c r="K92" s="368"/>
      <c r="L92" s="368"/>
      <c r="M92" s="368"/>
      <c r="N92" s="368"/>
      <c r="O92" s="368"/>
      <c r="P92" s="368"/>
      <c r="Q92" s="360">
        <v>2.9999999999999997E-4</v>
      </c>
      <c r="R92" s="360"/>
      <c r="S92" s="360"/>
      <c r="T92" s="360"/>
      <c r="U92" s="349">
        <f t="shared" si="4"/>
        <v>0</v>
      </c>
      <c r="V92" s="349"/>
      <c r="W92" s="349"/>
      <c r="X92" s="349"/>
    </row>
    <row r="93" spans="1:27" ht="12.75" customHeight="1">
      <c r="A93" s="43" t="s">
        <v>87</v>
      </c>
      <c r="B93" s="335" t="s">
        <v>160</v>
      </c>
      <c r="C93" s="335"/>
      <c r="D93" s="335"/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335"/>
      <c r="P93" s="335"/>
      <c r="Q93" s="360"/>
      <c r="R93" s="360"/>
      <c r="S93" s="360"/>
      <c r="T93" s="360"/>
      <c r="U93" s="349">
        <f t="shared" si="4"/>
        <v>0</v>
      </c>
      <c r="V93" s="349"/>
      <c r="W93" s="349"/>
      <c r="X93" s="349"/>
    </row>
    <row r="94" spans="1:27" ht="12.75" customHeight="1">
      <c r="A94" s="367" t="s">
        <v>136</v>
      </c>
      <c r="B94" s="367"/>
      <c r="C94" s="367"/>
      <c r="D94" s="367"/>
      <c r="E94" s="367"/>
      <c r="F94" s="367"/>
      <c r="G94" s="367"/>
      <c r="H94" s="367"/>
      <c r="I94" s="367"/>
      <c r="J94" s="367"/>
      <c r="K94" s="367"/>
      <c r="L94" s="367"/>
      <c r="M94" s="367"/>
      <c r="N94" s="367"/>
      <c r="O94" s="367"/>
      <c r="P94" s="367"/>
      <c r="Q94" s="360">
        <f>SUM(Q88:T93)</f>
        <v>0.1157</v>
      </c>
      <c r="R94" s="360"/>
      <c r="S94" s="360"/>
      <c r="T94" s="360"/>
      <c r="U94" s="349">
        <f>SUM(U88:X93)</f>
        <v>0</v>
      </c>
      <c r="V94" s="349"/>
      <c r="W94" s="349"/>
      <c r="X94" s="349"/>
    </row>
    <row r="95" spans="1:27" ht="12.75" customHeight="1">
      <c r="A95" s="43" t="s">
        <v>89</v>
      </c>
      <c r="B95" s="335" t="s">
        <v>161</v>
      </c>
      <c r="C95" s="335"/>
      <c r="D95" s="335"/>
      <c r="E95" s="335"/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335"/>
      <c r="Q95" s="360">
        <f>Q94*Q64</f>
        <v>0</v>
      </c>
      <c r="R95" s="360"/>
      <c r="S95" s="360"/>
      <c r="T95" s="360"/>
      <c r="U95" s="349">
        <f t="shared" si="4"/>
        <v>0</v>
      </c>
      <c r="V95" s="349"/>
      <c r="W95" s="349"/>
      <c r="X95" s="349"/>
      <c r="Z95" s="1"/>
      <c r="AA95" s="1"/>
    </row>
    <row r="96" spans="1:27" ht="12.75" customHeight="1" thickBot="1">
      <c r="A96" s="356" t="s">
        <v>129</v>
      </c>
      <c r="B96" s="356"/>
      <c r="C96" s="356"/>
      <c r="D96" s="356"/>
      <c r="E96" s="356"/>
      <c r="F96" s="356"/>
      <c r="G96" s="356"/>
      <c r="H96" s="356"/>
      <c r="I96" s="356"/>
      <c r="J96" s="356"/>
      <c r="K96" s="356"/>
      <c r="L96" s="356"/>
      <c r="M96" s="356"/>
      <c r="N96" s="356"/>
      <c r="O96" s="356"/>
      <c r="P96" s="356"/>
      <c r="Q96" s="362">
        <f>SUM(Q94:T95)</f>
        <v>0.1157</v>
      </c>
      <c r="R96" s="362"/>
      <c r="S96" s="362"/>
      <c r="T96" s="362"/>
      <c r="U96" s="341">
        <f>TRUNC(SUM(U94:X95),2)</f>
        <v>0</v>
      </c>
      <c r="V96" s="341"/>
      <c r="W96" s="341"/>
      <c r="X96" s="341"/>
    </row>
    <row r="97" spans="1:31" ht="21" customHeight="1">
      <c r="A97" s="334" t="s">
        <v>162</v>
      </c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/>
      <c r="V97" s="334"/>
      <c r="W97" s="334"/>
      <c r="X97" s="334"/>
    </row>
    <row r="98" spans="1:31">
      <c r="A98" s="46">
        <v>4</v>
      </c>
      <c r="B98" s="342" t="s">
        <v>163</v>
      </c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39" t="s">
        <v>145</v>
      </c>
      <c r="R98" s="339"/>
      <c r="S98" s="339"/>
      <c r="T98" s="339"/>
      <c r="U98" s="343" t="s">
        <v>80</v>
      </c>
      <c r="V98" s="343"/>
      <c r="W98" s="343"/>
      <c r="X98" s="343"/>
    </row>
    <row r="99" spans="1:31" ht="12.75">
      <c r="A99" s="43" t="s">
        <v>116</v>
      </c>
      <c r="B99" s="335" t="s">
        <v>117</v>
      </c>
      <c r="C99" s="335"/>
      <c r="D99" s="335"/>
      <c r="E99" s="335"/>
      <c r="F99" s="335"/>
      <c r="G99" s="335"/>
      <c r="H99" s="335"/>
      <c r="I99" s="335"/>
      <c r="J99" s="335"/>
      <c r="K99" s="335"/>
      <c r="L99" s="335"/>
      <c r="M99" s="335"/>
      <c r="N99" s="335"/>
      <c r="O99" s="335"/>
      <c r="P99" s="335"/>
      <c r="Q99" s="360">
        <f>Q64</f>
        <v>0</v>
      </c>
      <c r="R99" s="360"/>
      <c r="S99" s="360"/>
      <c r="T99" s="360"/>
      <c r="U99" s="349">
        <f>U64</f>
        <v>0</v>
      </c>
      <c r="V99" s="349"/>
      <c r="W99" s="349"/>
      <c r="X99" s="349"/>
      <c r="Y99" s="1"/>
    </row>
    <row r="100" spans="1:31" ht="12.75" customHeight="1">
      <c r="A100" s="43" t="s">
        <v>131</v>
      </c>
      <c r="B100" s="335" t="s">
        <v>164</v>
      </c>
      <c r="C100" s="335"/>
      <c r="D100" s="335"/>
      <c r="E100" s="335"/>
      <c r="F100" s="335"/>
      <c r="G100" s="335"/>
      <c r="H100" s="335"/>
      <c r="I100" s="335"/>
      <c r="J100" s="335"/>
      <c r="K100" s="335"/>
      <c r="L100" s="335"/>
      <c r="M100" s="335"/>
      <c r="N100" s="335"/>
      <c r="O100" s="335"/>
      <c r="P100" s="335"/>
      <c r="Q100" s="360" t="e">
        <f>Q71</f>
        <v>#REF!</v>
      </c>
      <c r="R100" s="360"/>
      <c r="S100" s="360"/>
      <c r="T100" s="360"/>
      <c r="U100" s="349" t="e">
        <f>U71</f>
        <v>#REF!</v>
      </c>
      <c r="V100" s="349"/>
      <c r="W100" s="349"/>
      <c r="X100" s="349"/>
    </row>
    <row r="101" spans="1:31" ht="12.75" customHeight="1">
      <c r="A101" s="43" t="s">
        <v>139</v>
      </c>
      <c r="B101" s="335" t="s">
        <v>140</v>
      </c>
      <c r="C101" s="335"/>
      <c r="D101" s="335"/>
      <c r="E101" s="335"/>
      <c r="F101" s="335"/>
      <c r="G101" s="335"/>
      <c r="H101" s="335"/>
      <c r="I101" s="335"/>
      <c r="J101" s="335"/>
      <c r="K101" s="335"/>
      <c r="L101" s="335"/>
      <c r="M101" s="335"/>
      <c r="N101" s="335"/>
      <c r="O101" s="335"/>
      <c r="P101" s="335"/>
      <c r="Q101" s="360">
        <f>Q76</f>
        <v>0</v>
      </c>
      <c r="R101" s="360"/>
      <c r="S101" s="360"/>
      <c r="T101" s="360"/>
      <c r="U101" s="349">
        <f>U76</f>
        <v>0</v>
      </c>
      <c r="V101" s="349"/>
      <c r="W101" s="349"/>
      <c r="X101" s="349"/>
    </row>
    <row r="102" spans="1:31" ht="12.75" customHeight="1">
      <c r="A102" s="43" t="s">
        <v>143</v>
      </c>
      <c r="B102" s="335" t="s">
        <v>165</v>
      </c>
      <c r="C102" s="335"/>
      <c r="D102" s="335"/>
      <c r="E102" s="335"/>
      <c r="F102" s="335"/>
      <c r="G102" s="335"/>
      <c r="H102" s="335"/>
      <c r="I102" s="335"/>
      <c r="J102" s="335"/>
      <c r="K102" s="335"/>
      <c r="L102" s="335"/>
      <c r="M102" s="335"/>
      <c r="N102" s="335"/>
      <c r="O102" s="335"/>
      <c r="P102" s="335"/>
      <c r="Q102" s="360" t="e">
        <f>Q85</f>
        <v>#REF!</v>
      </c>
      <c r="R102" s="360"/>
      <c r="S102" s="360"/>
      <c r="T102" s="360"/>
      <c r="U102" s="349" t="e">
        <f>U85</f>
        <v>#REF!</v>
      </c>
      <c r="V102" s="349"/>
      <c r="W102" s="349"/>
      <c r="X102" s="349"/>
    </row>
    <row r="103" spans="1:31" ht="12.75" customHeight="1">
      <c r="A103" s="43" t="s">
        <v>153</v>
      </c>
      <c r="B103" s="335" t="s">
        <v>166</v>
      </c>
      <c r="C103" s="335"/>
      <c r="D103" s="335"/>
      <c r="E103" s="335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60">
        <f>Q96</f>
        <v>0.1157</v>
      </c>
      <c r="R103" s="360"/>
      <c r="S103" s="360"/>
      <c r="T103" s="360"/>
      <c r="U103" s="349">
        <f>U96</f>
        <v>0</v>
      </c>
      <c r="V103" s="349"/>
      <c r="W103" s="349"/>
      <c r="X103" s="349"/>
    </row>
    <row r="104" spans="1:31" ht="12.75" customHeight="1">
      <c r="A104" s="43" t="s">
        <v>167</v>
      </c>
      <c r="B104" s="335" t="s">
        <v>160</v>
      </c>
      <c r="C104" s="335"/>
      <c r="D104" s="335"/>
      <c r="E104" s="335"/>
      <c r="F104" s="335"/>
      <c r="G104" s="335"/>
      <c r="H104" s="335"/>
      <c r="I104" s="335"/>
      <c r="J104" s="335"/>
      <c r="K104" s="335"/>
      <c r="L104" s="335"/>
      <c r="M104" s="335"/>
      <c r="N104" s="335"/>
      <c r="O104" s="335"/>
      <c r="P104" s="335"/>
      <c r="Q104" s="360"/>
      <c r="R104" s="360"/>
      <c r="S104" s="360"/>
      <c r="T104" s="360"/>
      <c r="U104" s="349"/>
      <c r="V104" s="349"/>
      <c r="W104" s="349"/>
      <c r="X104" s="349"/>
    </row>
    <row r="105" spans="1:31" ht="12.75" customHeight="1" thickBot="1">
      <c r="A105" s="351" t="s">
        <v>129</v>
      </c>
      <c r="B105" s="351"/>
      <c r="C105" s="351"/>
      <c r="D105" s="351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64" t="e">
        <f>SUM(Q99:T104)</f>
        <v>#REF!</v>
      </c>
      <c r="R105" s="364"/>
      <c r="S105" s="364"/>
      <c r="T105" s="364"/>
      <c r="U105" s="352" t="e">
        <f>SUM(U99:X104)</f>
        <v>#REF!</v>
      </c>
      <c r="V105" s="352"/>
      <c r="W105" s="352"/>
      <c r="X105" s="352"/>
      <c r="AD105" s="45">
        <v>576.55999999999995</v>
      </c>
    </row>
    <row r="106" spans="1:31" ht="12.75" customHeight="1" thickBo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1"/>
      <c r="R106" s="51"/>
      <c r="S106" s="51"/>
      <c r="T106" s="51"/>
      <c r="U106" s="52"/>
      <c r="V106" s="52"/>
      <c r="W106" s="52"/>
      <c r="X106" s="52"/>
      <c r="AD106" s="45" t="e">
        <f>U105+U35</f>
        <v>#REF!</v>
      </c>
      <c r="AE106" s="45">
        <v>1750.78</v>
      </c>
    </row>
    <row r="107" spans="1:31" ht="21" customHeight="1" thickBot="1">
      <c r="A107" s="333" t="s">
        <v>168</v>
      </c>
      <c r="B107" s="333"/>
      <c r="C107" s="333"/>
      <c r="D107" s="333"/>
      <c r="E107" s="333"/>
      <c r="F107" s="333"/>
      <c r="G107" s="333"/>
      <c r="H107" s="333"/>
      <c r="I107" s="333"/>
      <c r="J107" s="333"/>
      <c r="K107" s="333"/>
      <c r="L107" s="333"/>
      <c r="M107" s="333"/>
      <c r="N107" s="333"/>
      <c r="O107" s="333"/>
      <c r="P107" s="333"/>
      <c r="Q107" s="333"/>
      <c r="R107" s="333"/>
      <c r="S107" s="333"/>
      <c r="T107" s="333"/>
      <c r="U107" s="333"/>
      <c r="V107" s="333"/>
      <c r="W107" s="333"/>
      <c r="X107" s="333"/>
    </row>
    <row r="108" spans="1:31" ht="12.75" customHeight="1" thickBo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1"/>
      <c r="R108" s="51"/>
      <c r="S108" s="51"/>
      <c r="T108" s="51"/>
      <c r="U108" s="52"/>
      <c r="V108" s="52"/>
      <c r="W108" s="52"/>
      <c r="X108" s="52"/>
    </row>
    <row r="109" spans="1:31" ht="21" customHeight="1">
      <c r="A109" s="334" t="s">
        <v>169</v>
      </c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34"/>
      <c r="V109" s="334"/>
      <c r="W109" s="334"/>
      <c r="X109" s="334"/>
    </row>
    <row r="110" spans="1:31">
      <c r="A110" s="46">
        <v>5</v>
      </c>
      <c r="B110" s="342" t="s">
        <v>170</v>
      </c>
      <c r="C110" s="342"/>
      <c r="D110" s="342"/>
      <c r="E110" s="342"/>
      <c r="F110" s="342"/>
      <c r="G110" s="342"/>
      <c r="H110" s="342"/>
      <c r="I110" s="342"/>
      <c r="J110" s="342"/>
      <c r="K110" s="342"/>
      <c r="L110" s="342"/>
      <c r="M110" s="342"/>
      <c r="N110" s="342"/>
      <c r="O110" s="342"/>
      <c r="P110" s="342"/>
      <c r="Q110" s="339" t="s">
        <v>145</v>
      </c>
      <c r="R110" s="339"/>
      <c r="S110" s="339"/>
      <c r="T110" s="339"/>
      <c r="U110" s="343" t="s">
        <v>80</v>
      </c>
      <c r="V110" s="343"/>
      <c r="W110" s="343"/>
      <c r="X110" s="343"/>
    </row>
    <row r="111" spans="1:31" ht="36" customHeight="1">
      <c r="A111" s="369" t="s">
        <v>171</v>
      </c>
      <c r="B111" s="369"/>
      <c r="C111" s="369"/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  <c r="O111" s="369"/>
      <c r="P111" s="369"/>
      <c r="Q111" s="370"/>
      <c r="R111" s="370"/>
      <c r="S111" s="370"/>
      <c r="T111" s="53"/>
      <c r="U111" s="341" t="e">
        <f>U35+U45+U52+U105</f>
        <v>#REF!</v>
      </c>
      <c r="V111" s="341"/>
      <c r="W111" s="341"/>
      <c r="X111" s="341"/>
    </row>
    <row r="112" spans="1:31" ht="12.75">
      <c r="A112" s="43" t="s">
        <v>58</v>
      </c>
      <c r="B112" s="335" t="s">
        <v>172</v>
      </c>
      <c r="C112" s="335"/>
      <c r="D112" s="335"/>
      <c r="E112" s="335"/>
      <c r="F112" s="335"/>
      <c r="G112" s="335"/>
      <c r="H112" s="335"/>
      <c r="I112" s="335"/>
      <c r="J112" s="335"/>
      <c r="K112" s="335"/>
      <c r="L112" s="335"/>
      <c r="M112" s="335"/>
      <c r="N112" s="335"/>
      <c r="O112" s="335"/>
      <c r="P112" s="335"/>
      <c r="Q112" s="360">
        <f>SUM('Anexo III-K BDI S. Perm. Event.'!C5:C8)</f>
        <v>0</v>
      </c>
      <c r="R112" s="360"/>
      <c r="S112" s="360"/>
      <c r="T112" s="360"/>
      <c r="U112" s="349" t="e">
        <f>Q112*U111</f>
        <v>#REF!</v>
      </c>
      <c r="V112" s="349"/>
      <c r="W112" s="349"/>
      <c r="X112" s="349"/>
      <c r="Y112" s="1"/>
    </row>
    <row r="113" spans="1:30" ht="35.25" customHeight="1">
      <c r="A113" s="369" t="s">
        <v>173</v>
      </c>
      <c r="B113" s="369"/>
      <c r="C113" s="369"/>
      <c r="D113" s="369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71"/>
      <c r="R113" s="371"/>
      <c r="S113" s="371"/>
      <c r="T113" s="54"/>
      <c r="U113" s="349" t="e">
        <f>U111+U112</f>
        <v>#REF!</v>
      </c>
      <c r="V113" s="349"/>
      <c r="W113" s="349"/>
      <c r="X113" s="349"/>
      <c r="Y113" s="1"/>
    </row>
    <row r="114" spans="1:30" ht="12.75">
      <c r="A114" s="43" t="s">
        <v>60</v>
      </c>
      <c r="B114" s="335" t="s">
        <v>174</v>
      </c>
      <c r="C114" s="335"/>
      <c r="D114" s="335"/>
      <c r="E114" s="335"/>
      <c r="F114" s="335"/>
      <c r="G114" s="335"/>
      <c r="H114" s="335"/>
      <c r="I114" s="335"/>
      <c r="J114" s="335"/>
      <c r="K114" s="335"/>
      <c r="L114" s="335"/>
      <c r="M114" s="335"/>
      <c r="N114" s="335"/>
      <c r="O114" s="335"/>
      <c r="P114" s="335"/>
      <c r="Q114" s="360">
        <f>'Anexo III-K BDI S. Perm. Event.'!C9</f>
        <v>0</v>
      </c>
      <c r="R114" s="360"/>
      <c r="S114" s="360"/>
      <c r="T114" s="360"/>
      <c r="U114" s="349" t="e">
        <f>U113*Q114</f>
        <v>#REF!</v>
      </c>
      <c r="V114" s="349"/>
      <c r="W114" s="349"/>
      <c r="X114" s="349"/>
      <c r="Y114" s="1"/>
    </row>
    <row r="115" spans="1:30" ht="37.5" customHeight="1">
      <c r="A115" s="369" t="s">
        <v>175</v>
      </c>
      <c r="B115" s="369"/>
      <c r="C115" s="369"/>
      <c r="D115" s="369"/>
      <c r="E115" s="369"/>
      <c r="F115" s="369"/>
      <c r="G115" s="369"/>
      <c r="H115" s="369"/>
      <c r="I115" s="369"/>
      <c r="J115" s="369"/>
      <c r="K115" s="369"/>
      <c r="L115" s="369"/>
      <c r="M115" s="369"/>
      <c r="N115" s="369"/>
      <c r="O115" s="369"/>
      <c r="P115" s="369"/>
      <c r="Q115" s="371"/>
      <c r="R115" s="371"/>
      <c r="S115" s="371"/>
      <c r="T115" s="54"/>
      <c r="U115" s="349" t="e">
        <f>U111+U112+U114</f>
        <v>#REF!</v>
      </c>
      <c r="V115" s="349"/>
      <c r="W115" s="349"/>
      <c r="X115" s="349"/>
      <c r="Y115" s="1"/>
    </row>
    <row r="116" spans="1:30" ht="13.5">
      <c r="A116" s="43" t="s">
        <v>63</v>
      </c>
      <c r="B116" s="335" t="s">
        <v>176</v>
      </c>
      <c r="C116" s="335"/>
      <c r="D116" s="335"/>
      <c r="E116" s="335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73"/>
      <c r="R116" s="373"/>
      <c r="S116" s="373"/>
      <c r="T116" s="373"/>
      <c r="U116" s="374"/>
      <c r="V116" s="374"/>
      <c r="W116" s="374"/>
      <c r="X116" s="374"/>
      <c r="Y116" s="1"/>
    </row>
    <row r="117" spans="1:30" ht="12.75">
      <c r="A117" s="365" t="s">
        <v>177</v>
      </c>
      <c r="B117" s="365"/>
      <c r="C117" s="350" t="s">
        <v>178</v>
      </c>
      <c r="D117" s="350"/>
      <c r="E117" s="350"/>
      <c r="F117" s="350"/>
      <c r="G117" s="350"/>
      <c r="H117" s="350"/>
      <c r="I117" s="350"/>
      <c r="J117" s="350"/>
      <c r="K117" s="350"/>
      <c r="L117" s="350"/>
      <c r="M117" s="350"/>
      <c r="N117" s="350"/>
      <c r="O117" s="350"/>
      <c r="P117" s="350"/>
      <c r="Q117" s="373"/>
      <c r="R117" s="373"/>
      <c r="S117" s="373"/>
      <c r="T117" s="373"/>
      <c r="U117" s="374"/>
      <c r="V117" s="374"/>
      <c r="W117" s="374"/>
      <c r="X117" s="374"/>
      <c r="Y117" s="1"/>
    </row>
    <row r="118" spans="1:30" ht="12.75">
      <c r="A118" s="372" t="s">
        <v>179</v>
      </c>
      <c r="B118" s="372"/>
      <c r="C118" s="372"/>
      <c r="D118" s="335" t="s">
        <v>180</v>
      </c>
      <c r="E118" s="335"/>
      <c r="F118" s="335"/>
      <c r="G118" s="335"/>
      <c r="H118" s="335"/>
      <c r="I118" s="335"/>
      <c r="J118" s="335"/>
      <c r="K118" s="335"/>
      <c r="L118" s="335"/>
      <c r="M118" s="335"/>
      <c r="N118" s="335"/>
      <c r="O118" s="335"/>
      <c r="P118" s="335"/>
      <c r="Q118" s="360">
        <f>'Anexo III-K BDI S. Perm. Event.'!C13</f>
        <v>0</v>
      </c>
      <c r="R118" s="360"/>
      <c r="S118" s="360"/>
      <c r="T118" s="360"/>
      <c r="U118" s="349" t="e">
        <f>$U$115/(1-SUM($Q$118:$T$125))*Q118</f>
        <v>#REF!</v>
      </c>
      <c r="V118" s="349"/>
      <c r="W118" s="349"/>
      <c r="X118" s="349"/>
      <c r="Y118" s="1"/>
    </row>
    <row r="119" spans="1:30" ht="12.75">
      <c r="A119" s="372" t="s">
        <v>181</v>
      </c>
      <c r="B119" s="372"/>
      <c r="C119" s="372"/>
      <c r="D119" s="335" t="s">
        <v>182</v>
      </c>
      <c r="E119" s="335"/>
      <c r="F119" s="335"/>
      <c r="G119" s="335"/>
      <c r="H119" s="335"/>
      <c r="I119" s="335"/>
      <c r="J119" s="335"/>
      <c r="K119" s="335"/>
      <c r="L119" s="335"/>
      <c r="M119" s="335"/>
      <c r="N119" s="335"/>
      <c r="O119" s="335"/>
      <c r="P119" s="335"/>
      <c r="Q119" s="360">
        <f>'Anexo III-K BDI S. Perm. Event.'!C12</f>
        <v>0</v>
      </c>
      <c r="R119" s="360"/>
      <c r="S119" s="360"/>
      <c r="T119" s="360"/>
      <c r="U119" s="349" t="e">
        <f>$U$115/(1-SUM($Q$118:$T$125))*Q119</f>
        <v>#REF!</v>
      </c>
      <c r="V119" s="349"/>
      <c r="W119" s="349"/>
      <c r="X119" s="349"/>
      <c r="Y119" s="1"/>
    </row>
    <row r="120" spans="1:30" ht="12.75">
      <c r="A120" s="365" t="s">
        <v>183</v>
      </c>
      <c r="B120" s="365"/>
      <c r="C120" s="350" t="s">
        <v>184</v>
      </c>
      <c r="D120" s="350"/>
      <c r="E120" s="350"/>
      <c r="F120" s="350"/>
      <c r="G120" s="350"/>
      <c r="H120" s="350"/>
      <c r="I120" s="350"/>
      <c r="J120" s="350"/>
      <c r="K120" s="350"/>
      <c r="L120" s="350"/>
      <c r="M120" s="350"/>
      <c r="N120" s="350"/>
      <c r="O120" s="350"/>
      <c r="P120" s="350"/>
      <c r="Q120" s="373"/>
      <c r="R120" s="373"/>
      <c r="S120" s="373"/>
      <c r="T120" s="373"/>
      <c r="U120" s="374"/>
      <c r="V120" s="374"/>
      <c r="W120" s="374"/>
      <c r="X120" s="374"/>
      <c r="Y120" s="1"/>
    </row>
    <row r="121" spans="1:30" ht="12.75">
      <c r="A121" s="372" t="s">
        <v>185</v>
      </c>
      <c r="B121" s="372"/>
      <c r="C121" s="372"/>
      <c r="D121" s="335" t="s">
        <v>186</v>
      </c>
      <c r="E121" s="335"/>
      <c r="F121" s="335"/>
      <c r="G121" s="335"/>
      <c r="H121" s="335"/>
      <c r="I121" s="335"/>
      <c r="J121" s="335"/>
      <c r="K121" s="335"/>
      <c r="L121" s="335"/>
      <c r="M121" s="335"/>
      <c r="N121" s="335"/>
      <c r="O121" s="335"/>
      <c r="P121" s="335"/>
      <c r="Q121" s="360"/>
      <c r="R121" s="360"/>
      <c r="S121" s="360"/>
      <c r="T121" s="360"/>
      <c r="U121" s="349" t="e">
        <f>$U$115/(1-SUM($Q$118:$T$125))*Q121</f>
        <v>#REF!</v>
      </c>
      <c r="V121" s="349"/>
      <c r="W121" s="349"/>
      <c r="X121" s="349"/>
      <c r="Y121" s="1"/>
    </row>
    <row r="122" spans="1:30" ht="12.75">
      <c r="A122" s="365" t="s">
        <v>187</v>
      </c>
      <c r="B122" s="365"/>
      <c r="C122" s="350" t="s">
        <v>188</v>
      </c>
      <c r="D122" s="350"/>
      <c r="E122" s="350"/>
      <c r="F122" s="350"/>
      <c r="G122" s="350"/>
      <c r="H122" s="350"/>
      <c r="I122" s="350"/>
      <c r="J122" s="350"/>
      <c r="K122" s="350"/>
      <c r="L122" s="350"/>
      <c r="M122" s="350"/>
      <c r="N122" s="350"/>
      <c r="O122" s="350"/>
      <c r="P122" s="350"/>
      <c r="Q122" s="373"/>
      <c r="R122" s="373"/>
      <c r="S122" s="373"/>
      <c r="T122" s="373"/>
      <c r="U122" s="374"/>
      <c r="V122" s="374"/>
      <c r="W122" s="374"/>
      <c r="X122" s="374"/>
      <c r="Y122" s="1"/>
    </row>
    <row r="123" spans="1:30" ht="12.75">
      <c r="A123" s="372" t="s">
        <v>189</v>
      </c>
      <c r="B123" s="372"/>
      <c r="C123" s="372"/>
      <c r="D123" s="335" t="s">
        <v>190</v>
      </c>
      <c r="E123" s="335"/>
      <c r="F123" s="335"/>
      <c r="G123" s="335"/>
      <c r="H123" s="335"/>
      <c r="I123" s="335"/>
      <c r="J123" s="335"/>
      <c r="K123" s="335"/>
      <c r="L123" s="335"/>
      <c r="M123" s="335"/>
      <c r="N123" s="335"/>
      <c r="O123" s="335"/>
      <c r="P123" s="335"/>
      <c r="Q123" s="360">
        <f>'Anexo III-K BDI S. Perm. Event.'!C11</f>
        <v>0</v>
      </c>
      <c r="R123" s="360"/>
      <c r="S123" s="360"/>
      <c r="T123" s="360"/>
      <c r="U123" s="349" t="e">
        <f>$U$115/(1-SUM($Q$118:$T$125))*Q123</f>
        <v>#REF!</v>
      </c>
      <c r="V123" s="349"/>
      <c r="W123" s="349"/>
      <c r="X123" s="349"/>
      <c r="Y123" s="1"/>
    </row>
    <row r="124" spans="1:30" ht="12.75">
      <c r="A124" s="365" t="s">
        <v>191</v>
      </c>
      <c r="B124" s="365"/>
      <c r="C124" s="350" t="s">
        <v>192</v>
      </c>
      <c r="D124" s="350"/>
      <c r="E124" s="350"/>
      <c r="F124" s="350"/>
      <c r="G124" s="350"/>
      <c r="H124" s="350"/>
      <c r="I124" s="350"/>
      <c r="J124" s="350"/>
      <c r="K124" s="350"/>
      <c r="L124" s="350"/>
      <c r="M124" s="350"/>
      <c r="N124" s="350"/>
      <c r="O124" s="350"/>
      <c r="P124" s="350"/>
      <c r="Q124" s="360"/>
      <c r="R124" s="360"/>
      <c r="S124" s="360"/>
      <c r="T124" s="360"/>
      <c r="U124" s="349"/>
      <c r="V124" s="349"/>
      <c r="W124" s="349"/>
      <c r="X124" s="349"/>
      <c r="Y124" s="1"/>
    </row>
    <row r="125" spans="1:30" ht="12.75">
      <c r="A125" s="372" t="s">
        <v>193</v>
      </c>
      <c r="B125" s="372"/>
      <c r="C125" s="372"/>
      <c r="D125" s="335" t="s">
        <v>194</v>
      </c>
      <c r="E125" s="335"/>
      <c r="F125" s="335"/>
      <c r="G125" s="335"/>
      <c r="H125" s="335"/>
      <c r="I125" s="335"/>
      <c r="J125" s="335"/>
      <c r="K125" s="335"/>
      <c r="L125" s="335"/>
      <c r="M125" s="335"/>
      <c r="N125" s="335"/>
      <c r="O125" s="335"/>
      <c r="P125" s="335"/>
      <c r="Q125" s="360">
        <f>'Anexo III-K BDI S. Perm. Event.'!C14</f>
        <v>0</v>
      </c>
      <c r="R125" s="360"/>
      <c r="S125" s="360"/>
      <c r="T125" s="360"/>
      <c r="U125" s="349" t="e">
        <f>$U$115/(1-SUM($Q$118:$T$125))*Q125</f>
        <v>#REF!</v>
      </c>
      <c r="V125" s="349"/>
      <c r="W125" s="349"/>
      <c r="X125" s="349"/>
      <c r="Y125" s="1"/>
    </row>
    <row r="126" spans="1:30" ht="12.75" customHeight="1" thickBot="1">
      <c r="A126" s="356" t="s">
        <v>129</v>
      </c>
      <c r="B126" s="356"/>
      <c r="C126" s="356"/>
      <c r="D126" s="356"/>
      <c r="E126" s="356"/>
      <c r="F126" s="356"/>
      <c r="G126" s="356"/>
      <c r="H126" s="356"/>
      <c r="I126" s="356"/>
      <c r="J126" s="356"/>
      <c r="K126" s="356"/>
      <c r="L126" s="356"/>
      <c r="M126" s="356"/>
      <c r="N126" s="356"/>
      <c r="O126" s="356"/>
      <c r="P126" s="356"/>
      <c r="Q126" s="356"/>
      <c r="R126" s="356"/>
      <c r="S126" s="356"/>
      <c r="T126" s="356"/>
      <c r="U126" s="341" t="e">
        <f>SUM(U118:X125)</f>
        <v>#REF!</v>
      </c>
      <c r="V126" s="341"/>
      <c r="W126" s="341"/>
      <c r="X126" s="341"/>
      <c r="AD126" s="55" t="e">
        <f>U126/U135</f>
        <v>#REF!</v>
      </c>
    </row>
    <row r="127" spans="1:30" ht="21" customHeight="1" thickBot="1">
      <c r="A127" s="333" t="s">
        <v>195</v>
      </c>
      <c r="B127" s="333"/>
      <c r="C127" s="333"/>
      <c r="D127" s="333"/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3"/>
      <c r="X127" s="333"/>
    </row>
    <row r="128" spans="1:30" ht="12.75" customHeight="1">
      <c r="A128" s="356" t="s">
        <v>196</v>
      </c>
      <c r="B128" s="356"/>
      <c r="C128" s="356"/>
      <c r="D128" s="356"/>
      <c r="E128" s="356"/>
      <c r="F128" s="356"/>
      <c r="G128" s="356"/>
      <c r="H128" s="356"/>
      <c r="I128" s="356"/>
      <c r="J128" s="356"/>
      <c r="K128" s="356"/>
      <c r="L128" s="356"/>
      <c r="M128" s="356"/>
      <c r="N128" s="356"/>
      <c r="O128" s="356"/>
      <c r="P128" s="356"/>
      <c r="Q128" s="356"/>
      <c r="R128" s="356"/>
      <c r="S128" s="356"/>
      <c r="T128" s="356"/>
      <c r="U128" s="343" t="s">
        <v>80</v>
      </c>
      <c r="V128" s="343"/>
      <c r="W128" s="343"/>
      <c r="X128" s="343"/>
    </row>
    <row r="129" spans="1:30">
      <c r="A129" s="43" t="s">
        <v>58</v>
      </c>
      <c r="B129" s="335" t="s">
        <v>197</v>
      </c>
      <c r="C129" s="335"/>
      <c r="D129" s="335"/>
      <c r="E129" s="335"/>
      <c r="F129" s="335"/>
      <c r="G129" s="335"/>
      <c r="H129" s="335"/>
      <c r="I129" s="335"/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335"/>
      <c r="U129" s="349">
        <f>U35</f>
        <v>0</v>
      </c>
      <c r="V129" s="349"/>
      <c r="W129" s="349"/>
      <c r="X129" s="349"/>
    </row>
    <row r="130" spans="1:30" ht="12.75" customHeight="1">
      <c r="A130" s="43" t="s">
        <v>60</v>
      </c>
      <c r="B130" s="335" t="s">
        <v>198</v>
      </c>
      <c r="C130" s="335"/>
      <c r="D130" s="335"/>
      <c r="E130" s="335"/>
      <c r="F130" s="335"/>
      <c r="G130" s="335"/>
      <c r="H130" s="335"/>
      <c r="I130" s="335"/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49">
        <f>U45</f>
        <v>0</v>
      </c>
      <c r="V130" s="349"/>
      <c r="W130" s="349"/>
      <c r="X130" s="349"/>
    </row>
    <row r="131" spans="1:30" ht="12.75" customHeight="1">
      <c r="A131" s="43" t="s">
        <v>63</v>
      </c>
      <c r="B131" s="335" t="s">
        <v>199</v>
      </c>
      <c r="C131" s="335"/>
      <c r="D131" s="335"/>
      <c r="E131" s="335"/>
      <c r="F131" s="335"/>
      <c r="G131" s="335"/>
      <c r="H131" s="335"/>
      <c r="I131" s="335"/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49">
        <f>U52</f>
        <v>0</v>
      </c>
      <c r="V131" s="349"/>
      <c r="W131" s="349"/>
      <c r="X131" s="349"/>
    </row>
    <row r="132" spans="1:30" ht="12.75" customHeight="1">
      <c r="A132" s="43" t="s">
        <v>66</v>
      </c>
      <c r="B132" s="335" t="s">
        <v>163</v>
      </c>
      <c r="C132" s="335"/>
      <c r="D132" s="335"/>
      <c r="E132" s="335"/>
      <c r="F132" s="335"/>
      <c r="G132" s="335"/>
      <c r="H132" s="335"/>
      <c r="I132" s="335"/>
      <c r="J132" s="335"/>
      <c r="K132" s="335"/>
      <c r="L132" s="335"/>
      <c r="M132" s="335"/>
      <c r="N132" s="335"/>
      <c r="O132" s="335"/>
      <c r="P132" s="335"/>
      <c r="Q132" s="335"/>
      <c r="R132" s="335"/>
      <c r="S132" s="335"/>
      <c r="T132" s="335"/>
      <c r="U132" s="349" t="e">
        <f>U105</f>
        <v>#REF!</v>
      </c>
      <c r="V132" s="349"/>
      <c r="W132" s="349"/>
      <c r="X132" s="349"/>
    </row>
    <row r="133" spans="1:30" ht="12.75" customHeight="1">
      <c r="A133" s="365" t="s">
        <v>200</v>
      </c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41" t="e">
        <f>SUM(U129:X132)</f>
        <v>#REF!</v>
      </c>
      <c r="V133" s="341"/>
      <c r="W133" s="341"/>
      <c r="X133" s="341"/>
    </row>
    <row r="134" spans="1:30" ht="12.75" customHeight="1">
      <c r="A134" s="43" t="s">
        <v>85</v>
      </c>
      <c r="B134" s="335" t="s">
        <v>201</v>
      </c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49" t="e">
        <f>U126+U112+U114</f>
        <v>#REF!</v>
      </c>
      <c r="V134" s="349"/>
      <c r="W134" s="349"/>
      <c r="X134" s="349"/>
    </row>
    <row r="135" spans="1:30" ht="12.75" customHeight="1" thickBot="1">
      <c r="A135" s="351" t="s">
        <v>202</v>
      </c>
      <c r="B135" s="351"/>
      <c r="C135" s="351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351"/>
      <c r="R135" s="351"/>
      <c r="S135" s="351"/>
      <c r="T135" s="351"/>
      <c r="U135" s="352" t="e">
        <f>U133+U134</f>
        <v>#REF!</v>
      </c>
      <c r="V135" s="352"/>
      <c r="W135" s="352"/>
      <c r="X135" s="352"/>
      <c r="AD135" s="45">
        <v>7593.07</v>
      </c>
    </row>
    <row r="136" spans="1:30" ht="12.75" customHeight="1" thickBo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2"/>
      <c r="V136" s="52"/>
      <c r="W136" s="52"/>
      <c r="X136" s="52"/>
    </row>
    <row r="137" spans="1:30" ht="21" customHeight="1" thickBot="1">
      <c r="A137" s="333" t="s">
        <v>203</v>
      </c>
      <c r="B137" s="333"/>
      <c r="C137" s="333"/>
      <c r="D137" s="333"/>
      <c r="E137" s="333"/>
      <c r="F137" s="333"/>
      <c r="G137" s="333"/>
      <c r="H137" s="333"/>
      <c r="I137" s="333"/>
      <c r="J137" s="333"/>
      <c r="K137" s="333"/>
      <c r="L137" s="333"/>
      <c r="M137" s="333"/>
      <c r="N137" s="333"/>
      <c r="O137" s="333"/>
      <c r="P137" s="333"/>
      <c r="Q137" s="333"/>
      <c r="R137" s="333"/>
      <c r="S137" s="333"/>
      <c r="T137" s="333"/>
      <c r="U137" s="333"/>
      <c r="V137" s="333"/>
      <c r="W137" s="333"/>
      <c r="X137" s="333"/>
    </row>
    <row r="138" spans="1:30" s="56" customFormat="1" ht="42.75" customHeight="1">
      <c r="A138" s="381" t="s">
        <v>204</v>
      </c>
      <c r="B138" s="381"/>
      <c r="C138" s="381"/>
      <c r="D138" s="381"/>
      <c r="E138" s="381"/>
      <c r="F138" s="376" t="s">
        <v>205</v>
      </c>
      <c r="G138" s="376"/>
      <c r="H138" s="376"/>
      <c r="I138" s="376"/>
      <c r="J138" s="376"/>
      <c r="K138" s="376" t="s">
        <v>206</v>
      </c>
      <c r="L138" s="376"/>
      <c r="M138" s="376"/>
      <c r="N138" s="376"/>
      <c r="O138" s="376"/>
      <c r="P138" s="376" t="s">
        <v>207</v>
      </c>
      <c r="Q138" s="376"/>
      <c r="R138" s="376"/>
      <c r="S138" s="376"/>
      <c r="T138" s="382" t="s">
        <v>208</v>
      </c>
      <c r="U138" s="382"/>
      <c r="V138" s="382"/>
      <c r="W138" s="382"/>
      <c r="X138" s="382"/>
    </row>
    <row r="139" spans="1:30" ht="12.75" customHeight="1">
      <c r="A139" s="375" t="e">
        <f>TRUNC(U135,2)</f>
        <v>#REF!</v>
      </c>
      <c r="B139" s="375"/>
      <c r="C139" s="375"/>
      <c r="D139" s="375"/>
      <c r="E139" s="375"/>
      <c r="F139" s="376">
        <v>1</v>
      </c>
      <c r="G139" s="376"/>
      <c r="H139" s="376"/>
      <c r="I139" s="376"/>
      <c r="J139" s="376"/>
      <c r="K139" s="377" t="e">
        <f>A139*F139</f>
        <v>#REF!</v>
      </c>
      <c r="L139" s="377"/>
      <c r="M139" s="377"/>
      <c r="N139" s="377"/>
      <c r="O139" s="377"/>
      <c r="P139" s="376">
        <v>3</v>
      </c>
      <c r="Q139" s="376"/>
      <c r="R139" s="376"/>
      <c r="S139" s="376"/>
      <c r="T139" s="378" t="e">
        <f>K139*P139</f>
        <v>#REF!</v>
      </c>
      <c r="U139" s="378"/>
      <c r="V139" s="378"/>
      <c r="W139" s="378"/>
      <c r="X139" s="378"/>
    </row>
    <row r="140" spans="1:30" ht="12.75" customHeight="1">
      <c r="A140" s="379" t="s">
        <v>209</v>
      </c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  <c r="L140" s="379"/>
      <c r="M140" s="379"/>
      <c r="N140" s="379"/>
      <c r="O140" s="379"/>
      <c r="P140" s="379"/>
      <c r="Q140" s="379"/>
      <c r="R140" s="379"/>
      <c r="S140" s="379"/>
      <c r="T140" s="380" t="e">
        <f>T139</f>
        <v>#REF!</v>
      </c>
      <c r="U140" s="380"/>
      <c r="V140" s="380"/>
      <c r="W140" s="380"/>
      <c r="X140" s="380"/>
    </row>
    <row r="141" spans="1:30" ht="12.6" customHeight="1" thickBot="1">
      <c r="A141" s="57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</row>
    <row r="142" spans="1:30" ht="22.15" customHeight="1" thickBot="1">
      <c r="A142" s="333" t="s">
        <v>210</v>
      </c>
      <c r="B142" s="333"/>
      <c r="C142" s="333"/>
      <c r="D142" s="333"/>
      <c r="E142" s="333"/>
      <c r="F142" s="333"/>
      <c r="G142" s="333"/>
      <c r="H142" s="333"/>
      <c r="I142" s="333"/>
      <c r="J142" s="333"/>
      <c r="K142" s="333"/>
      <c r="L142" s="333"/>
      <c r="M142" s="333"/>
      <c r="N142" s="333"/>
      <c r="O142" s="333"/>
      <c r="P142" s="333"/>
      <c r="Q142" s="333"/>
      <c r="R142" s="333"/>
      <c r="S142" s="333"/>
      <c r="T142" s="333"/>
      <c r="U142" s="333"/>
      <c r="V142" s="333"/>
      <c r="W142" s="333"/>
      <c r="X142" s="333"/>
    </row>
    <row r="143" spans="1:30" ht="12" customHeight="1">
      <c r="A143" s="356" t="s">
        <v>211</v>
      </c>
      <c r="B143" s="356"/>
      <c r="C143" s="356"/>
      <c r="D143" s="356"/>
      <c r="E143" s="356"/>
      <c r="F143" s="356"/>
      <c r="G143" s="356"/>
      <c r="H143" s="356"/>
      <c r="I143" s="356"/>
      <c r="J143" s="356"/>
      <c r="K143" s="356"/>
      <c r="L143" s="356"/>
      <c r="M143" s="356"/>
      <c r="N143" s="356"/>
      <c r="O143" s="356"/>
      <c r="P143" s="356"/>
      <c r="Q143" s="356"/>
      <c r="R143" s="356"/>
      <c r="S143" s="356"/>
      <c r="T143" s="356"/>
      <c r="U143" s="343" t="s">
        <v>80</v>
      </c>
      <c r="V143" s="343"/>
      <c r="W143" s="343"/>
      <c r="X143" s="343"/>
    </row>
    <row r="144" spans="1:30" ht="13.15" customHeight="1">
      <c r="A144" s="43" t="s">
        <v>58</v>
      </c>
      <c r="B144" s="335" t="s">
        <v>212</v>
      </c>
      <c r="C144" s="335"/>
      <c r="D144" s="335"/>
      <c r="E144" s="335"/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335"/>
      <c r="Q144" s="335"/>
      <c r="R144" s="335"/>
      <c r="S144" s="335"/>
      <c r="T144" s="335"/>
      <c r="U144" s="349" t="e">
        <f>T139</f>
        <v>#REF!</v>
      </c>
      <c r="V144" s="349"/>
      <c r="W144" s="349"/>
      <c r="X144" s="349"/>
    </row>
    <row r="145" spans="1:24" ht="10.9" customHeight="1">
      <c r="A145" s="43" t="s">
        <v>60</v>
      </c>
      <c r="B145" s="335" t="s">
        <v>213</v>
      </c>
      <c r="C145" s="335"/>
      <c r="D145" s="335"/>
      <c r="E145" s="335"/>
      <c r="F145" s="335"/>
      <c r="G145" s="335"/>
      <c r="H145" s="335"/>
      <c r="I145" s="335"/>
      <c r="J145" s="335"/>
      <c r="K145" s="335"/>
      <c r="L145" s="335"/>
      <c r="M145" s="335"/>
      <c r="N145" s="335"/>
      <c r="O145" s="335"/>
      <c r="P145" s="335"/>
      <c r="Q145" s="335"/>
      <c r="R145" s="335"/>
      <c r="S145" s="335"/>
      <c r="T145" s="335"/>
      <c r="U145" s="349" t="e">
        <f>U144</f>
        <v>#REF!</v>
      </c>
      <c r="V145" s="349"/>
      <c r="W145" s="349"/>
      <c r="X145" s="349"/>
    </row>
    <row r="146" spans="1:24" ht="15" customHeight="1" thickBot="1">
      <c r="A146" s="44" t="s">
        <v>63</v>
      </c>
      <c r="B146" s="383" t="s">
        <v>214</v>
      </c>
      <c r="C146" s="383"/>
      <c r="D146" s="383"/>
      <c r="E146" s="383"/>
      <c r="F146" s="383"/>
      <c r="G146" s="383"/>
      <c r="H146" s="383"/>
      <c r="I146" s="383"/>
      <c r="J146" s="383"/>
      <c r="K146" s="383"/>
      <c r="L146" s="383"/>
      <c r="M146" s="383"/>
      <c r="N146" s="383"/>
      <c r="O146" s="383"/>
      <c r="P146" s="383"/>
      <c r="Q146" s="383"/>
      <c r="R146" s="383"/>
      <c r="S146" s="383"/>
      <c r="T146" s="383"/>
      <c r="U146" s="384" t="e">
        <f>U145*12</f>
        <v>#REF!</v>
      </c>
      <c r="V146" s="384"/>
      <c r="W146" s="384"/>
      <c r="X146" s="384"/>
    </row>
    <row r="147" spans="1:24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</sheetData>
  <sheetProtection selectLockedCells="1" selectUnlockedCells="1"/>
  <mergeCells count="338">
    <mergeCell ref="B146:T146"/>
    <mergeCell ref="U146:X146"/>
    <mergeCell ref="A142:X142"/>
    <mergeCell ref="A143:T143"/>
    <mergeCell ref="U143:X143"/>
    <mergeCell ref="B144:T144"/>
    <mergeCell ref="U144:X144"/>
    <mergeCell ref="B145:T145"/>
    <mergeCell ref="U145:X145"/>
    <mergeCell ref="A139:E139"/>
    <mergeCell ref="F139:J139"/>
    <mergeCell ref="K139:O139"/>
    <mergeCell ref="P139:S139"/>
    <mergeCell ref="T139:X139"/>
    <mergeCell ref="A140:S140"/>
    <mergeCell ref="T140:X140"/>
    <mergeCell ref="A137:X137"/>
    <mergeCell ref="A138:E138"/>
    <mergeCell ref="F138:J138"/>
    <mergeCell ref="K138:O138"/>
    <mergeCell ref="P138:S138"/>
    <mergeCell ref="T138:X138"/>
    <mergeCell ref="A133:T133"/>
    <mergeCell ref="U133:X133"/>
    <mergeCell ref="B134:T134"/>
    <mergeCell ref="U134:X134"/>
    <mergeCell ref="A135:T135"/>
    <mergeCell ref="U135:X135"/>
    <mergeCell ref="B130:T130"/>
    <mergeCell ref="U130:X130"/>
    <mergeCell ref="B131:T131"/>
    <mergeCell ref="U131:X131"/>
    <mergeCell ref="B132:T132"/>
    <mergeCell ref="U132:X132"/>
    <mergeCell ref="A126:T126"/>
    <mergeCell ref="U126:X126"/>
    <mergeCell ref="A127:X127"/>
    <mergeCell ref="A128:T128"/>
    <mergeCell ref="U128:X128"/>
    <mergeCell ref="B129:T129"/>
    <mergeCell ref="U129:X129"/>
    <mergeCell ref="A124:B124"/>
    <mergeCell ref="C124:P124"/>
    <mergeCell ref="Q124:T124"/>
    <mergeCell ref="U124:X124"/>
    <mergeCell ref="A125:C125"/>
    <mergeCell ref="D125:P125"/>
    <mergeCell ref="Q125:T125"/>
    <mergeCell ref="U125:X125"/>
    <mergeCell ref="A122:B122"/>
    <mergeCell ref="C122:P122"/>
    <mergeCell ref="Q122:T122"/>
    <mergeCell ref="U122:X122"/>
    <mergeCell ref="A123:C123"/>
    <mergeCell ref="D123:P123"/>
    <mergeCell ref="Q123:T123"/>
    <mergeCell ref="U123:X123"/>
    <mergeCell ref="A120:B120"/>
    <mergeCell ref="C120:P120"/>
    <mergeCell ref="Q120:T120"/>
    <mergeCell ref="U120:X120"/>
    <mergeCell ref="A121:C121"/>
    <mergeCell ref="D121:P121"/>
    <mergeCell ref="Q121:T121"/>
    <mergeCell ref="U121:X121"/>
    <mergeCell ref="A118:C118"/>
    <mergeCell ref="D118:P118"/>
    <mergeCell ref="Q118:T118"/>
    <mergeCell ref="U118:X118"/>
    <mergeCell ref="A119:C119"/>
    <mergeCell ref="D119:P119"/>
    <mergeCell ref="Q119:T119"/>
    <mergeCell ref="U119:X119"/>
    <mergeCell ref="B116:P116"/>
    <mergeCell ref="Q116:T116"/>
    <mergeCell ref="U116:X116"/>
    <mergeCell ref="A117:B117"/>
    <mergeCell ref="C117:P117"/>
    <mergeCell ref="Q117:T117"/>
    <mergeCell ref="U117:X117"/>
    <mergeCell ref="B114:P114"/>
    <mergeCell ref="Q114:T114"/>
    <mergeCell ref="U114:X114"/>
    <mergeCell ref="A115:P115"/>
    <mergeCell ref="Q115:S115"/>
    <mergeCell ref="U115:X115"/>
    <mergeCell ref="B112:P112"/>
    <mergeCell ref="Q112:T112"/>
    <mergeCell ref="U112:X112"/>
    <mergeCell ref="A113:P113"/>
    <mergeCell ref="Q113:S113"/>
    <mergeCell ref="U113:X113"/>
    <mergeCell ref="A107:X107"/>
    <mergeCell ref="A109:X109"/>
    <mergeCell ref="B110:P110"/>
    <mergeCell ref="Q110:T110"/>
    <mergeCell ref="U110:X110"/>
    <mergeCell ref="A111:P111"/>
    <mergeCell ref="Q111:S111"/>
    <mergeCell ref="U111:X111"/>
    <mergeCell ref="B104:P104"/>
    <mergeCell ref="Q104:T104"/>
    <mergeCell ref="U104:X104"/>
    <mergeCell ref="A105:P105"/>
    <mergeCell ref="Q105:T105"/>
    <mergeCell ref="U105:X105"/>
    <mergeCell ref="B102:P102"/>
    <mergeCell ref="Q102:T102"/>
    <mergeCell ref="U102:X102"/>
    <mergeCell ref="B103:P103"/>
    <mergeCell ref="Q103:T103"/>
    <mergeCell ref="U103:X103"/>
    <mergeCell ref="B100:P100"/>
    <mergeCell ref="Q100:T100"/>
    <mergeCell ref="U100:X100"/>
    <mergeCell ref="B101:P101"/>
    <mergeCell ref="Q101:T101"/>
    <mergeCell ref="U101:X101"/>
    <mergeCell ref="A97:X97"/>
    <mergeCell ref="B98:P98"/>
    <mergeCell ref="Q98:T98"/>
    <mergeCell ref="U98:X98"/>
    <mergeCell ref="B99:P99"/>
    <mergeCell ref="Q99:T99"/>
    <mergeCell ref="U99:X99"/>
    <mergeCell ref="B95:P95"/>
    <mergeCell ref="Q95:T95"/>
    <mergeCell ref="U95:X95"/>
    <mergeCell ref="A96:P96"/>
    <mergeCell ref="Q96:T96"/>
    <mergeCell ref="U96:X96"/>
    <mergeCell ref="B93:P93"/>
    <mergeCell ref="Q93:T93"/>
    <mergeCell ref="U93:X93"/>
    <mergeCell ref="A94:P94"/>
    <mergeCell ref="Q94:T94"/>
    <mergeCell ref="U94:X94"/>
    <mergeCell ref="B91:P91"/>
    <mergeCell ref="Q91:T91"/>
    <mergeCell ref="U91:X91"/>
    <mergeCell ref="B92:P92"/>
    <mergeCell ref="Q92:T92"/>
    <mergeCell ref="U92:X92"/>
    <mergeCell ref="B89:P89"/>
    <mergeCell ref="Q89:T89"/>
    <mergeCell ref="U89:X89"/>
    <mergeCell ref="B90:P90"/>
    <mergeCell ref="Q90:T90"/>
    <mergeCell ref="U90:X90"/>
    <mergeCell ref="A86:X86"/>
    <mergeCell ref="B87:P87"/>
    <mergeCell ref="Q87:T87"/>
    <mergeCell ref="U87:X87"/>
    <mergeCell ref="B88:P88"/>
    <mergeCell ref="Q88:T88"/>
    <mergeCell ref="U88:X88"/>
    <mergeCell ref="B84:P84"/>
    <mergeCell ref="Q84:T84"/>
    <mergeCell ref="U84:X84"/>
    <mergeCell ref="A85:P85"/>
    <mergeCell ref="Q85:T85"/>
    <mergeCell ref="U85:X85"/>
    <mergeCell ref="B82:P82"/>
    <mergeCell ref="Q82:T82"/>
    <mergeCell ref="U82:X82"/>
    <mergeCell ref="B83:P83"/>
    <mergeCell ref="Q83:T83"/>
    <mergeCell ref="U83:X83"/>
    <mergeCell ref="B80:P80"/>
    <mergeCell ref="Q80:T80"/>
    <mergeCell ref="U80:X80"/>
    <mergeCell ref="B81:P81"/>
    <mergeCell ref="Q81:T81"/>
    <mergeCell ref="U81:X81"/>
    <mergeCell ref="A77:X77"/>
    <mergeCell ref="B78:P78"/>
    <mergeCell ref="Q78:T78"/>
    <mergeCell ref="U78:X78"/>
    <mergeCell ref="B79:P79"/>
    <mergeCell ref="Q79:T79"/>
    <mergeCell ref="U79:X79"/>
    <mergeCell ref="B75:P75"/>
    <mergeCell ref="Q75:T75"/>
    <mergeCell ref="U75:X75"/>
    <mergeCell ref="A76:P76"/>
    <mergeCell ref="Q76:T76"/>
    <mergeCell ref="U76:X76"/>
    <mergeCell ref="A72:X72"/>
    <mergeCell ref="B73:P73"/>
    <mergeCell ref="Q73:T73"/>
    <mergeCell ref="U73:X73"/>
    <mergeCell ref="B74:P74"/>
    <mergeCell ref="Q74:T74"/>
    <mergeCell ref="U74:X74"/>
    <mergeCell ref="B70:P70"/>
    <mergeCell ref="Q70:T70"/>
    <mergeCell ref="U70:X70"/>
    <mergeCell ref="A71:P71"/>
    <mergeCell ref="Q71:T71"/>
    <mergeCell ref="U71:X71"/>
    <mergeCell ref="B68:P68"/>
    <mergeCell ref="Q68:T68"/>
    <mergeCell ref="U68:X68"/>
    <mergeCell ref="A69:P69"/>
    <mergeCell ref="Q69:T69"/>
    <mergeCell ref="U69:X69"/>
    <mergeCell ref="A65:X65"/>
    <mergeCell ref="B66:P66"/>
    <mergeCell ref="Q66:T66"/>
    <mergeCell ref="U66:X66"/>
    <mergeCell ref="B67:P67"/>
    <mergeCell ref="Q67:T67"/>
    <mergeCell ref="U67:X67"/>
    <mergeCell ref="B63:P63"/>
    <mergeCell ref="Q63:T63"/>
    <mergeCell ref="U63:X63"/>
    <mergeCell ref="A64:P64"/>
    <mergeCell ref="Q64:T64"/>
    <mergeCell ref="U64:X64"/>
    <mergeCell ref="B61:P61"/>
    <mergeCell ref="Q61:T61"/>
    <mergeCell ref="U61:X61"/>
    <mergeCell ref="B62:P62"/>
    <mergeCell ref="Q62:T62"/>
    <mergeCell ref="U62:X62"/>
    <mergeCell ref="B59:P59"/>
    <mergeCell ref="Q59:T59"/>
    <mergeCell ref="U59:X59"/>
    <mergeCell ref="B60:P60"/>
    <mergeCell ref="Q60:T60"/>
    <mergeCell ref="U60:X60"/>
    <mergeCell ref="B57:P57"/>
    <mergeCell ref="Q57:T57"/>
    <mergeCell ref="U57:X57"/>
    <mergeCell ref="B58:P58"/>
    <mergeCell ref="Q58:T58"/>
    <mergeCell ref="U58:X58"/>
    <mergeCell ref="B55:P55"/>
    <mergeCell ref="Q55:T55"/>
    <mergeCell ref="U55:X55"/>
    <mergeCell ref="B56:P56"/>
    <mergeCell ref="Q56:T56"/>
    <mergeCell ref="U56:X56"/>
    <mergeCell ref="B51:T51"/>
    <mergeCell ref="U51:X51"/>
    <mergeCell ref="A52:T52"/>
    <mergeCell ref="U52:X52"/>
    <mergeCell ref="A53:X53"/>
    <mergeCell ref="A54:X54"/>
    <mergeCell ref="B48:T48"/>
    <mergeCell ref="U48:X48"/>
    <mergeCell ref="B49:T49"/>
    <mergeCell ref="U49:X49"/>
    <mergeCell ref="B50:T50"/>
    <mergeCell ref="U50:X50"/>
    <mergeCell ref="B44:T44"/>
    <mergeCell ref="U44:X44"/>
    <mergeCell ref="A45:T45"/>
    <mergeCell ref="U45:X45"/>
    <mergeCell ref="A46:X46"/>
    <mergeCell ref="B47:T47"/>
    <mergeCell ref="U47:X47"/>
    <mergeCell ref="B41:T41"/>
    <mergeCell ref="U41:X41"/>
    <mergeCell ref="B42:T42"/>
    <mergeCell ref="U42:X42"/>
    <mergeCell ref="B43:T43"/>
    <mergeCell ref="U43:X43"/>
    <mergeCell ref="B38:T38"/>
    <mergeCell ref="U38:X38"/>
    <mergeCell ref="B39:T39"/>
    <mergeCell ref="U39:X39"/>
    <mergeCell ref="B40:T40"/>
    <mergeCell ref="U40:X40"/>
    <mergeCell ref="B34:T34"/>
    <mergeCell ref="U34:X34"/>
    <mergeCell ref="A35:T35"/>
    <mergeCell ref="U35:X35"/>
    <mergeCell ref="A36:X36"/>
    <mergeCell ref="B37:T37"/>
    <mergeCell ref="U37:X37"/>
    <mergeCell ref="B31:T31"/>
    <mergeCell ref="U31:X31"/>
    <mergeCell ref="B32:T32"/>
    <mergeCell ref="U32:X32"/>
    <mergeCell ref="B33:T33"/>
    <mergeCell ref="U33:X33"/>
    <mergeCell ref="B28:T28"/>
    <mergeCell ref="U28:X28"/>
    <mergeCell ref="B29:T29"/>
    <mergeCell ref="U29:X29"/>
    <mergeCell ref="B30:T30"/>
    <mergeCell ref="U30:X30"/>
    <mergeCell ref="B23:P23"/>
    <mergeCell ref="Q23:X23"/>
    <mergeCell ref="A25:X25"/>
    <mergeCell ref="B26:T26"/>
    <mergeCell ref="U26:X26"/>
    <mergeCell ref="B27:T27"/>
    <mergeCell ref="U27:X27"/>
    <mergeCell ref="B20:P20"/>
    <mergeCell ref="Q20:X20"/>
    <mergeCell ref="B21:P21"/>
    <mergeCell ref="Q21:X21"/>
    <mergeCell ref="B22:P22"/>
    <mergeCell ref="Q22:X22"/>
    <mergeCell ref="A15:H15"/>
    <mergeCell ref="I15:P15"/>
    <mergeCell ref="Q15:X15"/>
    <mergeCell ref="A16:X16"/>
    <mergeCell ref="A18:X18"/>
    <mergeCell ref="B19:P19"/>
    <mergeCell ref="Q19:X19"/>
    <mergeCell ref="A12:P12"/>
    <mergeCell ref="Q12:X12"/>
    <mergeCell ref="A13:X13"/>
    <mergeCell ref="A14:H14"/>
    <mergeCell ref="I14:P14"/>
    <mergeCell ref="Q14:X14"/>
    <mergeCell ref="B10:P10"/>
    <mergeCell ref="Q10:X10"/>
    <mergeCell ref="B11:P11"/>
    <mergeCell ref="Q11:X11"/>
    <mergeCell ref="Q5:X5"/>
    <mergeCell ref="A6:P6"/>
    <mergeCell ref="Q6:X6"/>
    <mergeCell ref="A7:X7"/>
    <mergeCell ref="B8:P8"/>
    <mergeCell ref="Q8:X8"/>
    <mergeCell ref="A1:X1"/>
    <mergeCell ref="A2:P2"/>
    <mergeCell ref="Q2:X2"/>
    <mergeCell ref="A3:P3"/>
    <mergeCell ref="Q3:X3"/>
    <mergeCell ref="A4:P4"/>
    <mergeCell ref="Q4:X4"/>
    <mergeCell ref="B9:P9"/>
    <mergeCell ref="Q9:X9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0" fitToHeight="0" orientation="landscape" r:id="rId1"/>
  <rowBreaks count="1" manualBreakCount="1">
    <brk id="112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T91"/>
  <sheetViews>
    <sheetView view="pageBreakPreview" zoomScaleNormal="100" zoomScaleSheetLayoutView="100" workbookViewId="0">
      <selection activeCell="F48" sqref="F48"/>
    </sheetView>
  </sheetViews>
  <sheetFormatPr defaultColWidth="9.140625" defaultRowHeight="12.75"/>
  <cols>
    <col min="1" max="1" width="5.28515625" style="1" customWidth="1"/>
    <col min="2" max="2" width="43.7109375" style="1" customWidth="1"/>
    <col min="3" max="3" width="9.85546875" style="1" customWidth="1"/>
    <col min="4" max="4" width="7.140625" style="111" customWidth="1"/>
    <col min="5" max="5" width="9.7109375" style="112" customWidth="1"/>
    <col min="6" max="6" width="7.42578125" style="112" customWidth="1"/>
    <col min="7" max="7" width="7.140625" style="112" customWidth="1"/>
    <col min="8" max="13" width="9.140625" style="1"/>
    <col min="14" max="14" width="7.5703125" style="1" customWidth="1"/>
    <col min="15" max="16384" width="9.140625" style="1"/>
  </cols>
  <sheetData>
    <row r="1" spans="1:14" ht="62.25" customHeight="1">
      <c r="A1" s="393" t="s">
        <v>608</v>
      </c>
      <c r="B1" s="394"/>
      <c r="C1" s="394"/>
      <c r="D1" s="394"/>
      <c r="E1" s="394"/>
      <c r="F1" s="394"/>
      <c r="G1" s="395"/>
    </row>
    <row r="2" spans="1:14">
      <c r="A2" s="396" t="s">
        <v>17</v>
      </c>
      <c r="B2" s="398" t="s">
        <v>211</v>
      </c>
      <c r="C2" s="398" t="s">
        <v>228</v>
      </c>
      <c r="D2" s="400" t="s">
        <v>229</v>
      </c>
      <c r="E2" s="398" t="s">
        <v>230</v>
      </c>
      <c r="F2" s="398"/>
      <c r="G2" s="402"/>
    </row>
    <row r="3" spans="1:14" ht="21" customHeight="1">
      <c r="A3" s="397"/>
      <c r="B3" s="399"/>
      <c r="C3" s="399"/>
      <c r="D3" s="401"/>
      <c r="E3" s="59" t="s">
        <v>231</v>
      </c>
      <c r="F3" s="59" t="s">
        <v>232</v>
      </c>
      <c r="G3" s="60" t="s">
        <v>233</v>
      </c>
    </row>
    <row r="4" spans="1:14" ht="13.5" thickBot="1">
      <c r="A4" s="61"/>
      <c r="B4" s="62" t="s">
        <v>234</v>
      </c>
      <c r="C4" s="63"/>
      <c r="D4" s="64"/>
      <c r="E4" s="65"/>
      <c r="F4" s="65"/>
      <c r="G4" s="66"/>
      <c r="M4" s="225"/>
      <c r="N4" s="225"/>
    </row>
    <row r="5" spans="1:14" ht="13.5" thickBot="1">
      <c r="A5" s="67">
        <v>1</v>
      </c>
      <c r="B5" s="68" t="s">
        <v>235</v>
      </c>
      <c r="C5" s="69" t="s">
        <v>236</v>
      </c>
      <c r="D5" s="70">
        <v>12</v>
      </c>
      <c r="E5" s="71"/>
      <c r="F5" s="72">
        <f>E5*D5</f>
        <v>0</v>
      </c>
      <c r="G5" s="73">
        <f>F5/12</f>
        <v>0</v>
      </c>
    </row>
    <row r="6" spans="1:14" ht="13.5" thickBot="1">
      <c r="A6" s="74">
        <v>2</v>
      </c>
      <c r="B6" s="68" t="s">
        <v>237</v>
      </c>
      <c r="C6" s="69" t="s">
        <v>236</v>
      </c>
      <c r="D6" s="75">
        <v>2</v>
      </c>
      <c r="E6" s="71"/>
      <c r="F6" s="72">
        <f t="shared" ref="F6:F15" si="0">E6*D6</f>
        <v>0</v>
      </c>
      <c r="G6" s="73">
        <f t="shared" ref="G6:G16" si="1">F6/12</f>
        <v>0</v>
      </c>
    </row>
    <row r="7" spans="1:14" ht="13.5" thickBot="1">
      <c r="A7" s="74">
        <v>3</v>
      </c>
      <c r="B7" s="68" t="s">
        <v>238</v>
      </c>
      <c r="C7" s="69" t="s">
        <v>39</v>
      </c>
      <c r="D7" s="75">
        <v>1</v>
      </c>
      <c r="E7" s="71"/>
      <c r="F7" s="72">
        <f t="shared" si="0"/>
        <v>0</v>
      </c>
      <c r="G7" s="73">
        <f t="shared" si="1"/>
        <v>0</v>
      </c>
    </row>
    <row r="8" spans="1:14" ht="13.5" thickBot="1">
      <c r="A8" s="74">
        <v>4</v>
      </c>
      <c r="B8" s="68" t="s">
        <v>239</v>
      </c>
      <c r="C8" s="69" t="s">
        <v>39</v>
      </c>
      <c r="D8" s="75">
        <v>12</v>
      </c>
      <c r="E8" s="71"/>
      <c r="F8" s="72">
        <f t="shared" si="0"/>
        <v>0</v>
      </c>
      <c r="G8" s="73">
        <f t="shared" si="1"/>
        <v>0</v>
      </c>
    </row>
    <row r="9" spans="1:14" ht="13.5" thickBot="1">
      <c r="A9" s="74">
        <v>5</v>
      </c>
      <c r="B9" s="68" t="s">
        <v>240</v>
      </c>
      <c r="C9" s="69" t="s">
        <v>236</v>
      </c>
      <c r="D9" s="75">
        <v>2</v>
      </c>
      <c r="E9" s="71"/>
      <c r="F9" s="72">
        <f t="shared" si="0"/>
        <v>0</v>
      </c>
      <c r="G9" s="73">
        <f t="shared" si="1"/>
        <v>0</v>
      </c>
    </row>
    <row r="10" spans="1:14" ht="13.5" thickBot="1">
      <c r="A10" s="74">
        <v>6</v>
      </c>
      <c r="B10" s="68" t="s">
        <v>241</v>
      </c>
      <c r="C10" s="69" t="s">
        <v>39</v>
      </c>
      <c r="D10" s="75">
        <v>2</v>
      </c>
      <c r="E10" s="71"/>
      <c r="F10" s="72">
        <f t="shared" si="0"/>
        <v>0</v>
      </c>
      <c r="G10" s="73">
        <f t="shared" si="1"/>
        <v>0</v>
      </c>
    </row>
    <row r="11" spans="1:14" ht="13.5" thickBot="1">
      <c r="A11" s="74">
        <v>7</v>
      </c>
      <c r="B11" s="68" t="s">
        <v>242</v>
      </c>
      <c r="C11" s="69" t="s">
        <v>39</v>
      </c>
      <c r="D11" s="75">
        <v>12</v>
      </c>
      <c r="E11" s="71"/>
      <c r="F11" s="72">
        <f t="shared" si="0"/>
        <v>0</v>
      </c>
      <c r="G11" s="73">
        <f t="shared" si="1"/>
        <v>0</v>
      </c>
    </row>
    <row r="12" spans="1:14" ht="13.5" thickBot="1">
      <c r="A12" s="74">
        <v>8</v>
      </c>
      <c r="B12" s="68" t="s">
        <v>243</v>
      </c>
      <c r="C12" s="69" t="s">
        <v>236</v>
      </c>
      <c r="D12" s="75">
        <v>1</v>
      </c>
      <c r="E12" s="71"/>
      <c r="F12" s="72">
        <f t="shared" si="0"/>
        <v>0</v>
      </c>
      <c r="G12" s="73">
        <f t="shared" si="1"/>
        <v>0</v>
      </c>
    </row>
    <row r="13" spans="1:14" ht="13.5" thickBot="1">
      <c r="A13" s="74">
        <v>9</v>
      </c>
      <c r="B13" s="76" t="s">
        <v>244</v>
      </c>
      <c r="C13" s="77" t="s">
        <v>39</v>
      </c>
      <c r="D13" s="75">
        <v>2</v>
      </c>
      <c r="E13" s="71"/>
      <c r="F13" s="72">
        <f t="shared" si="0"/>
        <v>0</v>
      </c>
      <c r="G13" s="73">
        <f t="shared" si="1"/>
        <v>0</v>
      </c>
    </row>
    <row r="14" spans="1:14" ht="13.5" thickBot="1">
      <c r="A14" s="74">
        <v>10</v>
      </c>
      <c r="B14" s="78" t="s">
        <v>245</v>
      </c>
      <c r="C14" s="79" t="s">
        <v>39</v>
      </c>
      <c r="D14" s="75">
        <v>5</v>
      </c>
      <c r="E14" s="71"/>
      <c r="F14" s="72">
        <f t="shared" si="0"/>
        <v>0</v>
      </c>
      <c r="G14" s="73">
        <f t="shared" si="1"/>
        <v>0</v>
      </c>
    </row>
    <row r="15" spans="1:14" ht="13.5" thickBot="1">
      <c r="A15" s="230">
        <v>11</v>
      </c>
      <c r="B15" s="88" t="s">
        <v>246</v>
      </c>
      <c r="C15" s="89" t="s">
        <v>39</v>
      </c>
      <c r="D15" s="231">
        <v>1</v>
      </c>
      <c r="E15" s="232"/>
      <c r="F15" s="72">
        <f t="shared" si="0"/>
        <v>0</v>
      </c>
      <c r="G15" s="73">
        <f t="shared" si="1"/>
        <v>0</v>
      </c>
    </row>
    <row r="16" spans="1:14" ht="13.5" thickBot="1">
      <c r="A16" s="391" t="s">
        <v>247</v>
      </c>
      <c r="B16" s="392"/>
      <c r="C16" s="392"/>
      <c r="D16" s="392"/>
      <c r="E16" s="403"/>
      <c r="F16" s="229">
        <f>SUM(F5:F15)</f>
        <v>0</v>
      </c>
      <c r="G16" s="80">
        <f t="shared" si="1"/>
        <v>0</v>
      </c>
    </row>
    <row r="17" spans="1:7" ht="3" customHeight="1" thickBot="1">
      <c r="A17" s="81"/>
      <c r="B17" s="82"/>
      <c r="C17" s="83"/>
      <c r="D17" s="84"/>
      <c r="E17" s="85"/>
      <c r="F17" s="82"/>
      <c r="G17" s="86"/>
    </row>
    <row r="18" spans="1:7" ht="13.5" thickBot="1">
      <c r="A18" s="87" t="s">
        <v>248</v>
      </c>
      <c r="B18" s="88" t="s">
        <v>235</v>
      </c>
      <c r="C18" s="89" t="s">
        <v>236</v>
      </c>
      <c r="D18" s="70">
        <v>12</v>
      </c>
      <c r="E18" s="71"/>
      <c r="F18" s="72">
        <f t="shared" ref="F18:F28" si="2">E18*D18</f>
        <v>0</v>
      </c>
      <c r="G18" s="73">
        <f t="shared" ref="G18:G29" si="3">F18/12</f>
        <v>0</v>
      </c>
    </row>
    <row r="19" spans="1:7" ht="13.5" thickBot="1">
      <c r="A19" s="90">
        <v>2</v>
      </c>
      <c r="B19" s="68" t="s">
        <v>237</v>
      </c>
      <c r="C19" s="91" t="s">
        <v>236</v>
      </c>
      <c r="D19" s="75">
        <v>2</v>
      </c>
      <c r="E19" s="71"/>
      <c r="F19" s="72">
        <f t="shared" si="2"/>
        <v>0</v>
      </c>
      <c r="G19" s="73">
        <f t="shared" si="3"/>
        <v>0</v>
      </c>
    </row>
    <row r="20" spans="1:7" ht="13.5" thickBot="1">
      <c r="A20" s="90">
        <v>3</v>
      </c>
      <c r="B20" s="68" t="s">
        <v>238</v>
      </c>
      <c r="C20" s="91" t="s">
        <v>39</v>
      </c>
      <c r="D20" s="75">
        <v>1</v>
      </c>
      <c r="E20" s="71"/>
      <c r="F20" s="72">
        <f t="shared" si="2"/>
        <v>0</v>
      </c>
      <c r="G20" s="73">
        <f t="shared" si="3"/>
        <v>0</v>
      </c>
    </row>
    <row r="21" spans="1:7" ht="13.5" thickBot="1">
      <c r="A21" s="90">
        <v>4</v>
      </c>
      <c r="B21" s="78" t="s">
        <v>239</v>
      </c>
      <c r="C21" s="91" t="s">
        <v>39</v>
      </c>
      <c r="D21" s="75">
        <v>12</v>
      </c>
      <c r="E21" s="71"/>
      <c r="F21" s="72">
        <f t="shared" si="2"/>
        <v>0</v>
      </c>
      <c r="G21" s="73">
        <f t="shared" si="3"/>
        <v>0</v>
      </c>
    </row>
    <row r="22" spans="1:7" ht="13.5" thickBot="1">
      <c r="A22" s="90">
        <v>5</v>
      </c>
      <c r="B22" s="78" t="s">
        <v>240</v>
      </c>
      <c r="C22" s="91" t="s">
        <v>236</v>
      </c>
      <c r="D22" s="75">
        <v>2</v>
      </c>
      <c r="E22" s="71"/>
      <c r="F22" s="72">
        <f t="shared" si="2"/>
        <v>0</v>
      </c>
      <c r="G22" s="73">
        <f t="shared" si="3"/>
        <v>0</v>
      </c>
    </row>
    <row r="23" spans="1:7" ht="13.5" thickBot="1">
      <c r="A23" s="90">
        <v>6</v>
      </c>
      <c r="B23" s="78" t="s">
        <v>241</v>
      </c>
      <c r="C23" s="91" t="s">
        <v>39</v>
      </c>
      <c r="D23" s="75">
        <v>2</v>
      </c>
      <c r="E23" s="71"/>
      <c r="F23" s="72">
        <f t="shared" si="2"/>
        <v>0</v>
      </c>
      <c r="G23" s="73">
        <f t="shared" si="3"/>
        <v>0</v>
      </c>
    </row>
    <row r="24" spans="1:7" ht="13.5" thickBot="1">
      <c r="A24" s="90">
        <v>7</v>
      </c>
      <c r="B24" s="78" t="s">
        <v>242</v>
      </c>
      <c r="C24" s="91" t="s">
        <v>39</v>
      </c>
      <c r="D24" s="75">
        <v>12</v>
      </c>
      <c r="E24" s="71"/>
      <c r="F24" s="72">
        <f t="shared" si="2"/>
        <v>0</v>
      </c>
      <c r="G24" s="73">
        <f t="shared" si="3"/>
        <v>0</v>
      </c>
    </row>
    <row r="25" spans="1:7" ht="13.5" thickBot="1">
      <c r="A25" s="90">
        <v>8</v>
      </c>
      <c r="B25" s="78" t="s">
        <v>243</v>
      </c>
      <c r="C25" s="91" t="s">
        <v>236</v>
      </c>
      <c r="D25" s="75">
        <v>1</v>
      </c>
      <c r="E25" s="71"/>
      <c r="F25" s="72">
        <f t="shared" si="2"/>
        <v>0</v>
      </c>
      <c r="G25" s="73">
        <f t="shared" si="3"/>
        <v>0</v>
      </c>
    </row>
    <row r="26" spans="1:7" ht="13.5" thickBot="1">
      <c r="A26" s="90">
        <v>9</v>
      </c>
      <c r="B26" s="78" t="s">
        <v>244</v>
      </c>
      <c r="C26" s="91" t="s">
        <v>39</v>
      </c>
      <c r="D26" s="75">
        <v>2</v>
      </c>
      <c r="E26" s="71"/>
      <c r="F26" s="72">
        <f t="shared" si="2"/>
        <v>0</v>
      </c>
      <c r="G26" s="73">
        <f t="shared" si="3"/>
        <v>0</v>
      </c>
    </row>
    <row r="27" spans="1:7" ht="13.5" thickBot="1">
      <c r="A27" s="90">
        <v>10</v>
      </c>
      <c r="B27" s="78" t="s">
        <v>245</v>
      </c>
      <c r="C27" s="93" t="s">
        <v>39</v>
      </c>
      <c r="D27" s="75">
        <v>5</v>
      </c>
      <c r="E27" s="71"/>
      <c r="F27" s="72">
        <f t="shared" si="2"/>
        <v>0</v>
      </c>
      <c r="G27" s="73">
        <f t="shared" si="3"/>
        <v>0</v>
      </c>
    </row>
    <row r="28" spans="1:7" ht="13.5" thickBot="1">
      <c r="A28" s="234">
        <v>11</v>
      </c>
      <c r="B28" s="88" t="s">
        <v>246</v>
      </c>
      <c r="C28" s="235" t="s">
        <v>39</v>
      </c>
      <c r="D28" s="231">
        <v>1</v>
      </c>
      <c r="E28" s="232"/>
      <c r="F28" s="237">
        <f t="shared" si="2"/>
        <v>0</v>
      </c>
      <c r="G28" s="238">
        <f t="shared" si="3"/>
        <v>0</v>
      </c>
    </row>
    <row r="29" spans="1:7" ht="13.5" thickBot="1">
      <c r="A29" s="404" t="s">
        <v>249</v>
      </c>
      <c r="B29" s="405"/>
      <c r="C29" s="405"/>
      <c r="D29" s="405"/>
      <c r="E29" s="406"/>
      <c r="F29" s="233">
        <f>SUM(F18:F28)</f>
        <v>0</v>
      </c>
      <c r="G29" s="94">
        <f t="shared" si="3"/>
        <v>0</v>
      </c>
    </row>
    <row r="30" spans="1:7" ht="3.75" customHeight="1" thickBot="1">
      <c r="A30" s="95"/>
      <c r="B30" s="96"/>
      <c r="C30" s="97"/>
      <c r="D30" s="98"/>
      <c r="E30" s="97"/>
      <c r="F30" s="99"/>
      <c r="G30" s="100"/>
    </row>
    <row r="31" spans="1:7" ht="13.5" thickBot="1">
      <c r="A31" s="101">
        <v>1</v>
      </c>
      <c r="B31" s="102" t="s">
        <v>235</v>
      </c>
      <c r="C31" s="103" t="s">
        <v>236</v>
      </c>
      <c r="D31" s="104">
        <v>12</v>
      </c>
      <c r="E31" s="71"/>
      <c r="F31" s="72">
        <f t="shared" ref="F31:F41" si="4">E31*D31</f>
        <v>0</v>
      </c>
      <c r="G31" s="73">
        <f t="shared" ref="G31:G42" si="5">F31/12</f>
        <v>0</v>
      </c>
    </row>
    <row r="32" spans="1:7" ht="13.5" thickBot="1">
      <c r="A32" s="105">
        <v>2</v>
      </c>
      <c r="B32" s="68" t="s">
        <v>237</v>
      </c>
      <c r="C32" s="91" t="s">
        <v>236</v>
      </c>
      <c r="D32" s="92">
        <v>2</v>
      </c>
      <c r="E32" s="71"/>
      <c r="F32" s="72">
        <f t="shared" si="4"/>
        <v>0</v>
      </c>
      <c r="G32" s="73">
        <f t="shared" si="5"/>
        <v>0</v>
      </c>
    </row>
    <row r="33" spans="1:7" ht="13.5" thickBot="1">
      <c r="A33" s="105">
        <v>3</v>
      </c>
      <c r="B33" s="68" t="s">
        <v>238</v>
      </c>
      <c r="C33" s="91" t="s">
        <v>39</v>
      </c>
      <c r="D33" s="92">
        <v>1</v>
      </c>
      <c r="E33" s="71"/>
      <c r="F33" s="72">
        <f t="shared" si="4"/>
        <v>0</v>
      </c>
      <c r="G33" s="73">
        <f t="shared" si="5"/>
        <v>0</v>
      </c>
    </row>
    <row r="34" spans="1:7" ht="13.5" thickBot="1">
      <c r="A34" s="105">
        <v>4</v>
      </c>
      <c r="B34" s="78" t="s">
        <v>239</v>
      </c>
      <c r="C34" s="91" t="s">
        <v>39</v>
      </c>
      <c r="D34" s="92">
        <v>12</v>
      </c>
      <c r="E34" s="71"/>
      <c r="F34" s="72">
        <f t="shared" si="4"/>
        <v>0</v>
      </c>
      <c r="G34" s="73">
        <f t="shared" si="5"/>
        <v>0</v>
      </c>
    </row>
    <row r="35" spans="1:7" ht="13.5" thickBot="1">
      <c r="A35" s="105">
        <v>5</v>
      </c>
      <c r="B35" s="78" t="s">
        <v>240</v>
      </c>
      <c r="C35" s="69" t="s">
        <v>236</v>
      </c>
      <c r="D35" s="92">
        <v>2</v>
      </c>
      <c r="E35" s="71"/>
      <c r="F35" s="72">
        <f t="shared" ref="F35" si="6">E35*D35</f>
        <v>0</v>
      </c>
      <c r="G35" s="73">
        <f t="shared" ref="G35" si="7">F35/12</f>
        <v>0</v>
      </c>
    </row>
    <row r="36" spans="1:7" ht="13.5" thickBot="1">
      <c r="A36" s="105">
        <v>6</v>
      </c>
      <c r="B36" s="78" t="s">
        <v>241</v>
      </c>
      <c r="C36" s="91" t="s">
        <v>39</v>
      </c>
      <c r="D36" s="92">
        <v>2</v>
      </c>
      <c r="E36" s="71"/>
      <c r="F36" s="72">
        <f t="shared" si="4"/>
        <v>0</v>
      </c>
      <c r="G36" s="73">
        <f t="shared" si="5"/>
        <v>0</v>
      </c>
    </row>
    <row r="37" spans="1:7" ht="13.5" thickBot="1">
      <c r="A37" s="105">
        <v>7</v>
      </c>
      <c r="B37" s="78" t="s">
        <v>242</v>
      </c>
      <c r="C37" s="91" t="s">
        <v>39</v>
      </c>
      <c r="D37" s="92">
        <v>12</v>
      </c>
      <c r="E37" s="71"/>
      <c r="F37" s="72">
        <f t="shared" si="4"/>
        <v>0</v>
      </c>
      <c r="G37" s="73">
        <f t="shared" si="5"/>
        <v>0</v>
      </c>
    </row>
    <row r="38" spans="1:7" ht="13.5" thickBot="1">
      <c r="A38" s="105">
        <v>8</v>
      </c>
      <c r="B38" s="78" t="s">
        <v>243</v>
      </c>
      <c r="C38" s="91" t="s">
        <v>236</v>
      </c>
      <c r="D38" s="92">
        <v>1</v>
      </c>
      <c r="E38" s="71"/>
      <c r="F38" s="72">
        <f t="shared" si="4"/>
        <v>0</v>
      </c>
      <c r="G38" s="73">
        <f t="shared" si="5"/>
        <v>0</v>
      </c>
    </row>
    <row r="39" spans="1:7" ht="13.5" thickBot="1">
      <c r="A39" s="105">
        <v>9</v>
      </c>
      <c r="B39" s="78" t="s">
        <v>244</v>
      </c>
      <c r="C39" s="91" t="s">
        <v>39</v>
      </c>
      <c r="D39" s="75">
        <v>2</v>
      </c>
      <c r="E39" s="71"/>
      <c r="F39" s="72">
        <f t="shared" si="4"/>
        <v>0</v>
      </c>
      <c r="G39" s="73">
        <f t="shared" si="5"/>
        <v>0</v>
      </c>
    </row>
    <row r="40" spans="1:7" ht="13.5" thickBot="1">
      <c r="A40" s="105">
        <v>10</v>
      </c>
      <c r="B40" s="78" t="s">
        <v>245</v>
      </c>
      <c r="C40" s="93" t="s">
        <v>39</v>
      </c>
      <c r="D40" s="75">
        <v>5</v>
      </c>
      <c r="E40" s="71"/>
      <c r="F40" s="72">
        <f t="shared" si="4"/>
        <v>0</v>
      </c>
      <c r="G40" s="73">
        <f t="shared" si="5"/>
        <v>0</v>
      </c>
    </row>
    <row r="41" spans="1:7" ht="13.5" thickBot="1">
      <c r="A41" s="234">
        <v>11</v>
      </c>
      <c r="B41" s="88" t="s">
        <v>246</v>
      </c>
      <c r="C41" s="235" t="s">
        <v>39</v>
      </c>
      <c r="D41" s="236">
        <v>1</v>
      </c>
      <c r="E41" s="232"/>
      <c r="F41" s="237">
        <f t="shared" si="4"/>
        <v>0</v>
      </c>
      <c r="G41" s="238">
        <f t="shared" si="5"/>
        <v>0</v>
      </c>
    </row>
    <row r="42" spans="1:7" ht="13.5" thickBot="1">
      <c r="A42" s="391" t="s">
        <v>250</v>
      </c>
      <c r="B42" s="392"/>
      <c r="C42" s="392"/>
      <c r="D42" s="392"/>
      <c r="E42" s="403"/>
      <c r="F42" s="233">
        <f>SUM(F31:F41)</f>
        <v>0</v>
      </c>
      <c r="G42" s="94">
        <f t="shared" si="5"/>
        <v>0</v>
      </c>
    </row>
    <row r="43" spans="1:7" ht="3.75" customHeight="1" thickBot="1">
      <c r="A43" s="95"/>
      <c r="B43" s="106"/>
      <c r="C43" s="97"/>
      <c r="D43" s="98"/>
      <c r="E43" s="107"/>
      <c r="F43" s="99"/>
      <c r="G43" s="100"/>
    </row>
    <row r="44" spans="1:7" ht="13.5" thickBot="1">
      <c r="A44" s="391"/>
      <c r="B44" s="392"/>
      <c r="C44" s="392"/>
      <c r="D44" s="392"/>
      <c r="E44" s="392"/>
      <c r="F44" s="110"/>
      <c r="G44" s="80"/>
    </row>
    <row r="91" spans="17:20">
      <c r="Q91" s="277"/>
      <c r="R91" s="277"/>
      <c r="S91" s="277"/>
      <c r="T91" s="277"/>
    </row>
  </sheetData>
  <mergeCells count="10">
    <mergeCell ref="A44:E44"/>
    <mergeCell ref="A1:G1"/>
    <mergeCell ref="A2:A3"/>
    <mergeCell ref="B2:B3"/>
    <mergeCell ref="C2:C3"/>
    <mergeCell ref="D2:D3"/>
    <mergeCell ref="E2:G2"/>
    <mergeCell ref="A16:E16"/>
    <mergeCell ref="A29:E29"/>
    <mergeCell ref="A42:E4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G39"/>
  <sheetViews>
    <sheetView showGridLines="0" zoomScaleNormal="100" zoomScaleSheetLayoutView="115" workbookViewId="0">
      <selection activeCell="F16" sqref="F9:F16"/>
    </sheetView>
  </sheetViews>
  <sheetFormatPr defaultRowHeight="12.75"/>
  <cols>
    <col min="1" max="1" width="8" style="1" customWidth="1"/>
    <col min="2" max="2" width="54" style="1" customWidth="1"/>
    <col min="3" max="3" width="10.42578125" style="112" bestFit="1" customWidth="1"/>
    <col min="4" max="4" width="11.85546875" style="112" bestFit="1" customWidth="1"/>
    <col min="5" max="256" width="9.140625" style="1"/>
    <col min="257" max="257" width="7.42578125" style="1" bestFit="1" customWidth="1"/>
    <col min="258" max="258" width="54" style="1" customWidth="1"/>
    <col min="259" max="259" width="10.42578125" style="1" bestFit="1" customWidth="1"/>
    <col min="260" max="260" width="11.85546875" style="1" bestFit="1" customWidth="1"/>
    <col min="261" max="512" width="9.140625" style="1"/>
    <col min="513" max="513" width="7.42578125" style="1" bestFit="1" customWidth="1"/>
    <col min="514" max="514" width="54" style="1" customWidth="1"/>
    <col min="515" max="515" width="10.42578125" style="1" bestFit="1" customWidth="1"/>
    <col min="516" max="516" width="11.85546875" style="1" bestFit="1" customWidth="1"/>
    <col min="517" max="768" width="9.140625" style="1"/>
    <col min="769" max="769" width="7.42578125" style="1" bestFit="1" customWidth="1"/>
    <col min="770" max="770" width="54" style="1" customWidth="1"/>
    <col min="771" max="771" width="10.42578125" style="1" bestFit="1" customWidth="1"/>
    <col min="772" max="772" width="11.85546875" style="1" bestFit="1" customWidth="1"/>
    <col min="773" max="1024" width="9.140625" style="1"/>
    <col min="1025" max="1025" width="7.42578125" style="1" bestFit="1" customWidth="1"/>
    <col min="1026" max="1026" width="54" style="1" customWidth="1"/>
    <col min="1027" max="1027" width="10.42578125" style="1" bestFit="1" customWidth="1"/>
    <col min="1028" max="1028" width="11.85546875" style="1" bestFit="1" customWidth="1"/>
    <col min="1029" max="1280" width="9.140625" style="1"/>
    <col min="1281" max="1281" width="7.42578125" style="1" bestFit="1" customWidth="1"/>
    <col min="1282" max="1282" width="54" style="1" customWidth="1"/>
    <col min="1283" max="1283" width="10.42578125" style="1" bestFit="1" customWidth="1"/>
    <col min="1284" max="1284" width="11.85546875" style="1" bestFit="1" customWidth="1"/>
    <col min="1285" max="1536" width="9.140625" style="1"/>
    <col min="1537" max="1537" width="7.42578125" style="1" bestFit="1" customWidth="1"/>
    <col min="1538" max="1538" width="54" style="1" customWidth="1"/>
    <col min="1539" max="1539" width="10.42578125" style="1" bestFit="1" customWidth="1"/>
    <col min="1540" max="1540" width="11.85546875" style="1" bestFit="1" customWidth="1"/>
    <col min="1541" max="1792" width="9.140625" style="1"/>
    <col min="1793" max="1793" width="7.42578125" style="1" bestFit="1" customWidth="1"/>
    <col min="1794" max="1794" width="54" style="1" customWidth="1"/>
    <col min="1795" max="1795" width="10.42578125" style="1" bestFit="1" customWidth="1"/>
    <col min="1796" max="1796" width="11.85546875" style="1" bestFit="1" customWidth="1"/>
    <col min="1797" max="2048" width="9.140625" style="1"/>
    <col min="2049" max="2049" width="7.42578125" style="1" bestFit="1" customWidth="1"/>
    <col min="2050" max="2050" width="54" style="1" customWidth="1"/>
    <col min="2051" max="2051" width="10.42578125" style="1" bestFit="1" customWidth="1"/>
    <col min="2052" max="2052" width="11.85546875" style="1" bestFit="1" customWidth="1"/>
    <col min="2053" max="2304" width="9.140625" style="1"/>
    <col min="2305" max="2305" width="7.42578125" style="1" bestFit="1" customWidth="1"/>
    <col min="2306" max="2306" width="54" style="1" customWidth="1"/>
    <col min="2307" max="2307" width="10.42578125" style="1" bestFit="1" customWidth="1"/>
    <col min="2308" max="2308" width="11.85546875" style="1" bestFit="1" customWidth="1"/>
    <col min="2309" max="2560" width="9.140625" style="1"/>
    <col min="2561" max="2561" width="7.42578125" style="1" bestFit="1" customWidth="1"/>
    <col min="2562" max="2562" width="54" style="1" customWidth="1"/>
    <col min="2563" max="2563" width="10.42578125" style="1" bestFit="1" customWidth="1"/>
    <col min="2564" max="2564" width="11.85546875" style="1" bestFit="1" customWidth="1"/>
    <col min="2565" max="2816" width="9.140625" style="1"/>
    <col min="2817" max="2817" width="7.42578125" style="1" bestFit="1" customWidth="1"/>
    <col min="2818" max="2818" width="54" style="1" customWidth="1"/>
    <col min="2819" max="2819" width="10.42578125" style="1" bestFit="1" customWidth="1"/>
    <col min="2820" max="2820" width="11.85546875" style="1" bestFit="1" customWidth="1"/>
    <col min="2821" max="3072" width="9.140625" style="1"/>
    <col min="3073" max="3073" width="7.42578125" style="1" bestFit="1" customWidth="1"/>
    <col min="3074" max="3074" width="54" style="1" customWidth="1"/>
    <col min="3075" max="3075" width="10.42578125" style="1" bestFit="1" customWidth="1"/>
    <col min="3076" max="3076" width="11.85546875" style="1" bestFit="1" customWidth="1"/>
    <col min="3077" max="3328" width="9.140625" style="1"/>
    <col min="3329" max="3329" width="7.42578125" style="1" bestFit="1" customWidth="1"/>
    <col min="3330" max="3330" width="54" style="1" customWidth="1"/>
    <col min="3331" max="3331" width="10.42578125" style="1" bestFit="1" customWidth="1"/>
    <col min="3332" max="3332" width="11.85546875" style="1" bestFit="1" customWidth="1"/>
    <col min="3333" max="3584" width="9.140625" style="1"/>
    <col min="3585" max="3585" width="7.42578125" style="1" bestFit="1" customWidth="1"/>
    <col min="3586" max="3586" width="54" style="1" customWidth="1"/>
    <col min="3587" max="3587" width="10.42578125" style="1" bestFit="1" customWidth="1"/>
    <col min="3588" max="3588" width="11.85546875" style="1" bestFit="1" customWidth="1"/>
    <col min="3589" max="3840" width="9.140625" style="1"/>
    <col min="3841" max="3841" width="7.42578125" style="1" bestFit="1" customWidth="1"/>
    <col min="3842" max="3842" width="54" style="1" customWidth="1"/>
    <col min="3843" max="3843" width="10.42578125" style="1" bestFit="1" customWidth="1"/>
    <col min="3844" max="3844" width="11.85546875" style="1" bestFit="1" customWidth="1"/>
    <col min="3845" max="4096" width="9.140625" style="1"/>
    <col min="4097" max="4097" width="7.42578125" style="1" bestFit="1" customWidth="1"/>
    <col min="4098" max="4098" width="54" style="1" customWidth="1"/>
    <col min="4099" max="4099" width="10.42578125" style="1" bestFit="1" customWidth="1"/>
    <col min="4100" max="4100" width="11.85546875" style="1" bestFit="1" customWidth="1"/>
    <col min="4101" max="4352" width="9.140625" style="1"/>
    <col min="4353" max="4353" width="7.42578125" style="1" bestFit="1" customWidth="1"/>
    <col min="4354" max="4354" width="54" style="1" customWidth="1"/>
    <col min="4355" max="4355" width="10.42578125" style="1" bestFit="1" customWidth="1"/>
    <col min="4356" max="4356" width="11.85546875" style="1" bestFit="1" customWidth="1"/>
    <col min="4357" max="4608" width="9.140625" style="1"/>
    <col min="4609" max="4609" width="7.42578125" style="1" bestFit="1" customWidth="1"/>
    <col min="4610" max="4610" width="54" style="1" customWidth="1"/>
    <col min="4611" max="4611" width="10.42578125" style="1" bestFit="1" customWidth="1"/>
    <col min="4612" max="4612" width="11.85546875" style="1" bestFit="1" customWidth="1"/>
    <col min="4613" max="4864" width="9.140625" style="1"/>
    <col min="4865" max="4865" width="7.42578125" style="1" bestFit="1" customWidth="1"/>
    <col min="4866" max="4866" width="54" style="1" customWidth="1"/>
    <col min="4867" max="4867" width="10.42578125" style="1" bestFit="1" customWidth="1"/>
    <col min="4868" max="4868" width="11.85546875" style="1" bestFit="1" customWidth="1"/>
    <col min="4869" max="5120" width="9.140625" style="1"/>
    <col min="5121" max="5121" width="7.42578125" style="1" bestFit="1" customWidth="1"/>
    <col min="5122" max="5122" width="54" style="1" customWidth="1"/>
    <col min="5123" max="5123" width="10.42578125" style="1" bestFit="1" customWidth="1"/>
    <col min="5124" max="5124" width="11.85546875" style="1" bestFit="1" customWidth="1"/>
    <col min="5125" max="5376" width="9.140625" style="1"/>
    <col min="5377" max="5377" width="7.42578125" style="1" bestFit="1" customWidth="1"/>
    <col min="5378" max="5378" width="54" style="1" customWidth="1"/>
    <col min="5379" max="5379" width="10.42578125" style="1" bestFit="1" customWidth="1"/>
    <col min="5380" max="5380" width="11.85546875" style="1" bestFit="1" customWidth="1"/>
    <col min="5381" max="5632" width="9.140625" style="1"/>
    <col min="5633" max="5633" width="7.42578125" style="1" bestFit="1" customWidth="1"/>
    <col min="5634" max="5634" width="54" style="1" customWidth="1"/>
    <col min="5635" max="5635" width="10.42578125" style="1" bestFit="1" customWidth="1"/>
    <col min="5636" max="5636" width="11.85546875" style="1" bestFit="1" customWidth="1"/>
    <col min="5637" max="5888" width="9.140625" style="1"/>
    <col min="5889" max="5889" width="7.42578125" style="1" bestFit="1" customWidth="1"/>
    <col min="5890" max="5890" width="54" style="1" customWidth="1"/>
    <col min="5891" max="5891" width="10.42578125" style="1" bestFit="1" customWidth="1"/>
    <col min="5892" max="5892" width="11.85546875" style="1" bestFit="1" customWidth="1"/>
    <col min="5893" max="6144" width="9.140625" style="1"/>
    <col min="6145" max="6145" width="7.42578125" style="1" bestFit="1" customWidth="1"/>
    <col min="6146" max="6146" width="54" style="1" customWidth="1"/>
    <col min="6147" max="6147" width="10.42578125" style="1" bestFit="1" customWidth="1"/>
    <col min="6148" max="6148" width="11.85546875" style="1" bestFit="1" customWidth="1"/>
    <col min="6149" max="6400" width="9.140625" style="1"/>
    <col min="6401" max="6401" width="7.42578125" style="1" bestFit="1" customWidth="1"/>
    <col min="6402" max="6402" width="54" style="1" customWidth="1"/>
    <col min="6403" max="6403" width="10.42578125" style="1" bestFit="1" customWidth="1"/>
    <col min="6404" max="6404" width="11.85546875" style="1" bestFit="1" customWidth="1"/>
    <col min="6405" max="6656" width="9.140625" style="1"/>
    <col min="6657" max="6657" width="7.42578125" style="1" bestFit="1" customWidth="1"/>
    <col min="6658" max="6658" width="54" style="1" customWidth="1"/>
    <col min="6659" max="6659" width="10.42578125" style="1" bestFit="1" customWidth="1"/>
    <col min="6660" max="6660" width="11.85546875" style="1" bestFit="1" customWidth="1"/>
    <col min="6661" max="6912" width="9.140625" style="1"/>
    <col min="6913" max="6913" width="7.42578125" style="1" bestFit="1" customWidth="1"/>
    <col min="6914" max="6914" width="54" style="1" customWidth="1"/>
    <col min="6915" max="6915" width="10.42578125" style="1" bestFit="1" customWidth="1"/>
    <col min="6916" max="6916" width="11.85546875" style="1" bestFit="1" customWidth="1"/>
    <col min="6917" max="7168" width="9.140625" style="1"/>
    <col min="7169" max="7169" width="7.42578125" style="1" bestFit="1" customWidth="1"/>
    <col min="7170" max="7170" width="54" style="1" customWidth="1"/>
    <col min="7171" max="7171" width="10.42578125" style="1" bestFit="1" customWidth="1"/>
    <col min="7172" max="7172" width="11.85546875" style="1" bestFit="1" customWidth="1"/>
    <col min="7173" max="7424" width="9.140625" style="1"/>
    <col min="7425" max="7425" width="7.42578125" style="1" bestFit="1" customWidth="1"/>
    <col min="7426" max="7426" width="54" style="1" customWidth="1"/>
    <col min="7427" max="7427" width="10.42578125" style="1" bestFit="1" customWidth="1"/>
    <col min="7428" max="7428" width="11.85546875" style="1" bestFit="1" customWidth="1"/>
    <col min="7429" max="7680" width="9.140625" style="1"/>
    <col min="7681" max="7681" width="7.42578125" style="1" bestFit="1" customWidth="1"/>
    <col min="7682" max="7682" width="54" style="1" customWidth="1"/>
    <col min="7683" max="7683" width="10.42578125" style="1" bestFit="1" customWidth="1"/>
    <col min="7684" max="7684" width="11.85546875" style="1" bestFit="1" customWidth="1"/>
    <col min="7685" max="7936" width="9.140625" style="1"/>
    <col min="7937" max="7937" width="7.42578125" style="1" bestFit="1" customWidth="1"/>
    <col min="7938" max="7938" width="54" style="1" customWidth="1"/>
    <col min="7939" max="7939" width="10.42578125" style="1" bestFit="1" customWidth="1"/>
    <col min="7940" max="7940" width="11.85546875" style="1" bestFit="1" customWidth="1"/>
    <col min="7941" max="8192" width="9.140625" style="1"/>
    <col min="8193" max="8193" width="7.42578125" style="1" bestFit="1" customWidth="1"/>
    <col min="8194" max="8194" width="54" style="1" customWidth="1"/>
    <col min="8195" max="8195" width="10.42578125" style="1" bestFit="1" customWidth="1"/>
    <col min="8196" max="8196" width="11.85546875" style="1" bestFit="1" customWidth="1"/>
    <col min="8197" max="8448" width="9.140625" style="1"/>
    <col min="8449" max="8449" width="7.42578125" style="1" bestFit="1" customWidth="1"/>
    <col min="8450" max="8450" width="54" style="1" customWidth="1"/>
    <col min="8451" max="8451" width="10.42578125" style="1" bestFit="1" customWidth="1"/>
    <col min="8452" max="8452" width="11.85546875" style="1" bestFit="1" customWidth="1"/>
    <col min="8453" max="8704" width="9.140625" style="1"/>
    <col min="8705" max="8705" width="7.42578125" style="1" bestFit="1" customWidth="1"/>
    <col min="8706" max="8706" width="54" style="1" customWidth="1"/>
    <col min="8707" max="8707" width="10.42578125" style="1" bestFit="1" customWidth="1"/>
    <col min="8708" max="8708" width="11.85546875" style="1" bestFit="1" customWidth="1"/>
    <col min="8709" max="8960" width="9.140625" style="1"/>
    <col min="8961" max="8961" width="7.42578125" style="1" bestFit="1" customWidth="1"/>
    <col min="8962" max="8962" width="54" style="1" customWidth="1"/>
    <col min="8963" max="8963" width="10.42578125" style="1" bestFit="1" customWidth="1"/>
    <col min="8964" max="8964" width="11.85546875" style="1" bestFit="1" customWidth="1"/>
    <col min="8965" max="9216" width="9.140625" style="1"/>
    <col min="9217" max="9217" width="7.42578125" style="1" bestFit="1" customWidth="1"/>
    <col min="9218" max="9218" width="54" style="1" customWidth="1"/>
    <col min="9219" max="9219" width="10.42578125" style="1" bestFit="1" customWidth="1"/>
    <col min="9220" max="9220" width="11.85546875" style="1" bestFit="1" customWidth="1"/>
    <col min="9221" max="9472" width="9.140625" style="1"/>
    <col min="9473" max="9473" width="7.42578125" style="1" bestFit="1" customWidth="1"/>
    <col min="9474" max="9474" width="54" style="1" customWidth="1"/>
    <col min="9475" max="9475" width="10.42578125" style="1" bestFit="1" customWidth="1"/>
    <col min="9476" max="9476" width="11.85546875" style="1" bestFit="1" customWidth="1"/>
    <col min="9477" max="9728" width="9.140625" style="1"/>
    <col min="9729" max="9729" width="7.42578125" style="1" bestFit="1" customWidth="1"/>
    <col min="9730" max="9730" width="54" style="1" customWidth="1"/>
    <col min="9731" max="9731" width="10.42578125" style="1" bestFit="1" customWidth="1"/>
    <col min="9732" max="9732" width="11.85546875" style="1" bestFit="1" customWidth="1"/>
    <col min="9733" max="9984" width="9.140625" style="1"/>
    <col min="9985" max="9985" width="7.42578125" style="1" bestFit="1" customWidth="1"/>
    <col min="9986" max="9986" width="54" style="1" customWidth="1"/>
    <col min="9987" max="9987" width="10.42578125" style="1" bestFit="1" customWidth="1"/>
    <col min="9988" max="9988" width="11.85546875" style="1" bestFit="1" customWidth="1"/>
    <col min="9989" max="10240" width="9.140625" style="1"/>
    <col min="10241" max="10241" width="7.42578125" style="1" bestFit="1" customWidth="1"/>
    <col min="10242" max="10242" width="54" style="1" customWidth="1"/>
    <col min="10243" max="10243" width="10.42578125" style="1" bestFit="1" customWidth="1"/>
    <col min="10244" max="10244" width="11.85546875" style="1" bestFit="1" customWidth="1"/>
    <col min="10245" max="10496" width="9.140625" style="1"/>
    <col min="10497" max="10497" width="7.42578125" style="1" bestFit="1" customWidth="1"/>
    <col min="10498" max="10498" width="54" style="1" customWidth="1"/>
    <col min="10499" max="10499" width="10.42578125" style="1" bestFit="1" customWidth="1"/>
    <col min="10500" max="10500" width="11.85546875" style="1" bestFit="1" customWidth="1"/>
    <col min="10501" max="10752" width="9.140625" style="1"/>
    <col min="10753" max="10753" width="7.42578125" style="1" bestFit="1" customWidth="1"/>
    <col min="10754" max="10754" width="54" style="1" customWidth="1"/>
    <col min="10755" max="10755" width="10.42578125" style="1" bestFit="1" customWidth="1"/>
    <col min="10756" max="10756" width="11.85546875" style="1" bestFit="1" customWidth="1"/>
    <col min="10757" max="11008" width="9.140625" style="1"/>
    <col min="11009" max="11009" width="7.42578125" style="1" bestFit="1" customWidth="1"/>
    <col min="11010" max="11010" width="54" style="1" customWidth="1"/>
    <col min="11011" max="11011" width="10.42578125" style="1" bestFit="1" customWidth="1"/>
    <col min="11012" max="11012" width="11.85546875" style="1" bestFit="1" customWidth="1"/>
    <col min="11013" max="11264" width="9.140625" style="1"/>
    <col min="11265" max="11265" width="7.42578125" style="1" bestFit="1" customWidth="1"/>
    <col min="11266" max="11266" width="54" style="1" customWidth="1"/>
    <col min="11267" max="11267" width="10.42578125" style="1" bestFit="1" customWidth="1"/>
    <col min="11268" max="11268" width="11.85546875" style="1" bestFit="1" customWidth="1"/>
    <col min="11269" max="11520" width="9.140625" style="1"/>
    <col min="11521" max="11521" width="7.42578125" style="1" bestFit="1" customWidth="1"/>
    <col min="11522" max="11522" width="54" style="1" customWidth="1"/>
    <col min="11523" max="11523" width="10.42578125" style="1" bestFit="1" customWidth="1"/>
    <col min="11524" max="11524" width="11.85546875" style="1" bestFit="1" customWidth="1"/>
    <col min="11525" max="11776" width="9.140625" style="1"/>
    <col min="11777" max="11777" width="7.42578125" style="1" bestFit="1" customWidth="1"/>
    <col min="11778" max="11778" width="54" style="1" customWidth="1"/>
    <col min="11779" max="11779" width="10.42578125" style="1" bestFit="1" customWidth="1"/>
    <col min="11780" max="11780" width="11.85546875" style="1" bestFit="1" customWidth="1"/>
    <col min="11781" max="12032" width="9.140625" style="1"/>
    <col min="12033" max="12033" width="7.42578125" style="1" bestFit="1" customWidth="1"/>
    <col min="12034" max="12034" width="54" style="1" customWidth="1"/>
    <col min="12035" max="12035" width="10.42578125" style="1" bestFit="1" customWidth="1"/>
    <col min="12036" max="12036" width="11.85546875" style="1" bestFit="1" customWidth="1"/>
    <col min="12037" max="12288" width="9.140625" style="1"/>
    <col min="12289" max="12289" width="7.42578125" style="1" bestFit="1" customWidth="1"/>
    <col min="12290" max="12290" width="54" style="1" customWidth="1"/>
    <col min="12291" max="12291" width="10.42578125" style="1" bestFit="1" customWidth="1"/>
    <col min="12292" max="12292" width="11.85546875" style="1" bestFit="1" customWidth="1"/>
    <col min="12293" max="12544" width="9.140625" style="1"/>
    <col min="12545" max="12545" width="7.42578125" style="1" bestFit="1" customWidth="1"/>
    <col min="12546" max="12546" width="54" style="1" customWidth="1"/>
    <col min="12547" max="12547" width="10.42578125" style="1" bestFit="1" customWidth="1"/>
    <col min="12548" max="12548" width="11.85546875" style="1" bestFit="1" customWidth="1"/>
    <col min="12549" max="12800" width="9.140625" style="1"/>
    <col min="12801" max="12801" width="7.42578125" style="1" bestFit="1" customWidth="1"/>
    <col min="12802" max="12802" width="54" style="1" customWidth="1"/>
    <col min="12803" max="12803" width="10.42578125" style="1" bestFit="1" customWidth="1"/>
    <col min="12804" max="12804" width="11.85546875" style="1" bestFit="1" customWidth="1"/>
    <col min="12805" max="13056" width="9.140625" style="1"/>
    <col min="13057" max="13057" width="7.42578125" style="1" bestFit="1" customWidth="1"/>
    <col min="13058" max="13058" width="54" style="1" customWidth="1"/>
    <col min="13059" max="13059" width="10.42578125" style="1" bestFit="1" customWidth="1"/>
    <col min="13060" max="13060" width="11.85546875" style="1" bestFit="1" customWidth="1"/>
    <col min="13061" max="13312" width="9.140625" style="1"/>
    <col min="13313" max="13313" width="7.42578125" style="1" bestFit="1" customWidth="1"/>
    <col min="13314" max="13314" width="54" style="1" customWidth="1"/>
    <col min="13315" max="13315" width="10.42578125" style="1" bestFit="1" customWidth="1"/>
    <col min="13316" max="13316" width="11.85546875" style="1" bestFit="1" customWidth="1"/>
    <col min="13317" max="13568" width="9.140625" style="1"/>
    <col min="13569" max="13569" width="7.42578125" style="1" bestFit="1" customWidth="1"/>
    <col min="13570" max="13570" width="54" style="1" customWidth="1"/>
    <col min="13571" max="13571" width="10.42578125" style="1" bestFit="1" customWidth="1"/>
    <col min="13572" max="13572" width="11.85546875" style="1" bestFit="1" customWidth="1"/>
    <col min="13573" max="13824" width="9.140625" style="1"/>
    <col min="13825" max="13825" width="7.42578125" style="1" bestFit="1" customWidth="1"/>
    <col min="13826" max="13826" width="54" style="1" customWidth="1"/>
    <col min="13827" max="13827" width="10.42578125" style="1" bestFit="1" customWidth="1"/>
    <col min="13828" max="13828" width="11.85546875" style="1" bestFit="1" customWidth="1"/>
    <col min="13829" max="14080" width="9.140625" style="1"/>
    <col min="14081" max="14081" width="7.42578125" style="1" bestFit="1" customWidth="1"/>
    <col min="14082" max="14082" width="54" style="1" customWidth="1"/>
    <col min="14083" max="14083" width="10.42578125" style="1" bestFit="1" customWidth="1"/>
    <col min="14084" max="14084" width="11.85546875" style="1" bestFit="1" customWidth="1"/>
    <col min="14085" max="14336" width="9.140625" style="1"/>
    <col min="14337" max="14337" width="7.42578125" style="1" bestFit="1" customWidth="1"/>
    <col min="14338" max="14338" width="54" style="1" customWidth="1"/>
    <col min="14339" max="14339" width="10.42578125" style="1" bestFit="1" customWidth="1"/>
    <col min="14340" max="14340" width="11.85546875" style="1" bestFit="1" customWidth="1"/>
    <col min="14341" max="14592" width="9.140625" style="1"/>
    <col min="14593" max="14593" width="7.42578125" style="1" bestFit="1" customWidth="1"/>
    <col min="14594" max="14594" width="54" style="1" customWidth="1"/>
    <col min="14595" max="14595" width="10.42578125" style="1" bestFit="1" customWidth="1"/>
    <col min="14596" max="14596" width="11.85546875" style="1" bestFit="1" customWidth="1"/>
    <col min="14597" max="14848" width="9.140625" style="1"/>
    <col min="14849" max="14849" width="7.42578125" style="1" bestFit="1" customWidth="1"/>
    <col min="14850" max="14850" width="54" style="1" customWidth="1"/>
    <col min="14851" max="14851" width="10.42578125" style="1" bestFit="1" customWidth="1"/>
    <col min="14852" max="14852" width="11.85546875" style="1" bestFit="1" customWidth="1"/>
    <col min="14853" max="15104" width="9.140625" style="1"/>
    <col min="15105" max="15105" width="7.42578125" style="1" bestFit="1" customWidth="1"/>
    <col min="15106" max="15106" width="54" style="1" customWidth="1"/>
    <col min="15107" max="15107" width="10.42578125" style="1" bestFit="1" customWidth="1"/>
    <col min="15108" max="15108" width="11.85546875" style="1" bestFit="1" customWidth="1"/>
    <col min="15109" max="15360" width="9.140625" style="1"/>
    <col min="15361" max="15361" width="7.42578125" style="1" bestFit="1" customWidth="1"/>
    <col min="15362" max="15362" width="54" style="1" customWidth="1"/>
    <col min="15363" max="15363" width="10.42578125" style="1" bestFit="1" customWidth="1"/>
    <col min="15364" max="15364" width="11.85546875" style="1" bestFit="1" customWidth="1"/>
    <col min="15365" max="15616" width="9.140625" style="1"/>
    <col min="15617" max="15617" width="7.42578125" style="1" bestFit="1" customWidth="1"/>
    <col min="15618" max="15618" width="54" style="1" customWidth="1"/>
    <col min="15619" max="15619" width="10.42578125" style="1" bestFit="1" customWidth="1"/>
    <col min="15620" max="15620" width="11.85546875" style="1" bestFit="1" customWidth="1"/>
    <col min="15621" max="15872" width="9.140625" style="1"/>
    <col min="15873" max="15873" width="7.42578125" style="1" bestFit="1" customWidth="1"/>
    <col min="15874" max="15874" width="54" style="1" customWidth="1"/>
    <col min="15875" max="15875" width="10.42578125" style="1" bestFit="1" customWidth="1"/>
    <col min="15876" max="15876" width="11.85546875" style="1" bestFit="1" customWidth="1"/>
    <col min="15877" max="16128" width="9.140625" style="1"/>
    <col min="16129" max="16129" width="7.42578125" style="1" bestFit="1" customWidth="1"/>
    <col min="16130" max="16130" width="54" style="1" customWidth="1"/>
    <col min="16131" max="16131" width="10.42578125" style="1" bestFit="1" customWidth="1"/>
    <col min="16132" max="16132" width="11.85546875" style="1" bestFit="1" customWidth="1"/>
    <col min="16133" max="16384" width="9.140625" style="1"/>
  </cols>
  <sheetData>
    <row r="1" spans="1:7" ht="53.25" customHeight="1" thickBot="1">
      <c r="A1" s="410" t="s">
        <v>609</v>
      </c>
      <c r="B1" s="411"/>
      <c r="C1" s="411"/>
      <c r="D1" s="412"/>
      <c r="E1" s="113"/>
      <c r="F1" s="113"/>
      <c r="G1" s="113"/>
    </row>
    <row r="2" spans="1:7" ht="24.75" thickBot="1">
      <c r="A2" s="114" t="s">
        <v>251</v>
      </c>
      <c r="B2" s="115" t="s">
        <v>4</v>
      </c>
      <c r="C2" s="115" t="s">
        <v>252</v>
      </c>
      <c r="D2" s="115" t="s">
        <v>253</v>
      </c>
    </row>
    <row r="3" spans="1:7" ht="13.5" thickBot="1">
      <c r="A3" s="407" t="s">
        <v>254</v>
      </c>
      <c r="B3" s="408"/>
      <c r="C3" s="408"/>
      <c r="D3" s="409"/>
    </row>
    <row r="4" spans="1:7" ht="13.5" thickBot="1">
      <c r="A4" s="116" t="s">
        <v>255</v>
      </c>
      <c r="B4" s="117" t="s">
        <v>256</v>
      </c>
      <c r="C4" s="118"/>
      <c r="D4" s="118"/>
    </row>
    <row r="5" spans="1:7" ht="13.5" thickBot="1">
      <c r="A5" s="116" t="s">
        <v>257</v>
      </c>
      <c r="B5" s="117" t="s">
        <v>258</v>
      </c>
      <c r="C5" s="118"/>
      <c r="D5" s="118"/>
    </row>
    <row r="6" spans="1:7" ht="13.5" thickBot="1">
      <c r="A6" s="116" t="s">
        <v>259</v>
      </c>
      <c r="B6" s="117" t="s">
        <v>260</v>
      </c>
      <c r="C6" s="118"/>
      <c r="D6" s="118"/>
    </row>
    <row r="7" spans="1:7" ht="13.5" thickBot="1">
      <c r="A7" s="116" t="s">
        <v>261</v>
      </c>
      <c r="B7" s="117" t="s">
        <v>124</v>
      </c>
      <c r="C7" s="118"/>
      <c r="D7" s="118"/>
    </row>
    <row r="8" spans="1:7" ht="13.5" thickBot="1">
      <c r="A8" s="116" t="s">
        <v>262</v>
      </c>
      <c r="B8" s="117" t="s">
        <v>128</v>
      </c>
      <c r="C8" s="118"/>
      <c r="D8" s="118"/>
    </row>
    <row r="9" spans="1:7" ht="13.5" thickBot="1">
      <c r="A9" s="116" t="s">
        <v>263</v>
      </c>
      <c r="B9" s="117" t="s">
        <v>125</v>
      </c>
      <c r="C9" s="118"/>
      <c r="D9" s="118"/>
    </row>
    <row r="10" spans="1:7" ht="13.5" thickBot="1">
      <c r="A10" s="116" t="s">
        <v>264</v>
      </c>
      <c r="B10" s="117" t="s">
        <v>265</v>
      </c>
      <c r="C10" s="118"/>
      <c r="D10" s="118"/>
    </row>
    <row r="11" spans="1:7" ht="13.5" thickBot="1">
      <c r="A11" s="116" t="s">
        <v>266</v>
      </c>
      <c r="B11" s="117" t="s">
        <v>126</v>
      </c>
      <c r="C11" s="118"/>
      <c r="D11" s="118"/>
    </row>
    <row r="12" spans="1:7" ht="13.5" thickBot="1">
      <c r="A12" s="116" t="s">
        <v>267</v>
      </c>
      <c r="B12" s="117" t="s">
        <v>268</v>
      </c>
      <c r="C12" s="118"/>
      <c r="D12" s="118"/>
    </row>
    <row r="13" spans="1:7" ht="13.5" thickBot="1">
      <c r="A13" s="119" t="s">
        <v>58</v>
      </c>
      <c r="B13" s="120" t="s">
        <v>269</v>
      </c>
      <c r="C13" s="121">
        <f>SUM(C4:C12)</f>
        <v>0</v>
      </c>
      <c r="D13" s="121">
        <f>SUM(D4:D12)</f>
        <v>0</v>
      </c>
      <c r="F13" s="122"/>
    </row>
    <row r="14" spans="1:7" ht="13.5" thickBot="1">
      <c r="A14" s="407" t="s">
        <v>220</v>
      </c>
      <c r="B14" s="408"/>
      <c r="C14" s="408"/>
      <c r="D14" s="409"/>
    </row>
    <row r="15" spans="1:7" ht="13.5" thickBot="1">
      <c r="A15" s="116" t="s">
        <v>270</v>
      </c>
      <c r="B15" s="117" t="s">
        <v>271</v>
      </c>
      <c r="C15" s="118"/>
      <c r="D15" s="123"/>
    </row>
    <row r="16" spans="1:7" ht="13.5" thickBot="1">
      <c r="A16" s="116" t="s">
        <v>272</v>
      </c>
      <c r="B16" s="117" t="s">
        <v>273</v>
      </c>
      <c r="C16" s="118"/>
      <c r="D16" s="123"/>
    </row>
    <row r="17" spans="1:4" ht="13.5" thickBot="1">
      <c r="A17" s="116" t="s">
        <v>274</v>
      </c>
      <c r="B17" s="117" t="s">
        <v>275</v>
      </c>
      <c r="C17" s="118"/>
      <c r="D17" s="118"/>
    </row>
    <row r="18" spans="1:4" ht="13.5" thickBot="1">
      <c r="A18" s="116" t="s">
        <v>276</v>
      </c>
      <c r="B18" s="117" t="s">
        <v>277</v>
      </c>
      <c r="C18" s="118"/>
      <c r="D18" s="118"/>
    </row>
    <row r="19" spans="1:4" ht="13.5" thickBot="1">
      <c r="A19" s="116" t="s">
        <v>278</v>
      </c>
      <c r="B19" s="117" t="s">
        <v>279</v>
      </c>
      <c r="C19" s="118"/>
      <c r="D19" s="118"/>
    </row>
    <row r="20" spans="1:4" ht="13.5" thickBot="1">
      <c r="A20" s="116" t="s">
        <v>280</v>
      </c>
      <c r="B20" s="117" t="s">
        <v>281</v>
      </c>
      <c r="C20" s="118"/>
      <c r="D20" s="118"/>
    </row>
    <row r="21" spans="1:4" ht="13.5" thickBot="1">
      <c r="A21" s="116" t="s">
        <v>282</v>
      </c>
      <c r="B21" s="117" t="s">
        <v>283</v>
      </c>
      <c r="C21" s="118"/>
      <c r="D21" s="123"/>
    </row>
    <row r="22" spans="1:4" ht="13.5" thickBot="1">
      <c r="A22" s="116" t="s">
        <v>284</v>
      </c>
      <c r="B22" s="117" t="s">
        <v>285</v>
      </c>
      <c r="C22" s="118"/>
      <c r="D22" s="118"/>
    </row>
    <row r="23" spans="1:4" ht="13.5" thickBot="1">
      <c r="A23" s="116" t="s">
        <v>286</v>
      </c>
      <c r="B23" s="117" t="s">
        <v>287</v>
      </c>
      <c r="C23" s="118"/>
      <c r="D23" s="118"/>
    </row>
    <row r="24" spans="1:4" ht="13.5" thickBot="1">
      <c r="A24" s="124" t="s">
        <v>288</v>
      </c>
      <c r="B24" s="117" t="s">
        <v>289</v>
      </c>
      <c r="C24" s="118"/>
      <c r="D24" s="118"/>
    </row>
    <row r="25" spans="1:4">
      <c r="A25" s="125"/>
      <c r="B25" s="413" t="s">
        <v>290</v>
      </c>
      <c r="C25" s="126"/>
      <c r="D25" s="126"/>
    </row>
    <row r="26" spans="1:4" ht="13.5" thickBot="1">
      <c r="A26" s="119" t="s">
        <v>60</v>
      </c>
      <c r="B26" s="414"/>
      <c r="C26" s="121">
        <f>SUM(C15:C25)</f>
        <v>0</v>
      </c>
      <c r="D26" s="121">
        <f>SUM(D15:D24)</f>
        <v>0</v>
      </c>
    </row>
    <row r="27" spans="1:4" ht="13.5" thickBot="1">
      <c r="A27" s="407" t="s">
        <v>291</v>
      </c>
      <c r="B27" s="408"/>
      <c r="C27" s="408"/>
      <c r="D27" s="409"/>
    </row>
    <row r="28" spans="1:4" ht="13.5" thickBot="1">
      <c r="A28" s="116" t="s">
        <v>292</v>
      </c>
      <c r="B28" s="117" t="s">
        <v>293</v>
      </c>
      <c r="C28" s="118"/>
      <c r="D28" s="118"/>
    </row>
    <row r="29" spans="1:4" ht="13.5" thickBot="1">
      <c r="A29" s="116" t="s">
        <v>294</v>
      </c>
      <c r="B29" s="117" t="s">
        <v>295</v>
      </c>
      <c r="C29" s="118"/>
      <c r="D29" s="118"/>
    </row>
    <row r="30" spans="1:4" ht="13.5" thickBot="1">
      <c r="A30" s="116" t="s">
        <v>296</v>
      </c>
      <c r="B30" s="117" t="s">
        <v>297</v>
      </c>
      <c r="C30" s="118"/>
      <c r="D30" s="118"/>
    </row>
    <row r="31" spans="1:4" ht="13.5" thickBot="1">
      <c r="A31" s="116" t="s">
        <v>298</v>
      </c>
      <c r="B31" s="117" t="s">
        <v>299</v>
      </c>
      <c r="C31" s="118"/>
      <c r="D31" s="118"/>
    </row>
    <row r="32" spans="1:4" ht="13.5" thickBot="1">
      <c r="A32" s="116" t="s">
        <v>300</v>
      </c>
      <c r="B32" s="117" t="s">
        <v>301</v>
      </c>
      <c r="C32" s="118"/>
      <c r="D32" s="118"/>
    </row>
    <row r="33" spans="1:7">
      <c r="A33" s="125"/>
      <c r="B33" s="413" t="s">
        <v>302</v>
      </c>
      <c r="C33" s="126"/>
      <c r="D33" s="126"/>
    </row>
    <row r="34" spans="1:7" ht="13.5" thickBot="1">
      <c r="A34" s="119" t="s">
        <v>63</v>
      </c>
      <c r="B34" s="414"/>
      <c r="C34" s="121">
        <f>SUM(C28:C32)</f>
        <v>0</v>
      </c>
      <c r="D34" s="121">
        <f>SUM(D28:D32)</f>
        <v>0</v>
      </c>
    </row>
    <row r="35" spans="1:7" ht="13.5" thickBot="1">
      <c r="A35" s="407" t="s">
        <v>303</v>
      </c>
      <c r="B35" s="408"/>
      <c r="C35" s="408"/>
      <c r="D35" s="409"/>
    </row>
    <row r="36" spans="1:7" ht="13.5" thickBot="1">
      <c r="A36" s="116" t="s">
        <v>304</v>
      </c>
      <c r="B36" s="117" t="s">
        <v>305</v>
      </c>
      <c r="C36" s="118"/>
      <c r="D36" s="118"/>
    </row>
    <row r="37" spans="1:7" ht="24.75" thickBot="1">
      <c r="A37" s="116" t="s">
        <v>306</v>
      </c>
      <c r="B37" s="117" t="s">
        <v>307</v>
      </c>
      <c r="C37" s="118"/>
      <c r="D37" s="118"/>
    </row>
    <row r="38" spans="1:7" ht="13.5" thickBot="1">
      <c r="A38" s="119" t="s">
        <v>66</v>
      </c>
      <c r="B38" s="120" t="s">
        <v>308</v>
      </c>
      <c r="C38" s="121">
        <f>SUM(C36:C37)</f>
        <v>0</v>
      </c>
      <c r="D38" s="121">
        <f>SUM(D36:D37)</f>
        <v>0</v>
      </c>
    </row>
    <row r="39" spans="1:7" ht="15.75" thickBot="1">
      <c r="A39" s="127"/>
      <c r="B39" s="128" t="s">
        <v>309</v>
      </c>
      <c r="C39" s="121">
        <f>C13+C26+C34+C38</f>
        <v>0</v>
      </c>
      <c r="D39" s="121">
        <f>TRUNC(D13+D26+D34+D38,4)</f>
        <v>0</v>
      </c>
      <c r="G39" s="122"/>
    </row>
  </sheetData>
  <mergeCells count="7">
    <mergeCell ref="A35:D35"/>
    <mergeCell ref="A1:D1"/>
    <mergeCell ref="A3:D3"/>
    <mergeCell ref="A14:D14"/>
    <mergeCell ref="B25:B26"/>
    <mergeCell ref="A27:D27"/>
    <mergeCell ref="B33:B3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T91"/>
  <sheetViews>
    <sheetView showGridLines="0" view="pageBreakPreview" zoomScaleNormal="100" zoomScaleSheetLayoutView="100" workbookViewId="0">
      <selection activeCell="C44" sqref="C44:F44"/>
    </sheetView>
  </sheetViews>
  <sheetFormatPr defaultColWidth="9.140625" defaultRowHeight="12.75"/>
  <cols>
    <col min="1" max="1" width="9.140625" style="1" customWidth="1"/>
    <col min="2" max="2" width="39.5703125" style="1" customWidth="1"/>
    <col min="3" max="4" width="9.140625" style="1" customWidth="1"/>
    <col min="5" max="6" width="9.140625" style="112" customWidth="1"/>
    <col min="7" max="13" width="9.140625" style="1"/>
    <col min="14" max="14" width="15.42578125" style="1" bestFit="1" customWidth="1"/>
    <col min="15" max="15" width="15.5703125" style="1" customWidth="1"/>
    <col min="16" max="16384" width="9.140625" style="1"/>
  </cols>
  <sheetData>
    <row r="1" spans="1:15" ht="54" customHeight="1">
      <c r="A1" s="417" t="s">
        <v>610</v>
      </c>
      <c r="B1" s="418"/>
      <c r="C1" s="418"/>
      <c r="D1" s="418"/>
      <c r="E1" s="418"/>
      <c r="F1" s="419"/>
      <c r="G1" s="129"/>
    </row>
    <row r="2" spans="1:15" ht="24.95" customHeight="1">
      <c r="A2" s="420" t="s">
        <v>17</v>
      </c>
      <c r="B2" s="422" t="s">
        <v>211</v>
      </c>
      <c r="C2" s="422" t="s">
        <v>228</v>
      </c>
      <c r="D2" s="422" t="s">
        <v>229</v>
      </c>
      <c r="E2" s="422" t="s">
        <v>310</v>
      </c>
      <c r="F2" s="422"/>
      <c r="G2" s="13"/>
    </row>
    <row r="3" spans="1:15" ht="24.95" customHeight="1">
      <c r="A3" s="421"/>
      <c r="B3" s="423"/>
      <c r="C3" s="423"/>
      <c r="D3" s="423"/>
      <c r="E3" s="130" t="s">
        <v>311</v>
      </c>
      <c r="F3" s="130" t="s">
        <v>312</v>
      </c>
      <c r="G3" s="13"/>
    </row>
    <row r="4" spans="1:15" ht="24.95" customHeight="1">
      <c r="A4" s="131" t="s">
        <v>248</v>
      </c>
      <c r="B4" s="132" t="s">
        <v>313</v>
      </c>
      <c r="C4" s="133"/>
      <c r="D4" s="133"/>
      <c r="E4" s="134"/>
      <c r="F4" s="135"/>
      <c r="G4" s="13"/>
      <c r="O4" s="224"/>
    </row>
    <row r="5" spans="1:15" ht="24.95" customHeight="1">
      <c r="A5" s="136" t="s">
        <v>314</v>
      </c>
      <c r="B5" s="137" t="s">
        <v>315</v>
      </c>
      <c r="C5" s="138" t="s">
        <v>228</v>
      </c>
      <c r="D5" s="139">
        <v>1</v>
      </c>
      <c r="E5" s="140"/>
      <c r="F5" s="141">
        <f>E5*D5</f>
        <v>0</v>
      </c>
      <c r="G5" s="13"/>
    </row>
    <row r="6" spans="1:15" ht="24.95" customHeight="1">
      <c r="A6" s="136" t="s">
        <v>316</v>
      </c>
      <c r="B6" s="142" t="s">
        <v>317</v>
      </c>
      <c r="C6" s="143" t="s">
        <v>228</v>
      </c>
      <c r="D6" s="139">
        <v>1</v>
      </c>
      <c r="E6" s="140"/>
      <c r="F6" s="141">
        <f t="shared" ref="F6:F37" si="0">E6*D6</f>
        <v>0</v>
      </c>
      <c r="G6" s="13"/>
    </row>
    <row r="7" spans="1:15" ht="24.95" customHeight="1">
      <c r="A7" s="136" t="s">
        <v>318</v>
      </c>
      <c r="B7" s="142" t="s">
        <v>319</v>
      </c>
      <c r="C7" s="143" t="s">
        <v>228</v>
      </c>
      <c r="D7" s="139">
        <v>1</v>
      </c>
      <c r="E7" s="140"/>
      <c r="F7" s="141">
        <f t="shared" si="0"/>
        <v>0</v>
      </c>
      <c r="G7" s="13"/>
    </row>
    <row r="8" spans="1:15" ht="24.95" customHeight="1">
      <c r="A8" s="136" t="s">
        <v>320</v>
      </c>
      <c r="B8" s="142" t="s">
        <v>321</v>
      </c>
      <c r="C8" s="143" t="s">
        <v>228</v>
      </c>
      <c r="D8" s="139">
        <v>1</v>
      </c>
      <c r="E8" s="140"/>
      <c r="F8" s="141">
        <f t="shared" si="0"/>
        <v>0</v>
      </c>
      <c r="G8" s="13"/>
    </row>
    <row r="9" spans="1:15" ht="24.95" customHeight="1">
      <c r="A9" s="136" t="s">
        <v>322</v>
      </c>
      <c r="B9" s="142" t="s">
        <v>323</v>
      </c>
      <c r="C9" s="143" t="s">
        <v>228</v>
      </c>
      <c r="D9" s="139">
        <v>1</v>
      </c>
      <c r="E9" s="140"/>
      <c r="F9" s="141">
        <f t="shared" si="0"/>
        <v>0</v>
      </c>
      <c r="G9" s="13"/>
    </row>
    <row r="10" spans="1:15" ht="24.95" customHeight="1">
      <c r="A10" s="136" t="s">
        <v>324</v>
      </c>
      <c r="B10" s="142" t="s">
        <v>325</v>
      </c>
      <c r="C10" s="143" t="s">
        <v>228</v>
      </c>
      <c r="D10" s="139">
        <v>1</v>
      </c>
      <c r="E10" s="140"/>
      <c r="F10" s="141">
        <f t="shared" si="0"/>
        <v>0</v>
      </c>
      <c r="G10" s="13"/>
    </row>
    <row r="11" spans="1:15" ht="24.95" customHeight="1">
      <c r="A11" s="136" t="s">
        <v>326</v>
      </c>
      <c r="B11" s="142" t="s">
        <v>327</v>
      </c>
      <c r="C11" s="143" t="s">
        <v>228</v>
      </c>
      <c r="D11" s="139">
        <v>1</v>
      </c>
      <c r="E11" s="140"/>
      <c r="F11" s="141">
        <f t="shared" si="0"/>
        <v>0</v>
      </c>
      <c r="G11" s="13"/>
    </row>
    <row r="12" spans="1:15" ht="24.95" customHeight="1">
      <c r="A12" s="136" t="s">
        <v>328</v>
      </c>
      <c r="B12" s="142" t="s">
        <v>329</v>
      </c>
      <c r="C12" s="143" t="s">
        <v>228</v>
      </c>
      <c r="D12" s="139">
        <v>1</v>
      </c>
      <c r="E12" s="140"/>
      <c r="F12" s="141">
        <f t="shared" si="0"/>
        <v>0</v>
      </c>
      <c r="G12" s="13"/>
    </row>
    <row r="13" spans="1:15" ht="24.95" customHeight="1">
      <c r="A13" s="136" t="s">
        <v>330</v>
      </c>
      <c r="B13" s="142" t="s">
        <v>331</v>
      </c>
      <c r="C13" s="143" t="s">
        <v>228</v>
      </c>
      <c r="D13" s="139">
        <v>1</v>
      </c>
      <c r="E13" s="140"/>
      <c r="F13" s="141">
        <f t="shared" si="0"/>
        <v>0</v>
      </c>
      <c r="G13" s="13"/>
    </row>
    <row r="14" spans="1:15" ht="24.95" customHeight="1">
      <c r="A14" s="136" t="s">
        <v>332</v>
      </c>
      <c r="B14" s="142" t="s">
        <v>333</v>
      </c>
      <c r="C14" s="143" t="s">
        <v>228</v>
      </c>
      <c r="D14" s="139">
        <v>1</v>
      </c>
      <c r="E14" s="140"/>
      <c r="F14" s="141">
        <f t="shared" si="0"/>
        <v>0</v>
      </c>
      <c r="G14" s="13"/>
    </row>
    <row r="15" spans="1:15" ht="24.95" customHeight="1">
      <c r="A15" s="136" t="s">
        <v>334</v>
      </c>
      <c r="B15" s="142" t="s">
        <v>335</v>
      </c>
      <c r="C15" s="143" t="s">
        <v>228</v>
      </c>
      <c r="D15" s="139">
        <v>1</v>
      </c>
      <c r="E15" s="140"/>
      <c r="F15" s="141">
        <f t="shared" si="0"/>
        <v>0</v>
      </c>
      <c r="G15" s="13"/>
    </row>
    <row r="16" spans="1:15" ht="24.95" customHeight="1">
      <c r="A16" s="136" t="s">
        <v>336</v>
      </c>
      <c r="B16" s="142" t="s">
        <v>337</v>
      </c>
      <c r="C16" s="143" t="s">
        <v>228</v>
      </c>
      <c r="D16" s="139">
        <v>1</v>
      </c>
      <c r="E16" s="140"/>
      <c r="F16" s="141">
        <f t="shared" si="0"/>
        <v>0</v>
      </c>
      <c r="G16" s="13"/>
    </row>
    <row r="17" spans="1:7" ht="24.95" customHeight="1">
      <c r="A17" s="136" t="s">
        <v>338</v>
      </c>
      <c r="B17" s="145" t="s">
        <v>339</v>
      </c>
      <c r="C17" s="143" t="s">
        <v>228</v>
      </c>
      <c r="D17" s="139">
        <v>1</v>
      </c>
      <c r="E17" s="140"/>
      <c r="F17" s="141">
        <f t="shared" si="0"/>
        <v>0</v>
      </c>
      <c r="G17" s="13"/>
    </row>
    <row r="18" spans="1:7" ht="24.95" customHeight="1">
      <c r="A18" s="136" t="s">
        <v>340</v>
      </c>
      <c r="B18" s="142" t="s">
        <v>341</v>
      </c>
      <c r="C18" s="143" t="s">
        <v>228</v>
      </c>
      <c r="D18" s="139">
        <v>1</v>
      </c>
      <c r="E18" s="140"/>
      <c r="F18" s="141">
        <f t="shared" si="0"/>
        <v>0</v>
      </c>
      <c r="G18" s="13"/>
    </row>
    <row r="19" spans="1:7" ht="24.95" customHeight="1">
      <c r="A19" s="136" t="s">
        <v>342</v>
      </c>
      <c r="B19" s="142" t="s">
        <v>343</v>
      </c>
      <c r="C19" s="143" t="s">
        <v>228</v>
      </c>
      <c r="D19" s="139">
        <v>1</v>
      </c>
      <c r="E19" s="140"/>
      <c r="F19" s="141">
        <f t="shared" si="0"/>
        <v>0</v>
      </c>
      <c r="G19" s="13"/>
    </row>
    <row r="20" spans="1:7" ht="24.95" customHeight="1">
      <c r="A20" s="136" t="s">
        <v>344</v>
      </c>
      <c r="B20" s="142" t="s">
        <v>345</v>
      </c>
      <c r="C20" s="143" t="s">
        <v>228</v>
      </c>
      <c r="D20" s="139">
        <v>1</v>
      </c>
      <c r="E20" s="140"/>
      <c r="F20" s="141">
        <f t="shared" si="0"/>
        <v>0</v>
      </c>
      <c r="G20" s="13"/>
    </row>
    <row r="21" spans="1:7" ht="24.95" customHeight="1">
      <c r="A21" s="136" t="s">
        <v>346</v>
      </c>
      <c r="B21" s="142" t="s">
        <v>347</v>
      </c>
      <c r="C21" s="143" t="s">
        <v>228</v>
      </c>
      <c r="D21" s="139">
        <v>1</v>
      </c>
      <c r="E21" s="140"/>
      <c r="F21" s="141">
        <f t="shared" si="0"/>
        <v>0</v>
      </c>
      <c r="G21" s="13"/>
    </row>
    <row r="22" spans="1:7" ht="24.95" customHeight="1">
      <c r="A22" s="136" t="s">
        <v>348</v>
      </c>
      <c r="B22" s="142" t="s">
        <v>349</v>
      </c>
      <c r="C22" s="143" t="s">
        <v>228</v>
      </c>
      <c r="D22" s="139">
        <v>1</v>
      </c>
      <c r="E22" s="140"/>
      <c r="F22" s="141">
        <f t="shared" si="0"/>
        <v>0</v>
      </c>
      <c r="G22" s="13"/>
    </row>
    <row r="23" spans="1:7" ht="24.95" customHeight="1">
      <c r="A23" s="136" t="s">
        <v>350</v>
      </c>
      <c r="B23" s="142" t="s">
        <v>351</v>
      </c>
      <c r="C23" s="143" t="s">
        <v>228</v>
      </c>
      <c r="D23" s="139">
        <v>1</v>
      </c>
      <c r="E23" s="140"/>
      <c r="F23" s="141">
        <f t="shared" si="0"/>
        <v>0</v>
      </c>
      <c r="G23" s="13"/>
    </row>
    <row r="24" spans="1:7" ht="24.95" customHeight="1">
      <c r="A24" s="136" t="s">
        <v>352</v>
      </c>
      <c r="B24" s="142" t="s">
        <v>353</v>
      </c>
      <c r="C24" s="143" t="s">
        <v>228</v>
      </c>
      <c r="D24" s="139">
        <v>1</v>
      </c>
      <c r="E24" s="140"/>
      <c r="F24" s="141">
        <f t="shared" si="0"/>
        <v>0</v>
      </c>
      <c r="G24" s="13"/>
    </row>
    <row r="25" spans="1:7" ht="24.95" customHeight="1">
      <c r="A25" s="136" t="s">
        <v>354</v>
      </c>
      <c r="B25" s="142" t="s">
        <v>355</v>
      </c>
      <c r="C25" s="143" t="s">
        <v>228</v>
      </c>
      <c r="D25" s="139">
        <v>1</v>
      </c>
      <c r="E25" s="140"/>
      <c r="F25" s="141">
        <f t="shared" si="0"/>
        <v>0</v>
      </c>
      <c r="G25" s="13"/>
    </row>
    <row r="26" spans="1:7" ht="24.95" customHeight="1">
      <c r="A26" s="136" t="s">
        <v>356</v>
      </c>
      <c r="B26" s="142" t="s">
        <v>357</v>
      </c>
      <c r="C26" s="143" t="s">
        <v>228</v>
      </c>
      <c r="D26" s="139">
        <v>1</v>
      </c>
      <c r="E26" s="140"/>
      <c r="F26" s="141">
        <f t="shared" si="0"/>
        <v>0</v>
      </c>
      <c r="G26" s="13"/>
    </row>
    <row r="27" spans="1:7" ht="24.95" customHeight="1">
      <c r="A27" s="136" t="s">
        <v>358</v>
      </c>
      <c r="B27" s="142" t="s">
        <v>359</v>
      </c>
      <c r="C27" s="143" t="s">
        <v>228</v>
      </c>
      <c r="D27" s="139">
        <v>1</v>
      </c>
      <c r="E27" s="140"/>
      <c r="F27" s="141">
        <f t="shared" si="0"/>
        <v>0</v>
      </c>
      <c r="G27" s="13"/>
    </row>
    <row r="28" spans="1:7" ht="24.95" customHeight="1">
      <c r="A28" s="136" t="s">
        <v>360</v>
      </c>
      <c r="B28" s="142" t="s">
        <v>361</v>
      </c>
      <c r="C28" s="143" t="s">
        <v>228</v>
      </c>
      <c r="D28" s="139">
        <v>1</v>
      </c>
      <c r="E28" s="140"/>
      <c r="F28" s="141">
        <f t="shared" si="0"/>
        <v>0</v>
      </c>
      <c r="G28" s="13"/>
    </row>
    <row r="29" spans="1:7" ht="24.95" customHeight="1">
      <c r="A29" s="136" t="s">
        <v>362</v>
      </c>
      <c r="B29" s="142" t="s">
        <v>363</v>
      </c>
      <c r="C29" s="143" t="s">
        <v>228</v>
      </c>
      <c r="D29" s="139">
        <v>1</v>
      </c>
      <c r="E29" s="140"/>
      <c r="F29" s="141">
        <f t="shared" si="0"/>
        <v>0</v>
      </c>
      <c r="G29" s="13"/>
    </row>
    <row r="30" spans="1:7" ht="24.95" customHeight="1">
      <c r="A30" s="136" t="s">
        <v>364</v>
      </c>
      <c r="B30" s="142" t="s">
        <v>365</v>
      </c>
      <c r="C30" s="143" t="s">
        <v>228</v>
      </c>
      <c r="D30" s="144">
        <v>1</v>
      </c>
      <c r="E30" s="140"/>
      <c r="F30" s="141">
        <f t="shared" si="0"/>
        <v>0</v>
      </c>
      <c r="G30" s="13"/>
    </row>
    <row r="31" spans="1:7" ht="24.95" customHeight="1">
      <c r="A31" s="136" t="s">
        <v>366</v>
      </c>
      <c r="B31" s="142" t="s">
        <v>367</v>
      </c>
      <c r="C31" s="143" t="s">
        <v>228</v>
      </c>
      <c r="D31" s="144">
        <v>1</v>
      </c>
      <c r="E31" s="140"/>
      <c r="F31" s="141">
        <f t="shared" si="0"/>
        <v>0</v>
      </c>
      <c r="G31" s="13"/>
    </row>
    <row r="32" spans="1:7" ht="24.95" customHeight="1">
      <c r="A32" s="136" t="s">
        <v>368</v>
      </c>
      <c r="B32" s="142" t="s">
        <v>369</v>
      </c>
      <c r="C32" s="143" t="s">
        <v>228</v>
      </c>
      <c r="D32" s="144">
        <v>1</v>
      </c>
      <c r="E32" s="140"/>
      <c r="F32" s="141">
        <f t="shared" si="0"/>
        <v>0</v>
      </c>
      <c r="G32" s="13"/>
    </row>
    <row r="33" spans="1:7" ht="24.95" customHeight="1">
      <c r="A33" s="136" t="s">
        <v>370</v>
      </c>
      <c r="B33" s="142" t="s">
        <v>371</v>
      </c>
      <c r="C33" s="143" t="s">
        <v>228</v>
      </c>
      <c r="D33" s="144">
        <v>1</v>
      </c>
      <c r="E33" s="140"/>
      <c r="F33" s="141">
        <f t="shared" si="0"/>
        <v>0</v>
      </c>
      <c r="G33" s="13"/>
    </row>
    <row r="34" spans="1:7" ht="24.95" customHeight="1">
      <c r="A34" s="136" t="s">
        <v>372</v>
      </c>
      <c r="B34" s="142" t="s">
        <v>373</v>
      </c>
      <c r="C34" s="143" t="s">
        <v>228</v>
      </c>
      <c r="D34" s="144">
        <v>1</v>
      </c>
      <c r="E34" s="140"/>
      <c r="F34" s="141">
        <f t="shared" si="0"/>
        <v>0</v>
      </c>
      <c r="G34" s="13"/>
    </row>
    <row r="35" spans="1:7" ht="24.95" customHeight="1">
      <c r="A35" s="146" t="s">
        <v>374</v>
      </c>
      <c r="B35" s="147" t="s">
        <v>375</v>
      </c>
      <c r="C35" s="148" t="s">
        <v>228</v>
      </c>
      <c r="D35" s="254">
        <v>1</v>
      </c>
      <c r="E35" s="255"/>
      <c r="F35" s="256">
        <f t="shared" si="0"/>
        <v>0</v>
      </c>
      <c r="G35" s="13"/>
    </row>
    <row r="36" spans="1:7" ht="24.95" customHeight="1">
      <c r="A36" s="259" t="s">
        <v>376</v>
      </c>
      <c r="B36" s="260" t="s">
        <v>606</v>
      </c>
      <c r="C36" s="261" t="s">
        <v>377</v>
      </c>
      <c r="D36" s="261">
        <v>12</v>
      </c>
      <c r="E36" s="140"/>
      <c r="F36" s="262">
        <f t="shared" si="0"/>
        <v>0</v>
      </c>
      <c r="G36" s="13"/>
    </row>
    <row r="37" spans="1:7" ht="24.95" customHeight="1">
      <c r="A37" s="259" t="s">
        <v>378</v>
      </c>
      <c r="B37" s="260" t="s">
        <v>607</v>
      </c>
      <c r="C37" s="261" t="s">
        <v>377</v>
      </c>
      <c r="D37" s="261">
        <v>12</v>
      </c>
      <c r="E37" s="140"/>
      <c r="F37" s="262">
        <f t="shared" si="0"/>
        <v>0</v>
      </c>
      <c r="G37" s="13"/>
    </row>
    <row r="38" spans="1:7" ht="24.95" customHeight="1" thickBot="1">
      <c r="A38" s="424" t="s">
        <v>379</v>
      </c>
      <c r="B38" s="425"/>
      <c r="C38" s="257" t="s">
        <v>228</v>
      </c>
      <c r="D38" s="258">
        <v>1</v>
      </c>
      <c r="E38" s="426">
        <f>TRUNC(SUM(F5:F37),2)</f>
        <v>0</v>
      </c>
      <c r="F38" s="427"/>
      <c r="G38" s="13"/>
    </row>
    <row r="39" spans="1:7" ht="24.95" customHeight="1" thickBot="1">
      <c r="A39" s="428" t="s">
        <v>380</v>
      </c>
      <c r="B39" s="429"/>
      <c r="C39" s="149" t="s">
        <v>228</v>
      </c>
      <c r="D39" s="150">
        <v>7</v>
      </c>
      <c r="E39" s="430">
        <f>TRUNC(E38/12/D39,2)</f>
        <v>0</v>
      </c>
      <c r="F39" s="431"/>
      <c r="G39" s="13"/>
    </row>
    <row r="40" spans="1:7" ht="24.95" customHeight="1">
      <c r="A40" s="432"/>
      <c r="B40" s="415"/>
      <c r="C40" s="415"/>
      <c r="D40" s="415"/>
      <c r="E40" s="415"/>
      <c r="F40" s="415"/>
    </row>
    <row r="41" spans="1:7" ht="24.95" customHeight="1">
      <c r="A41" s="415"/>
      <c r="B41" s="415"/>
      <c r="C41" s="416"/>
      <c r="D41" s="416"/>
      <c r="E41" s="416"/>
      <c r="F41" s="416"/>
    </row>
    <row r="42" spans="1:7" ht="24.95" customHeight="1">
      <c r="A42" s="415"/>
      <c r="B42" s="415"/>
      <c r="C42" s="433"/>
      <c r="D42" s="433"/>
      <c r="E42" s="433"/>
      <c r="F42" s="433"/>
    </row>
    <row r="43" spans="1:7" ht="24.95" customHeight="1">
      <c r="A43" s="415"/>
      <c r="B43" s="415"/>
      <c r="C43" s="416"/>
      <c r="D43" s="416"/>
      <c r="E43" s="416"/>
      <c r="F43" s="416"/>
    </row>
    <row r="44" spans="1:7" ht="24.95" customHeight="1">
      <c r="A44" s="434"/>
      <c r="B44" s="434"/>
      <c r="C44" s="435"/>
      <c r="D44" s="435"/>
      <c r="E44" s="435"/>
      <c r="F44" s="435"/>
    </row>
    <row r="45" spans="1:7" ht="24.95" customHeight="1">
      <c r="A45" s="151"/>
      <c r="B45" s="152"/>
      <c r="C45" s="30"/>
      <c r="D45" s="152"/>
      <c r="E45" s="30"/>
      <c r="F45" s="30"/>
      <c r="G45" s="13"/>
    </row>
    <row r="91" spans="17:20">
      <c r="Q91" s="277"/>
      <c r="R91" s="277"/>
      <c r="S91" s="277"/>
      <c r="T91" s="277"/>
    </row>
  </sheetData>
  <mergeCells count="19">
    <mergeCell ref="A42:B42"/>
    <mergeCell ref="C42:F42"/>
    <mergeCell ref="A43:B43"/>
    <mergeCell ref="C43:F43"/>
    <mergeCell ref="A44:B44"/>
    <mergeCell ref="C44:F44"/>
    <mergeCell ref="A41:B41"/>
    <mergeCell ref="C41:F41"/>
    <mergeCell ref="A1:F1"/>
    <mergeCell ref="A2:A3"/>
    <mergeCell ref="B2:B3"/>
    <mergeCell ref="C2:C3"/>
    <mergeCell ref="D2:D3"/>
    <mergeCell ref="E2:F2"/>
    <mergeCell ref="A38:B38"/>
    <mergeCell ref="E38:F38"/>
    <mergeCell ref="A39:B39"/>
    <mergeCell ref="E39:F39"/>
    <mergeCell ref="A40:F40"/>
  </mergeCells>
  <phoneticPr fontId="44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FC0F825396146AE1CF83D92E7C0CD" ma:contentTypeVersion="15" ma:contentTypeDescription="Crie um novo documento." ma:contentTypeScope="" ma:versionID="aa84a43b1fad7fd4f23c4d13aeb43e43">
  <xsd:schema xmlns:xsd="http://www.w3.org/2001/XMLSchema" xmlns:xs="http://www.w3.org/2001/XMLSchema" xmlns:p="http://schemas.microsoft.com/office/2006/metadata/properties" xmlns:ns2="a5074eaa-960a-4ba2-969b-5ac5df90a8b0" xmlns:ns3="4fb9253d-f0f1-4ad4-8352-487b04edcff2" targetNamespace="http://schemas.microsoft.com/office/2006/metadata/properties" ma:root="true" ma:fieldsID="e879b69893608fa5e44fb043b056a96a" ns2:_="" ns3:_="">
    <xsd:import namespace="a5074eaa-960a-4ba2-969b-5ac5df90a8b0"/>
    <xsd:import namespace="4fb9253d-f0f1-4ad4-8352-487b04edcf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74eaa-960a-4ba2-969b-5ac5df90a8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e89806-556e-40a3-aa41-3f63eb318872}" ma:internalName="TaxCatchAll" ma:showField="CatchAllData" ma:web="a5074eaa-960a-4ba2-969b-5ac5df90a8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9253d-f0f1-4ad4-8352-487b04edcf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4baa307-c707-48d6-b78d-67cc398629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074eaa-960a-4ba2-969b-5ac5df90a8b0" xsi:nil="true"/>
    <lcf76f155ced4ddcb4097134ff3c332f xmlns="4fb9253d-f0f1-4ad4-8352-487b04edcf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A56273-EFF6-4EAD-977E-A25BA7E82F17}"/>
</file>

<file path=customXml/itemProps2.xml><?xml version="1.0" encoding="utf-8"?>
<ds:datastoreItem xmlns:ds="http://schemas.openxmlformats.org/officeDocument/2006/customXml" ds:itemID="{F815EA3C-D44A-4D05-8A9D-C2CDBD45F4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6EFA41-068B-41BF-B84D-A13D57232FCE}">
  <ds:schemaRefs>
    <ds:schemaRef ds:uri="http://schemas.microsoft.com/office/2006/metadata/properties"/>
    <ds:schemaRef ds:uri="http://schemas.microsoft.com/office/infopath/2007/PartnerControls"/>
    <ds:schemaRef ds:uri="a5074eaa-960a-4ba2-969b-5ac5df90a8b0"/>
    <ds:schemaRef ds:uri="4fb9253d-f0f1-4ad4-8352-487b04edcf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13</vt:i4>
      </vt:variant>
    </vt:vector>
  </HeadingPairs>
  <TitlesOfParts>
    <vt:vector size="28" baseType="lpstr">
      <vt:lpstr>Anexo III - Pl. Total</vt:lpstr>
      <vt:lpstr>Anexo III-A S. PERM</vt:lpstr>
      <vt:lpstr>Anexo III-B S. EVENT</vt:lpstr>
      <vt:lpstr>Anexo III- C. Pl. Custos-Superv</vt:lpstr>
      <vt:lpstr>AnexoIII-D.Pl.Custos-Tec.Refr.</vt:lpstr>
      <vt:lpstr>AnexoIII-E.Pl.-Custos-Aux.Refr.</vt:lpstr>
      <vt:lpstr>Anexo III-F - Unif. EPI</vt:lpstr>
      <vt:lpstr>Anexo III-G - Encargos</vt:lpstr>
      <vt:lpstr>Anexo III-H Equip.</vt:lpstr>
      <vt:lpstr>Anexo III-I Mat. Cons.</vt:lpstr>
      <vt:lpstr>Anexo III-J Peças e Mat.</vt:lpstr>
      <vt:lpstr>Anexo III-K BDI S. Perm. Event.</vt:lpstr>
      <vt:lpstr>Anexo III-L BDI For. Pça e Mat.</vt:lpstr>
      <vt:lpstr>Anexo III-M Serv complementares</vt:lpstr>
      <vt:lpstr>Anexo III-N MdO não residente</vt:lpstr>
      <vt:lpstr>'Anexo III - Pl. Total'!Area_de_impressao</vt:lpstr>
      <vt:lpstr>'Anexo III- C. Pl. Custos-Superv'!Area_de_impressao</vt:lpstr>
      <vt:lpstr>'Anexo III-A S. PERM'!Area_de_impressao</vt:lpstr>
      <vt:lpstr>'Anexo III-B S. EVENT'!Area_de_impressao</vt:lpstr>
      <vt:lpstr>'Anexo III-F - Unif. EPI'!Area_de_impressao</vt:lpstr>
      <vt:lpstr>'Anexo III-G - Encargos'!Area_de_impressao</vt:lpstr>
      <vt:lpstr>'Anexo III-H Equip.'!Area_de_impressao</vt:lpstr>
      <vt:lpstr>'Anexo III-I Mat. Cons.'!Area_de_impressao</vt:lpstr>
      <vt:lpstr>'Anexo III-J Peças e Mat.'!Area_de_impressao</vt:lpstr>
      <vt:lpstr>'Anexo III-K BDI S. Perm. Event.'!Area_de_impressao</vt:lpstr>
      <vt:lpstr>'Anexo III-L BDI For. Pça e Mat.'!Area_de_impressao</vt:lpstr>
      <vt:lpstr>'AnexoIII-D.Pl.Custos-Tec.Refr.'!Area_de_impressao</vt:lpstr>
      <vt:lpstr>'AnexoIII-E.Pl.-Custos-Aux.Refr.'!Area_de_impressao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Amilton</dc:creator>
  <cp:keywords/>
  <dc:description/>
  <cp:lastModifiedBy>Windows</cp:lastModifiedBy>
  <cp:revision/>
  <cp:lastPrinted>2022-12-23T11:59:42Z</cp:lastPrinted>
  <dcterms:created xsi:type="dcterms:W3CDTF">2018-07-24T02:22:11Z</dcterms:created>
  <dcterms:modified xsi:type="dcterms:W3CDTF">2022-12-27T17:56:00Z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0x0101000F4FC0F825396146AE1CF83D92E7C0CD</vt:lpwstr>
  </property>
  <property fmtid="{D5CDD505-2E9C-101B-9397-08002B2CF9AE}" pid="3" name="MediaServiceImageTags">
    <vt:lpwstr/>
  </property>
</Properties>
</file>