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li.amorim\Documents\CONCORRENCIA Nº 05-2024\"/>
    </mc:Choice>
  </mc:AlternateContent>
  <bookViews>
    <workbookView xWindow="0" yWindow="0" windowWidth="20490" windowHeight="7650" activeTab="6"/>
  </bookViews>
  <sheets>
    <sheet name="ANEXO II" sheetId="1" r:id="rId1"/>
    <sheet name="ANEXO III" sheetId="2" r:id="rId2"/>
    <sheet name="ANEXO IV" sheetId="3" r:id="rId3"/>
    <sheet name="ANEXO V" sheetId="4" r:id="rId4"/>
    <sheet name="ANEXO VI" sheetId="5" r:id="rId5"/>
    <sheet name="ANEXO VII" sheetId="6" r:id="rId6"/>
    <sheet name="ANEXO III-D" sheetId="7" r:id="rId7"/>
    <sheet name="ANEXO IX" sheetId="8" r:id="rId8"/>
    <sheet name="ANEXO X" sheetId="9" r:id="rId9"/>
    <sheet name="Plan1" sheetId="10" r:id="rId10"/>
  </sheets>
  <externalReferences>
    <externalReference r:id="rId11"/>
  </externalReferences>
  <definedNames>
    <definedName name="_xlnm.Print_Area" localSheetId="6">'ANEXO III-D'!$A$1:$D$49</definedName>
    <definedName name="_xlnm.Print_Area" localSheetId="8">'ANEXO X'!$A$1:$G$37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3" l="1"/>
  <c r="D35" i="2" l="1"/>
  <c r="D37" i="2" s="1"/>
  <c r="F37" i="2" s="1"/>
  <c r="D33" i="2"/>
  <c r="F33" i="2" s="1"/>
  <c r="F32" i="2"/>
  <c r="F31" i="2"/>
  <c r="F30" i="2"/>
  <c r="F28" i="2"/>
  <c r="F27" i="2"/>
  <c r="F26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D35" i="1"/>
  <c r="D37" i="1" s="1"/>
  <c r="F37" i="1" s="1"/>
  <c r="D33" i="1"/>
  <c r="F33" i="1" s="1"/>
  <c r="F32" i="1"/>
  <c r="F31" i="1"/>
  <c r="F30" i="1"/>
  <c r="F28" i="1"/>
  <c r="F27" i="1"/>
  <c r="F26" i="1"/>
  <c r="E26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D35" i="9"/>
  <c r="F30" i="9"/>
  <c r="F35" i="1" l="1"/>
  <c r="C15" i="3"/>
  <c r="E15" i="3"/>
  <c r="D16" i="3" s="1"/>
  <c r="C11" i="3"/>
  <c r="D11" i="3"/>
  <c r="D19" i="3"/>
  <c r="E19" i="3" s="1"/>
  <c r="F35" i="2"/>
  <c r="D36" i="2"/>
  <c r="F36" i="2" s="1"/>
  <c r="D36" i="1"/>
  <c r="F36" i="1" s="1"/>
  <c r="D23" i="3" s="1"/>
  <c r="D33" i="9"/>
  <c r="D26" i="3" l="1"/>
  <c r="E11" i="3"/>
  <c r="D20" i="3"/>
  <c r="C20" i="3"/>
  <c r="E20" i="3" s="1"/>
  <c r="C23" i="3"/>
  <c r="C16" i="3"/>
  <c r="E16" i="3" s="1"/>
  <c r="F38" i="2"/>
  <c r="F40" i="2" s="1"/>
  <c r="D36" i="9"/>
  <c r="F36" i="9" s="1"/>
  <c r="F15" i="9"/>
  <c r="F35" i="9"/>
  <c r="F33" i="9"/>
  <c r="F32" i="9"/>
  <c r="F31" i="9"/>
  <c r="F28" i="9"/>
  <c r="F27" i="9"/>
  <c r="F24" i="9"/>
  <c r="F23" i="9"/>
  <c r="F22" i="9"/>
  <c r="F21" i="9"/>
  <c r="F20" i="9"/>
  <c r="F19" i="9"/>
  <c r="F18" i="9"/>
  <c r="F17" i="9"/>
  <c r="F16" i="9"/>
  <c r="F14" i="9"/>
  <c r="F13" i="9"/>
  <c r="F12" i="9"/>
  <c r="E23" i="3" l="1"/>
  <c r="D24" i="3" s="1"/>
  <c r="E26" i="3"/>
  <c r="C26" i="3"/>
  <c r="D12" i="3"/>
  <c r="C12" i="3"/>
  <c r="E12" i="3" s="1"/>
  <c r="D27" i="3"/>
  <c r="D28" i="3" s="1"/>
  <c r="F38" i="1"/>
  <c r="D37" i="9"/>
  <c r="F37" i="9" s="1"/>
  <c r="E26" i="9"/>
  <c r="F26" i="9" s="1"/>
  <c r="C24" i="3" l="1"/>
  <c r="E24" i="3" s="1"/>
  <c r="C27" i="3"/>
  <c r="C28" i="3" s="1"/>
  <c r="E27" i="3"/>
  <c r="E28" i="3" s="1"/>
  <c r="D29" i="3" s="1"/>
  <c r="F39" i="1"/>
  <c r="F40" i="1" s="1"/>
  <c r="C23" i="5"/>
  <c r="C15" i="5" s="1"/>
  <c r="C12" i="5"/>
  <c r="C29" i="3" l="1"/>
  <c r="E29" i="3" s="1"/>
  <c r="C25" i="5"/>
</calcChain>
</file>

<file path=xl/sharedStrings.xml><?xml version="1.0" encoding="utf-8"?>
<sst xmlns="http://schemas.openxmlformats.org/spreadsheetml/2006/main" count="558" uniqueCount="210">
  <si>
    <t>ITEM</t>
  </si>
  <si>
    <t>DESCRIÇÃO DOS SERVIÇOS</t>
  </si>
  <si>
    <t>CUSTO TOTAL</t>
  </si>
  <si>
    <t>1.</t>
  </si>
  <si>
    <t>1.1</t>
  </si>
  <si>
    <t>1.2</t>
  </si>
  <si>
    <t>mês</t>
  </si>
  <si>
    <t>1.3</t>
  </si>
  <si>
    <t>m²</t>
  </si>
  <si>
    <t>1.4</t>
  </si>
  <si>
    <t>1.5</t>
  </si>
  <si>
    <t>h</t>
  </si>
  <si>
    <t>1.6</t>
  </si>
  <si>
    <t>1.7</t>
  </si>
  <si>
    <t>1.8</t>
  </si>
  <si>
    <t>1.10</t>
  </si>
  <si>
    <t>chp</t>
  </si>
  <si>
    <t>2.1</t>
  </si>
  <si>
    <t>3.1</t>
  </si>
  <si>
    <t>4.1</t>
  </si>
  <si>
    <t>CD</t>
  </si>
  <si>
    <t>BDI</t>
  </si>
  <si>
    <t>VD</t>
  </si>
  <si>
    <t xml:space="preserve"> COMPANHIA DOCAS DO RIO DE JANEIRO </t>
  </si>
  <si>
    <t xml:space="preserve"> PLANILHA ESTIMATIVA DE QUANTIDADES E PREÇOS </t>
  </si>
  <si>
    <t xml:space="preserve"> UNID </t>
  </si>
  <si>
    <t xml:space="preserve"> QUANTIDADE </t>
  </si>
  <si>
    <t xml:space="preserve"> ADMINISTRAÇÃO LOCAL / CANTEIRO DE OBRAS </t>
  </si>
  <si>
    <t xml:space="preserve"> mês </t>
  </si>
  <si>
    <t xml:space="preserve"> Engenheiro civil de obra pleno com encargos complementares </t>
  </si>
  <si>
    <t xml:space="preserve"> h </t>
  </si>
  <si>
    <t xml:space="preserve"> Encarregado geral com encargos complementares </t>
  </si>
  <si>
    <t xml:space="preserve"> Caminhão toco com carroceria fixa aberta - fretes </t>
  </si>
  <si>
    <t xml:space="preserve"> chp </t>
  </si>
  <si>
    <t xml:space="preserve"> Custo Direto Total </t>
  </si>
  <si>
    <t xml:space="preserve"> R$ </t>
  </si>
  <si>
    <t xml:space="preserve"> % </t>
  </si>
  <si>
    <t xml:space="preserve"> Preço Total </t>
  </si>
  <si>
    <t>unid</t>
  </si>
  <si>
    <t>Placa de Obra  - Fornecimento e assentamento de placa em aço galvanizado</t>
  </si>
  <si>
    <t xml:space="preserve"> ART - Anotação de Responsabilidade Técnica</t>
  </si>
  <si>
    <t>2.</t>
  </si>
  <si>
    <t>3.1.1</t>
  </si>
  <si>
    <t>3.1.2</t>
  </si>
  <si>
    <t>4.</t>
  </si>
  <si>
    <t>Ajudante de operação em geral com encargos complementares</t>
  </si>
  <si>
    <t>4.2</t>
  </si>
  <si>
    <t>m³</t>
  </si>
  <si>
    <t>3.1.3</t>
  </si>
  <si>
    <t>CREA</t>
  </si>
  <si>
    <t>Bota-Fora: transporte de entulho com caminhão basculante (DMT=30km)</t>
  </si>
  <si>
    <t>4.3</t>
  </si>
  <si>
    <t>t</t>
  </si>
  <si>
    <t xml:space="preserve"> Bonifícios e Despesas Indiretas  - BDI</t>
  </si>
  <si>
    <t xml:space="preserve"> ANEXO II</t>
  </si>
  <si>
    <t>1.9</t>
  </si>
  <si>
    <t>1.11</t>
  </si>
  <si>
    <t>1.12</t>
  </si>
  <si>
    <t>Instalação provisória de água e esgoto</t>
  </si>
  <si>
    <t>COMPANHIA DOCAS DO RIO DE JANEIRO</t>
  </si>
  <si>
    <t>DESCRIÇÃO</t>
  </si>
  <si>
    <t>MÊS 1</t>
  </si>
  <si>
    <t>MÊS 2</t>
  </si>
  <si>
    <t>ANEXO V</t>
  </si>
  <si>
    <t>ANEXO VI</t>
  </si>
  <si>
    <t>COMPOSIÇÃO DO BDI</t>
  </si>
  <si>
    <t>ACÓRDÃO Nº 2622/2013 - TCU - Plenário</t>
  </si>
  <si>
    <t>TAXA (%)</t>
  </si>
  <si>
    <t>AC - Taxa de rateio da Administração Central</t>
  </si>
  <si>
    <t xml:space="preserve">S, R, G - Taxa de seguros, riscos e garantias </t>
  </si>
  <si>
    <t>DF - Taxa das Despesas Financeiras</t>
  </si>
  <si>
    <t>L - Taxa de Lucro/Remuneração</t>
  </si>
  <si>
    <t>I - Taxa de Impostos</t>
  </si>
  <si>
    <t>IMPOSTOS CONSIDERADOS</t>
  </si>
  <si>
    <t>ISS  - Imposto Sobre Serviços de Qualquer Natureza</t>
  </si>
  <si>
    <t>PIS - Programa de Integração Social</t>
  </si>
  <si>
    <t>COFINS</t>
  </si>
  <si>
    <t>4.4</t>
  </si>
  <si>
    <t>CPRB - Contribuição Previdenciária sobre a Renda Bruta</t>
  </si>
  <si>
    <t>TOTAL DE IMPOSTOS</t>
  </si>
  <si>
    <t>ADOTADO</t>
  </si>
  <si>
    <t>Obs.: Conforme Acórdão Nº 2369/2011-TCU-Plenário</t>
  </si>
  <si>
    <t>ANEXO VII</t>
  </si>
  <si>
    <t>CÓDIGO</t>
  </si>
  <si>
    <t>HORISTA (%)</t>
  </si>
  <si>
    <t>MENSALISTA (%)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</si>
  <si>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</si>
  <si>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</si>
  <si>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</si>
  <si>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</si>
  <si>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</si>
  <si>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</si>
  <si>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</si>
  <si>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</si>
  <si>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</si>
  <si>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</si>
  <si>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SEBRAI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</si>
  <si>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</si>
  <si>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</si>
  <si>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</si>
  <si>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</si>
  <si>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</si>
  <si>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</si>
  <si>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</si>
  <si>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</si>
  <si>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</si>
  <si>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</si>
  <si>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</si>
  <si>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</si>
  <si>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</si>
  <si>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</si>
  <si>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</si>
  <si>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</si>
  <si>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Auxílio-enfermidade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</si>
  <si>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</si>
  <si>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</si>
  <si>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</si>
  <si>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</si>
  <si>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</si>
  <si>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</si>
  <si>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</si>
  <si>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</si>
  <si>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</si>
  <si>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</si>
  <si>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</si>
  <si>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</si>
  <si>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</si>
  <si>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</si>
  <si>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</si>
  <si>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Total de Encargos Sociais que recebem incidências dos encargos sociais básicos</t>
  </si>
  <si>
    <t>GRUPO C</t>
  </si>
  <si>
    <t>C1</t>
  </si>
  <si>
    <t>Aviso prévio indenizado</t>
  </si>
  <si>
    <t>C2</t>
  </si>
  <si>
    <t>Aviso prévio trabalhado</t>
  </si>
  <si>
    <t>C3</t>
  </si>
  <si>
    <t>Férias (indenizadas)</t>
  </si>
  <si>
    <t>C4</t>
  </si>
  <si>
    <t>Depósito Rescisão Sem Justa Causa</t>
  </si>
  <si>
    <t>C5</t>
  </si>
  <si>
    <t>Indenização adicional</t>
  </si>
  <si>
    <t>C</t>
  </si>
  <si>
    <t>Total dos Encargos Sociais que não recebem as incidências dos encargos sociais básicos</t>
  </si>
  <si>
    <t>GRUPO D</t>
  </si>
  <si>
    <t>D1</t>
  </si>
  <si>
    <t>Reincidência de A sobre B</t>
  </si>
  <si>
    <t>D2</t>
  </si>
  <si>
    <t>Reincidência de A sobre aviso prévio trabalhado e reincidência do FGTS sobre aviso prévio indenizado</t>
  </si>
  <si>
    <t>D</t>
  </si>
  <si>
    <t>Total das Taxas incidências e reincidências</t>
  </si>
  <si>
    <t>GRUPO E</t>
  </si>
  <si>
    <t>E</t>
  </si>
  <si>
    <t>Total dos encargos sociais complementares</t>
  </si>
  <si>
    <t>TOTAL (A+B+C+D+E)</t>
  </si>
  <si>
    <t>ANEXO IX</t>
  </si>
  <si>
    <t>PROPOSTA DE COMPOSIÇÃO DE ENCARGOS SOCIAIS</t>
  </si>
  <si>
    <t xml:space="preserve"> CRONOGRAMA FISICO FINANCEIRO</t>
  </si>
  <si>
    <t>ANEXO IV</t>
  </si>
  <si>
    <t xml:space="preserve"> PROPOSTA DE COMPOSIÇÃO DO BDI</t>
  </si>
  <si>
    <t>2.2</t>
  </si>
  <si>
    <t>Demolição do concreto simples e armado, revestimentos, instalações, etc...</t>
  </si>
  <si>
    <t>PAVIMENTAÇÃO</t>
  </si>
  <si>
    <t xml:space="preserve"> DEMOLIÇÃO</t>
  </si>
  <si>
    <t>RETIRADA DE ENTULHOS</t>
  </si>
  <si>
    <t>Caminhoneta de Servico, capacidade de 7 passageiros ou 600 Kg, com motorista, material de operacao e material de manutencao, com as seguintes especificacoes minimas: a gasolina de 83CV, autonomia de 3000 Km/mes. Custo mensal.(desonerado)</t>
  </si>
  <si>
    <t>AD 14.15.0401 (B)</t>
  </si>
  <si>
    <t>CO 04.10.0200 (/)</t>
  </si>
  <si>
    <t>Montagem e desmontagem de andaime tubular, considerando-se a area vertical recoberta.(desonerado)</t>
  </si>
  <si>
    <t>CO 04.15.0100 (/)</t>
  </si>
  <si>
    <t>Carga e descarga mecanica, com Pa-Carregadeira e Caminhao Basculante a oleo diesel, consideradas para o caminhao a espera, manobra, carga e descarga e quanto a carregadeira, espera e operacao.(desonerado)</t>
  </si>
  <si>
    <t>TC 09.05.0350 (/)</t>
  </si>
  <si>
    <t>tonxkm</t>
  </si>
  <si>
    <t>Disposicao final de materiais e residuos de obras em locais de operacao e disposicao final apropriados, autorizados e/ou licenciados pelos orgaos de licenciamento e de controle ambiental, medida por tonelada transportada, sendo comprovada conforme legislacao pertinente. (desonerado)</t>
  </si>
  <si>
    <t>TC 09.05.0700 (/)</t>
  </si>
  <si>
    <t xml:space="preserve">LOCACAO DE CONTAINER 2,30  X  6,00 M, ALT. 2,50 M, PARA ESCRITORIO, SEM DIVISORIAS INTERNAS E SEM SANITARIO </t>
  </si>
  <si>
    <t xml:space="preserve">LOCACAO DE CONTAINER 2,30 X 4,30 M, ALT. 2,50 M, P/ SANITARIO, C/ 5 BACIAS, 1 LAVATORIO E 4 MICTORIOS </t>
  </si>
  <si>
    <t>MOTORISTA OPERADOR DE MUNCK COM ENCARGOS COMPLEMENTARES</t>
  </si>
  <si>
    <t>GUINDAUTO HIDRÁULICO, CAPACIDADE MÁXIMA DE CARGA 6200 KG, MOMENTO MÁXIMO DE CARGA 11,7 TM, ALCANCE MÁXIMO HORIZONTAL 9,70 M, INCLUSIVE CAMINHÃO TOCO PBT 16.000 KG, POTÊNCIA DE 189 CV - CHP DIURNO.</t>
  </si>
  <si>
    <t>Instalacao e ligacao provisorias de alimentacao de energia eletrica, em baixa tensao (BT), para canteiro de obras, exclusive o fornecimento do medidor.(desonerado)</t>
  </si>
  <si>
    <t>AD 19.20.0050 (/)</t>
  </si>
  <si>
    <t>AD 19.20.0100 (/)</t>
  </si>
  <si>
    <t>Aluguel de andaime tubular, para altura de ate 15m; exclusive mao-de-obra de montagem e desmontagem, inclusive transporte.(desonerado). R$ 235,21 por cada torre de 15 metros. Total de 4 torres.</t>
  </si>
  <si>
    <t xml:space="preserve"> EXECUÇÃO E COMPACTAÇÃO DE BASE E OU SUB BASE PARA PAVIMENTAÇÃO DE BRITA GRADUADA SIMPLES COM ESPESSURA DE 25cm, ÁREA DE 22m²</t>
  </si>
  <si>
    <t xml:space="preserve"> EXECUÇÃO DE IMPRIMAÇÃO COM ASFALTO DILUÍDO CM-30.</t>
  </si>
  <si>
    <t>Concreto asfaltico pre-misturado a frio, conforme Caderno de Encargos - PCRJ. O preco indeniza as operacoes de execucao, o fornecimento e o transporte dos materiais empregados, e aplica-se ao volume executado, medido apos a compressao.(desonerado)</t>
  </si>
  <si>
    <t>BP 09.05.0150 (/)</t>
  </si>
  <si>
    <t>FONTE DE CONSULTA</t>
  </si>
  <si>
    <t>SINAPI/SCO</t>
  </si>
  <si>
    <t>1.13</t>
  </si>
  <si>
    <t>2.3</t>
  </si>
  <si>
    <t xml:space="preserve"> ANEXO X</t>
  </si>
  <si>
    <t>COMPOSIÇÃO DE PREÇOS UNITÁRIOS</t>
  </si>
  <si>
    <t xml:space="preserve"> ESCAVAÇÃO MANUAL - 0,37m espessura</t>
  </si>
  <si>
    <t>3.1.4</t>
  </si>
  <si>
    <t xml:space="preserve"> ANEXO III</t>
  </si>
  <si>
    <t xml:space="preserve"> PLANILHA PROPOSTA DE PREÇOS </t>
  </si>
  <si>
    <t>CUSTO (UN)</t>
  </si>
  <si>
    <t>DISCRIMINAÇÃO</t>
  </si>
  <si>
    <t>CUSTO TOTAL (R$)</t>
  </si>
  <si>
    <t xml:space="preserve">      </t>
  </si>
  <si>
    <t>VALOR DOS SERVIÇOS (R$)</t>
  </si>
  <si>
    <t>PERCENTUAL DOS SERVIÇOS (%)</t>
  </si>
  <si>
    <t>5</t>
  </si>
  <si>
    <t>VALOR DOS SERVIÇOS ACUMULADOS</t>
  </si>
  <si>
    <t>VALOR DOS SERVIÇOS ACUMULADOS COM BDI</t>
  </si>
  <si>
    <t>PERCENTUAL DOS SERVIÇOS ACUMULADOS</t>
  </si>
  <si>
    <t>BDI (27,64% )</t>
  </si>
  <si>
    <t>PROPOSTA DE CRONOGRAMA FISICO FINANCEIRO</t>
  </si>
  <si>
    <t>ANEXO III - D</t>
  </si>
  <si>
    <t>PLANILHA DE PROPOSTA DE COMPOSIÇÃO DE ENCARGOS SOCIAIS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</si>
</sst>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;&quot; (&quot;#,##0.00\);&quot; -&quot;#\ ;@\ "/>
    <numFmt numFmtId="165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3"/>
      <color indexed="8"/>
      <name val="Arial"/>
      <family val="2"/>
    </font>
    <font>
      <b/>
      <sz val="14"/>
      <color indexed="8"/>
      <name val="Times New Roman"/>
      <family val="1"/>
    </font>
    <font>
      <b/>
      <sz val="13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 applyBorder="0" applyProtection="0"/>
    <xf numFmtId="44" fontId="1" fillId="0" borderId="0" applyFont="0" applyFill="0" applyBorder="0" applyAlignment="0" applyProtection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4" fillId="0" borderId="1" xfId="0" applyFont="1" applyBorder="1"/>
    <xf numFmtId="2" fontId="0" fillId="0" borderId="1" xfId="0" applyNumberFormat="1" applyBorder="1"/>
    <xf numFmtId="4" fontId="0" fillId="0" borderId="1" xfId="0" applyNumberFormat="1" applyBorder="1"/>
    <xf numFmtId="10" fontId="0" fillId="0" borderId="1" xfId="0" applyNumberFormat="1" applyBorder="1"/>
    <xf numFmtId="0" fontId="0" fillId="2" borderId="1" xfId="0" applyFill="1" applyBorder="1"/>
    <xf numFmtId="0" fontId="4" fillId="2" borderId="1" xfId="0" applyFont="1" applyFill="1" applyBorder="1"/>
    <xf numFmtId="0" fontId="0" fillId="3" borderId="1" xfId="0" applyFill="1" applyBorder="1"/>
    <xf numFmtId="0" fontId="4" fillId="3" borderId="1" xfId="0" applyFont="1" applyFill="1" applyBorder="1"/>
    <xf numFmtId="0" fontId="0" fillId="0" borderId="5" xfId="0" applyBorder="1"/>
    <xf numFmtId="0" fontId="0" fillId="0" borderId="6" xfId="0" applyBorder="1"/>
    <xf numFmtId="0" fontId="5" fillId="0" borderId="1" xfId="9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0" xfId="0" applyFont="1" applyBorder="1" applyAlignment="1">
      <alignment horizontal="center"/>
    </xf>
    <xf numFmtId="10" fontId="0" fillId="0" borderId="0" xfId="0" applyNumberFormat="1"/>
    <xf numFmtId="0" fontId="1" fillId="0" borderId="0" xfId="2"/>
    <xf numFmtId="0" fontId="0" fillId="0" borderId="7" xfId="0" applyBorder="1" applyAlignment="1">
      <alignment horizontal="center"/>
    </xf>
    <xf numFmtId="164" fontId="0" fillId="0" borderId="8" xfId="13" applyNumberFormat="1" applyFont="1" applyFill="1" applyBorder="1" applyAlignment="1" applyProtection="1">
      <alignment horizontal="center"/>
    </xf>
    <xf numFmtId="0" fontId="0" fillId="0" borderId="9" xfId="0" applyBorder="1"/>
    <xf numFmtId="0" fontId="0" fillId="0" borderId="10" xfId="0" applyBorder="1"/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1" xfId="0" applyFont="1" applyBorder="1" applyAlignment="1">
      <alignment wrapText="1"/>
    </xf>
    <xf numFmtId="0" fontId="2" fillId="0" borderId="21" xfId="0" applyFont="1" applyBorder="1" applyAlignment="1">
      <alignment horizontal="center" wrapText="1"/>
    </xf>
    <xf numFmtId="0" fontId="7" fillId="0" borderId="27" xfId="0" applyFont="1" applyBorder="1" applyAlignment="1">
      <alignment horizontal="center"/>
    </xf>
    <xf numFmtId="0" fontId="7" fillId="0" borderId="21" xfId="0" applyFont="1" applyBorder="1" applyAlignment="1">
      <alignment wrapText="1"/>
    </xf>
    <xf numFmtId="0" fontId="7" fillId="0" borderId="21" xfId="0" applyFont="1" applyBorder="1" applyAlignment="1">
      <alignment horizontal="center" wrapText="1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wrapText="1"/>
    </xf>
    <xf numFmtId="0" fontId="7" fillId="0" borderId="2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4" borderId="0" xfId="0" applyFill="1"/>
    <xf numFmtId="0" fontId="15" fillId="0" borderId="0" xfId="0" applyFont="1"/>
    <xf numFmtId="0" fontId="13" fillId="0" borderId="0" xfId="0" applyFont="1"/>
    <xf numFmtId="0" fontId="14" fillId="0" borderId="0" xfId="0" applyFont="1"/>
    <xf numFmtId="0" fontId="15" fillId="0" borderId="13" xfId="0" applyFont="1" applyBorder="1" applyAlignment="1">
      <alignment horizontal="center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164" fontId="15" fillId="0" borderId="0" xfId="13" applyNumberFormat="1" applyFont="1" applyFill="1" applyBorder="1" applyAlignment="1" applyProtection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165" fontId="15" fillId="0" borderId="0" xfId="3" applyNumberFormat="1" applyFont="1"/>
    <xf numFmtId="0" fontId="15" fillId="0" borderId="15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8" fillId="2" borderId="12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10" fontId="18" fillId="2" borderId="11" xfId="3" applyNumberFormat="1" applyFont="1" applyFill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" xfId="2" applyFont="1" applyBorder="1" applyAlignment="1">
      <alignment horizontal="left" vertical="center"/>
    </xf>
    <xf numFmtId="10" fontId="16" fillId="0" borderId="11" xfId="3" applyNumberFormat="1" applyFont="1" applyBorder="1" applyAlignment="1">
      <alignment horizontal="center" vertical="center"/>
    </xf>
    <xf numFmtId="10" fontId="15" fillId="0" borderId="0" xfId="0" applyNumberFormat="1" applyFont="1"/>
    <xf numFmtId="0" fontId="15" fillId="0" borderId="9" xfId="2" applyFont="1" applyBorder="1" applyAlignment="1">
      <alignment vertical="center"/>
    </xf>
    <xf numFmtId="0" fontId="15" fillId="0" borderId="0" xfId="2" applyFont="1" applyAlignment="1">
      <alignment vertical="center"/>
    </xf>
    <xf numFmtId="10" fontId="15" fillId="0" borderId="10" xfId="3" applyNumberFormat="1" applyFont="1" applyBorder="1" applyAlignment="1">
      <alignment vertical="center"/>
    </xf>
    <xf numFmtId="0" fontId="18" fillId="0" borderId="12" xfId="2" applyFont="1" applyBorder="1" applyAlignment="1">
      <alignment horizontal="center" vertical="center"/>
    </xf>
    <xf numFmtId="0" fontId="18" fillId="0" borderId="1" xfId="2" applyFont="1" applyBorder="1" applyAlignment="1">
      <alignment horizontal="left" vertical="center"/>
    </xf>
    <xf numFmtId="10" fontId="18" fillId="0" borderId="11" xfId="3" applyNumberFormat="1" applyFont="1" applyBorder="1" applyAlignment="1">
      <alignment horizontal="center" vertical="center"/>
    </xf>
    <xf numFmtId="0" fontId="18" fillId="2" borderId="18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vertical="center"/>
    </xf>
    <xf numFmtId="0" fontId="15" fillId="0" borderId="9" xfId="2" applyFont="1" applyBorder="1"/>
    <xf numFmtId="0" fontId="15" fillId="0" borderId="0" xfId="2" applyFont="1"/>
    <xf numFmtId="0" fontId="15" fillId="0" borderId="10" xfId="2" applyFont="1" applyBorder="1"/>
    <xf numFmtId="0" fontId="15" fillId="0" borderId="19" xfId="0" applyFont="1" applyBorder="1"/>
    <xf numFmtId="0" fontId="15" fillId="0" borderId="20" xfId="0" applyFont="1" applyBorder="1"/>
    <xf numFmtId="0" fontId="15" fillId="0" borderId="21" xfId="0" applyFont="1" applyBorder="1"/>
    <xf numFmtId="0" fontId="9" fillId="0" borderId="0" xfId="9" applyFont="1" applyAlignment="1" applyProtection="1">
      <alignment horizontal="center" vertical="center" wrapText="1"/>
      <protection locked="0"/>
    </xf>
    <xf numFmtId="0" fontId="5" fillId="0" borderId="0" xfId="9" applyFont="1" applyAlignment="1" applyProtection="1">
      <alignment horizontal="center" vertical="center" wrapText="1"/>
      <protection locked="0"/>
    </xf>
    <xf numFmtId="0" fontId="0" fillId="0" borderId="22" xfId="0" applyBorder="1"/>
    <xf numFmtId="43" fontId="0" fillId="0" borderId="1" xfId="13" applyFont="1" applyFill="1" applyBorder="1"/>
    <xf numFmtId="0" fontId="0" fillId="0" borderId="1" xfId="0" applyBorder="1" applyAlignment="1">
      <alignment wrapText="1"/>
    </xf>
    <xf numFmtId="0" fontId="19" fillId="0" borderId="1" xfId="14" applyFill="1" applyBorder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43" fontId="0" fillId="0" borderId="0" xfId="13" applyFont="1" applyBorder="1"/>
    <xf numFmtId="43" fontId="0" fillId="0" borderId="6" xfId="13" applyFont="1" applyBorder="1"/>
    <xf numFmtId="43" fontId="0" fillId="3" borderId="1" xfId="13" applyFont="1" applyFill="1" applyBorder="1" applyAlignment="1">
      <alignment horizontal="center" vertical="center"/>
    </xf>
    <xf numFmtId="43" fontId="0" fillId="3" borderId="1" xfId="13" applyFont="1" applyFill="1" applyBorder="1"/>
    <xf numFmtId="43" fontId="0" fillId="2" borderId="1" xfId="13" applyFont="1" applyFill="1" applyBorder="1"/>
    <xf numFmtId="43" fontId="0" fillId="0" borderId="1" xfId="13" applyFont="1" applyBorder="1"/>
    <xf numFmtId="43" fontId="9" fillId="0" borderId="1" xfId="13" applyFont="1" applyBorder="1" applyAlignment="1">
      <alignment vertical="center"/>
    </xf>
    <xf numFmtId="43" fontId="0" fillId="0" borderId="0" xfId="13" applyFont="1"/>
    <xf numFmtId="0" fontId="4" fillId="2" borderId="1" xfId="0" applyFont="1" applyFill="1" applyBorder="1" applyAlignment="1">
      <alignment wrapText="1"/>
    </xf>
    <xf numFmtId="0" fontId="0" fillId="0" borderId="4" xfId="0" applyBorder="1"/>
    <xf numFmtId="0" fontId="0" fillId="0" borderId="0" xfId="0" applyAlignment="1">
      <alignment wrapText="1"/>
    </xf>
    <xf numFmtId="0" fontId="19" fillId="0" borderId="6" xfId="14" applyBorder="1"/>
    <xf numFmtId="0" fontId="0" fillId="0" borderId="14" xfId="0" applyBorder="1"/>
    <xf numFmtId="0" fontId="4" fillId="0" borderId="14" xfId="0" applyFont="1" applyBorder="1"/>
    <xf numFmtId="0" fontId="0" fillId="0" borderId="14" xfId="0" applyBorder="1" applyAlignment="1">
      <alignment horizontal="center"/>
    </xf>
    <xf numFmtId="4" fontId="0" fillId="0" borderId="14" xfId="0" applyNumberFormat="1" applyBorder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5" fillId="0" borderId="29" xfId="9" applyFont="1" applyBorder="1" applyAlignment="1" applyProtection="1">
      <alignment horizontal="center" vertical="center" wrapText="1"/>
      <protection locked="0"/>
    </xf>
    <xf numFmtId="0" fontId="20" fillId="0" borderId="30" xfId="9" applyFont="1" applyBorder="1" applyAlignment="1" applyProtection="1">
      <alignment horizontal="center" vertical="center" wrapText="1"/>
      <protection locked="0"/>
    </xf>
    <xf numFmtId="43" fontId="20" fillId="0" borderId="30" xfId="13" applyFont="1" applyFill="1" applyBorder="1" applyAlignment="1" applyProtection="1">
      <alignment horizontal="center" wrapText="1"/>
      <protection locked="0"/>
    </xf>
    <xf numFmtId="43" fontId="5" fillId="0" borderId="30" xfId="13" applyFont="1" applyFill="1" applyBorder="1" applyAlignment="1" applyProtection="1">
      <alignment horizontal="center" wrapText="1"/>
      <protection locked="0"/>
    </xf>
    <xf numFmtId="43" fontId="5" fillId="0" borderId="31" xfId="13" applyFont="1" applyFill="1" applyBorder="1" applyAlignment="1" applyProtection="1">
      <alignment horizontal="center" wrapText="1"/>
      <protection locked="0"/>
    </xf>
    <xf numFmtId="0" fontId="5" fillId="5" borderId="12" xfId="9" applyFont="1" applyFill="1" applyBorder="1" applyAlignment="1" applyProtection="1">
      <alignment horizontal="center" vertical="center" wrapText="1"/>
      <protection locked="0"/>
    </xf>
    <xf numFmtId="43" fontId="5" fillId="5" borderId="1" xfId="13" applyFont="1" applyFill="1" applyBorder="1" applyAlignment="1" applyProtection="1">
      <alignment wrapText="1"/>
      <protection locked="0"/>
    </xf>
    <xf numFmtId="49" fontId="5" fillId="0" borderId="12" xfId="9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43" fontId="5" fillId="0" borderId="1" xfId="13" applyFont="1" applyFill="1" applyBorder="1" applyAlignment="1" applyProtection="1">
      <alignment horizontal="center" wrapText="1"/>
      <protection locked="0"/>
    </xf>
    <xf numFmtId="43" fontId="5" fillId="0" borderId="1" xfId="13" applyFont="1" applyFill="1" applyBorder="1" applyAlignment="1" applyProtection="1">
      <alignment wrapText="1"/>
      <protection locked="0"/>
    </xf>
    <xf numFmtId="43" fontId="5" fillId="0" borderId="11" xfId="13" applyFont="1" applyFill="1" applyBorder="1" applyAlignment="1" applyProtection="1">
      <alignment wrapText="1"/>
      <protection locked="0"/>
    </xf>
    <xf numFmtId="10" fontId="5" fillId="0" borderId="1" xfId="13" applyNumberFormat="1" applyFont="1" applyFill="1" applyBorder="1" applyAlignment="1" applyProtection="1">
      <alignment wrapText="1"/>
      <protection locked="0"/>
    </xf>
    <xf numFmtId="10" fontId="5" fillId="0" borderId="11" xfId="13" applyNumberFormat="1" applyFont="1" applyFill="1" applyBorder="1" applyAlignment="1" applyProtection="1">
      <alignment wrapText="1"/>
      <protection locked="0"/>
    </xf>
    <xf numFmtId="0" fontId="5" fillId="0" borderId="12" xfId="9" applyFont="1" applyBorder="1" applyAlignment="1" applyProtection="1">
      <alignment horizontal="center" vertical="center" wrapText="1"/>
      <protection locked="0"/>
    </xf>
    <xf numFmtId="0" fontId="20" fillId="0" borderId="1" xfId="9" applyFont="1" applyBorder="1" applyAlignment="1" applyProtection="1">
      <alignment horizontal="right" vertical="top" wrapText="1"/>
      <protection locked="0"/>
    </xf>
    <xf numFmtId="43" fontId="20" fillId="0" borderId="1" xfId="13" applyFont="1" applyFill="1" applyBorder="1" applyAlignment="1" applyProtection="1">
      <alignment horizontal="center" wrapText="1"/>
      <protection locked="0"/>
    </xf>
    <xf numFmtId="0" fontId="5" fillId="2" borderId="12" xfId="9" applyFont="1" applyFill="1" applyBorder="1" applyAlignment="1" applyProtection="1">
      <alignment horizontal="center" vertical="center" wrapText="1"/>
      <protection locked="0"/>
    </xf>
    <xf numFmtId="43" fontId="21" fillId="0" borderId="1" xfId="13" applyFont="1" applyBorder="1" applyAlignment="1">
      <alignment horizontal="center" wrapText="1"/>
    </xf>
    <xf numFmtId="43" fontId="5" fillId="0" borderId="1" xfId="13" applyFont="1" applyFill="1" applyBorder="1" applyAlignment="1" applyProtection="1">
      <alignment horizontal="center" wrapText="1"/>
    </xf>
    <xf numFmtId="43" fontId="21" fillId="0" borderId="1" xfId="13" applyFont="1" applyFill="1" applyBorder="1" applyAlignment="1">
      <alignment horizontal="center" wrapText="1"/>
    </xf>
    <xf numFmtId="0" fontId="20" fillId="0" borderId="12" xfId="9" applyFont="1" applyBorder="1" applyAlignment="1" applyProtection="1">
      <alignment horizontal="center" vertical="center" wrapText="1"/>
      <protection locked="0"/>
    </xf>
    <xf numFmtId="0" fontId="20" fillId="0" borderId="1" xfId="9" applyFont="1" applyBorder="1" applyAlignment="1" applyProtection="1">
      <alignment horizontal="left" vertical="top" wrapText="1"/>
      <protection locked="0"/>
    </xf>
    <xf numFmtId="43" fontId="20" fillId="0" borderId="1" xfId="13" applyFont="1" applyFill="1" applyBorder="1" applyAlignment="1" applyProtection="1">
      <alignment wrapText="1"/>
      <protection locked="0"/>
    </xf>
    <xf numFmtId="43" fontId="20" fillId="0" borderId="11" xfId="13" applyFont="1" applyFill="1" applyBorder="1" applyAlignment="1" applyProtection="1">
      <alignment wrapText="1"/>
      <protection locked="0"/>
    </xf>
    <xf numFmtId="49" fontId="7" fillId="0" borderId="12" xfId="9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/>
    </xf>
    <xf numFmtId="43" fontId="8" fillId="0" borderId="1" xfId="13" applyFont="1" applyFill="1" applyBorder="1" applyAlignment="1">
      <alignment horizontal="center"/>
    </xf>
    <xf numFmtId="43" fontId="8" fillId="0" borderId="11" xfId="13" applyFont="1" applyFill="1" applyBorder="1" applyAlignment="1">
      <alignment horizontal="center"/>
    </xf>
    <xf numFmtId="0" fontId="7" fillId="0" borderId="12" xfId="9" applyFont="1" applyBorder="1" applyAlignment="1" applyProtection="1">
      <alignment horizontal="center" vertical="center"/>
      <protection locked="0"/>
    </xf>
    <xf numFmtId="43" fontId="7" fillId="0" borderId="1" xfId="13" applyFont="1" applyFill="1" applyBorder="1" applyAlignment="1" applyProtection="1">
      <alignment horizontal="center"/>
      <protection locked="0"/>
    </xf>
    <xf numFmtId="43" fontId="7" fillId="0" borderId="11" xfId="13" applyFont="1" applyFill="1" applyBorder="1" applyAlignment="1" applyProtection="1">
      <alignment horizontal="center"/>
      <protection locked="0"/>
    </xf>
    <xf numFmtId="0" fontId="7" fillId="0" borderId="32" xfId="9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>
      <alignment vertical="center"/>
    </xf>
    <xf numFmtId="10" fontId="7" fillId="0" borderId="33" xfId="13" applyNumberFormat="1" applyFont="1" applyFill="1" applyBorder="1" applyAlignment="1" applyProtection="1">
      <alignment wrapText="1"/>
      <protection locked="0"/>
    </xf>
    <xf numFmtId="10" fontId="7" fillId="0" borderId="34" xfId="13" applyNumberFormat="1" applyFont="1" applyFill="1" applyBorder="1" applyAlignment="1" applyProtection="1">
      <alignment wrapText="1"/>
      <protection locked="0"/>
    </xf>
    <xf numFmtId="43" fontId="20" fillId="6" borderId="1" xfId="13" applyFont="1" applyFill="1" applyBorder="1" applyAlignment="1" applyProtection="1">
      <alignment horizontal="center" wrapText="1"/>
      <protection locked="0"/>
    </xf>
    <xf numFmtId="43" fontId="5" fillId="6" borderId="1" xfId="13" applyFont="1" applyFill="1" applyBorder="1" applyAlignment="1" applyProtection="1">
      <alignment wrapText="1"/>
      <protection locked="0"/>
    </xf>
    <xf numFmtId="0" fontId="0" fillId="0" borderId="3" xfId="0" applyBorder="1"/>
    <xf numFmtId="43" fontId="8" fillId="0" borderId="0" xfId="12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43" fontId="8" fillId="0" borderId="5" xfId="12" applyFont="1" applyFill="1" applyBorder="1" applyAlignment="1">
      <alignment horizontal="center" vertical="center"/>
    </xf>
    <xf numFmtId="43" fontId="8" fillId="0" borderId="0" xfId="12" applyFont="1" applyFill="1" applyBorder="1" applyAlignment="1">
      <alignment horizontal="center" vertical="center"/>
    </xf>
    <xf numFmtId="43" fontId="8" fillId="0" borderId="6" xfId="12" applyFont="1" applyFill="1" applyBorder="1" applyAlignment="1">
      <alignment horizontal="center" vertical="center"/>
    </xf>
    <xf numFmtId="43" fontId="8" fillId="0" borderId="35" xfId="12" applyFont="1" applyFill="1" applyBorder="1" applyAlignment="1">
      <alignment horizontal="center" vertical="center"/>
    </xf>
    <xf numFmtId="43" fontId="8" fillId="0" borderId="20" xfId="12" applyFont="1" applyFill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0" borderId="25" xfId="0" applyFont="1" applyBorder="1"/>
    <xf numFmtId="0" fontId="9" fillId="0" borderId="26" xfId="0" applyFont="1" applyBorder="1"/>
    <xf numFmtId="0" fontId="9" fillId="0" borderId="24" xfId="0" applyFont="1" applyBorder="1"/>
    <xf numFmtId="0" fontId="7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</cellXfs>
  <cellStyles count="15">
    <cellStyle name="Excel Built-in Normal" xfId="7"/>
    <cellStyle name="Hiperlink" xfId="14" builtinId="8"/>
    <cellStyle name="Incorreto 2 7" xfId="9"/>
    <cellStyle name="Moeda 2" xfId="8"/>
    <cellStyle name="Normal" xfId="0" builtinId="0"/>
    <cellStyle name="Normal 2" xfId="2"/>
    <cellStyle name="Normal 3" xfId="10"/>
    <cellStyle name="Normal 4" xfId="6"/>
    <cellStyle name="Normal 5" xfId="5"/>
    <cellStyle name="Porcentagem 2" xfId="3"/>
    <cellStyle name="Vírgula" xfId="13" builtinId="3"/>
    <cellStyle name="Vírgula 2" xfId="4"/>
    <cellStyle name="Vírgula 3" xfId="1"/>
    <cellStyle name="Vírgula 4" xfId="11"/>
    <cellStyle name="Vírgula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4019550</xdr:colOff>
      <xdr:row>1</xdr:row>
      <xdr:rowOff>38100</xdr:rowOff>
    </xdr:from>
    <xdr:to>
      <xdr:col>1</xdr:col>
      <xdr:colOff>5242533</xdr:colOff>
      <xdr:row>5</xdr:row>
      <xdr:rowOff>147638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228600"/>
          <a:ext cx="122298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4019550</xdr:colOff>
      <xdr:row>1</xdr:row>
      <xdr:rowOff>38100</xdr:rowOff>
    </xdr:from>
    <xdr:to>
      <xdr:col>1</xdr:col>
      <xdr:colOff>5242533</xdr:colOff>
      <xdr:row>5</xdr:row>
      <xdr:rowOff>147638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228600"/>
          <a:ext cx="122298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4019550</xdr:colOff>
      <xdr:row>1</xdr:row>
      <xdr:rowOff>38100</xdr:rowOff>
    </xdr:from>
    <xdr:to>
      <xdr:col>1</xdr:col>
      <xdr:colOff>5242533</xdr:colOff>
      <xdr:row>5</xdr:row>
      <xdr:rowOff>147638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228600"/>
          <a:ext cx="122298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4019550</xdr:colOff>
      <xdr:row>1</xdr:row>
      <xdr:rowOff>38100</xdr:rowOff>
    </xdr:from>
    <xdr:to>
      <xdr:col>1</xdr:col>
      <xdr:colOff>5242533</xdr:colOff>
      <xdr:row>5</xdr:row>
      <xdr:rowOff>147638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228600"/>
          <a:ext cx="122298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1</xdr:col>
      <xdr:colOff>651483</xdr:colOff>
      <xdr:row>5</xdr:row>
      <xdr:rowOff>28575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1222983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937233</xdr:colOff>
      <xdr:row>5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6200"/>
          <a:ext cx="1222983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28575</xdr:rowOff>
    </xdr:from>
    <xdr:to>
      <xdr:col>1</xdr:col>
      <xdr:colOff>685800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114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26</xdr:row>
      <xdr:rowOff>0</xdr:rowOff>
    </xdr:from>
    <xdr:to>
      <xdr:col>1</xdr:col>
      <xdr:colOff>4095750</xdr:colOff>
      <xdr:row>28</xdr:row>
      <xdr:rowOff>161925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5095875"/>
          <a:ext cx="3981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28575</xdr:rowOff>
    </xdr:from>
    <xdr:to>
      <xdr:col>1</xdr:col>
      <xdr:colOff>685800</xdr:colOff>
      <xdr:row>4</xdr:row>
      <xdr:rowOff>57150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114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114301</xdr:colOff>
      <xdr:row>26</xdr:row>
      <xdr:rowOff>0</xdr:rowOff>
    </xdr:from>
    <xdr:to>
      <xdr:col>1</xdr:col>
      <xdr:colOff>4191001</xdr:colOff>
      <xdr:row>28</xdr:row>
      <xdr:rowOff>161925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5048250"/>
          <a:ext cx="40767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28575</xdr:rowOff>
    </xdr:from>
    <xdr:to>
      <xdr:col>1</xdr:col>
      <xdr:colOff>685800</xdr:colOff>
      <xdr:row>4</xdr:row>
      <xdr:rowOff>57150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114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28575</xdr:rowOff>
    </xdr:from>
    <xdr:to>
      <xdr:col>1</xdr:col>
      <xdr:colOff>685800</xdr:colOff>
      <xdr:row>4</xdr:row>
      <xdr:rowOff>57150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114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26</xdr:row>
      <xdr:rowOff>0</xdr:rowOff>
    </xdr:from>
    <xdr:to>
      <xdr:col>1</xdr:col>
      <xdr:colOff>4095750</xdr:colOff>
      <xdr:row>28</xdr:row>
      <xdr:rowOff>161925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5048250"/>
          <a:ext cx="3981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28575</xdr:rowOff>
    </xdr:from>
    <xdr:to>
      <xdr:col>1</xdr:col>
      <xdr:colOff>685800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114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114301</xdr:colOff>
      <xdr:row>26</xdr:row>
      <xdr:rowOff>0</xdr:rowOff>
    </xdr:from>
    <xdr:to>
      <xdr:col>1</xdr:col>
      <xdr:colOff>4191001</xdr:colOff>
      <xdr:row>28</xdr:row>
      <xdr:rowOff>161925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5095875"/>
          <a:ext cx="40767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28575</xdr:rowOff>
    </xdr:from>
    <xdr:to>
      <xdr:col>1</xdr:col>
      <xdr:colOff>685800</xdr:colOff>
      <xdr:row>4</xdr:row>
      <xdr:rowOff>57150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1144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28575</xdr:rowOff>
    </xdr:from>
    <xdr:to>
      <xdr:col>1</xdr:col>
      <xdr:colOff>685800</xdr:colOff>
      <xdr:row>4</xdr:row>
      <xdr:rowOff>57150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114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26</xdr:row>
      <xdr:rowOff>0</xdr:rowOff>
    </xdr:from>
    <xdr:to>
      <xdr:col>1</xdr:col>
      <xdr:colOff>4095750</xdr:colOff>
      <xdr:row>28</xdr:row>
      <xdr:rowOff>161925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5048250"/>
          <a:ext cx="3981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76200</xdr:rowOff>
    </xdr:from>
    <xdr:to>
      <xdr:col>1</xdr:col>
      <xdr:colOff>1752600</xdr:colOff>
      <xdr:row>3</xdr:row>
      <xdr:rowOff>47625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id="{E6E30933-3873-4766-8108-977B2913E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21621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28575</xdr:rowOff>
    </xdr:from>
    <xdr:to>
      <xdr:col>1</xdr:col>
      <xdr:colOff>685800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2001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4019550</xdr:colOff>
      <xdr:row>1</xdr:row>
      <xdr:rowOff>38100</xdr:rowOff>
    </xdr:from>
    <xdr:to>
      <xdr:col>1</xdr:col>
      <xdr:colOff>5242533</xdr:colOff>
      <xdr:row>4</xdr:row>
      <xdr:rowOff>185738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228600"/>
          <a:ext cx="122298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4019550</xdr:colOff>
      <xdr:row>1</xdr:row>
      <xdr:rowOff>38099</xdr:rowOff>
    </xdr:from>
    <xdr:to>
      <xdr:col>1</xdr:col>
      <xdr:colOff>5242533</xdr:colOff>
      <xdr:row>5</xdr:row>
      <xdr:rowOff>142874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266699"/>
          <a:ext cx="1222983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4019550</xdr:colOff>
      <xdr:row>1</xdr:row>
      <xdr:rowOff>38100</xdr:rowOff>
    </xdr:from>
    <xdr:to>
      <xdr:col>1</xdr:col>
      <xdr:colOff>5242533</xdr:colOff>
      <xdr:row>5</xdr:row>
      <xdr:rowOff>147638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228600"/>
          <a:ext cx="122298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AS\Dados%20(D)\EDITAIS%202018\ARMAZ&#201;M%207%20-%20RETIRADA%20DO%20CANTEIRO\PROJETO%20B&#193;SICO%20BANHEIROS%20RIOPOR%20SET-2018\ANEXO%20IV%20-%20CRONOGRAMA%20-%20AG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V CRONOGRAMA"/>
      <sheetName val="ANEXO II - ESTIMATIVA PREÇOS"/>
    </sheetNames>
    <sheetDataSet>
      <sheetData sheetId="0">
        <row r="15">
          <cell r="C15">
            <v>0</v>
          </cell>
        </row>
      </sheetData>
      <sheetData sheetId="1">
        <row r="11">
          <cell r="F11">
            <v>11985.6</v>
          </cell>
        </row>
        <row r="29">
          <cell r="F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2.rio.rj.gov.br/sco/composicaosco.cfm?item=1BP09050150%2F202004" TargetMode="External"/><Relationship Id="rId3" Type="http://schemas.openxmlformats.org/officeDocument/2006/relationships/hyperlink" Target="http://www2.rio.rj.gov.br/sco/composicaosco.cfm?item=1CO04150100%2F202003" TargetMode="External"/><Relationship Id="rId7" Type="http://schemas.openxmlformats.org/officeDocument/2006/relationships/hyperlink" Target="http://www2.rio.rj.gov.br/sco/composicaosco.cfm?item=1AD19200100%2F202004" TargetMode="External"/><Relationship Id="rId2" Type="http://schemas.openxmlformats.org/officeDocument/2006/relationships/hyperlink" Target="http://www2.rio.rj.gov.br/sco/composicaosco.cfm?item=1CO04100200%2F202003" TargetMode="External"/><Relationship Id="rId1" Type="http://schemas.openxmlformats.org/officeDocument/2006/relationships/hyperlink" Target="http://www2.rio.rj.gov.br/sco/composicaosco.cfm?item=1AD14150401B202003" TargetMode="External"/><Relationship Id="rId6" Type="http://schemas.openxmlformats.org/officeDocument/2006/relationships/hyperlink" Target="http://www2.rio.rj.gov.br/sco/composicaosco.cfm?item=1AD19200050%2F202004" TargetMode="External"/><Relationship Id="rId5" Type="http://schemas.openxmlformats.org/officeDocument/2006/relationships/hyperlink" Target="http://www2.rio.rj.gov.br/sco/composicaosco.cfm?item=1TC09050700%2F202003" TargetMode="External"/><Relationship Id="rId10" Type="http://schemas.openxmlformats.org/officeDocument/2006/relationships/drawing" Target="../drawings/drawing9.xml"/><Relationship Id="rId4" Type="http://schemas.openxmlformats.org/officeDocument/2006/relationships/hyperlink" Target="http://www2.rio.rj.gov.br/sco/composicaosco.cfm?item=1TC09050350%2F202003" TargetMode="External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5" workbookViewId="0">
      <selection activeCell="B33" sqref="B33"/>
    </sheetView>
  </sheetViews>
  <sheetFormatPr defaultRowHeight="15" x14ac:dyDescent="0.25"/>
  <cols>
    <col min="1" max="1" width="5.7109375" customWidth="1"/>
    <col min="2" max="2" width="99.42578125" customWidth="1"/>
    <col min="3" max="3" width="7.28515625" customWidth="1"/>
    <col min="4" max="4" width="13.140625" customWidth="1"/>
    <col min="5" max="5" width="12.7109375" customWidth="1"/>
    <col min="6" max="6" width="13.42578125" customWidth="1"/>
    <col min="7" max="7" width="16" bestFit="1" customWidth="1"/>
  </cols>
  <sheetData>
    <row r="1" spans="1:7" x14ac:dyDescent="0.25">
      <c r="A1" s="143" t="s">
        <v>23</v>
      </c>
      <c r="B1" s="144"/>
      <c r="C1" s="144"/>
      <c r="D1" s="144"/>
      <c r="E1" s="144"/>
      <c r="F1" s="145"/>
      <c r="G1" s="12"/>
    </row>
    <row r="2" spans="1:7" x14ac:dyDescent="0.25">
      <c r="A2" s="12"/>
      <c r="F2" s="13"/>
      <c r="G2" s="12"/>
    </row>
    <row r="3" spans="1:7" x14ac:dyDescent="0.25">
      <c r="A3" s="12"/>
      <c r="F3" s="13"/>
      <c r="G3" s="12"/>
    </row>
    <row r="4" spans="1:7" x14ac:dyDescent="0.25">
      <c r="A4" s="12"/>
      <c r="F4" s="13"/>
      <c r="G4" s="12"/>
    </row>
    <row r="5" spans="1:7" x14ac:dyDescent="0.25">
      <c r="A5" s="12"/>
      <c r="F5" s="13"/>
      <c r="G5" s="12"/>
    </row>
    <row r="6" spans="1:7" x14ac:dyDescent="0.25">
      <c r="A6" s="12"/>
      <c r="F6" s="13"/>
      <c r="G6" s="12"/>
    </row>
    <row r="7" spans="1:7" x14ac:dyDescent="0.25">
      <c r="A7" s="146" t="s">
        <v>54</v>
      </c>
      <c r="B7" s="147"/>
      <c r="C7" s="147"/>
      <c r="D7" s="147"/>
      <c r="E7" s="147"/>
      <c r="F7" s="148"/>
      <c r="G7" s="12"/>
    </row>
    <row r="8" spans="1:7" x14ac:dyDescent="0.25">
      <c r="A8" s="146" t="s">
        <v>24</v>
      </c>
      <c r="B8" s="147"/>
      <c r="C8" s="147"/>
      <c r="D8" s="147"/>
      <c r="E8" s="147"/>
      <c r="F8" s="148"/>
      <c r="G8" s="12"/>
    </row>
    <row r="9" spans="1:7" x14ac:dyDescent="0.25">
      <c r="A9" s="12"/>
      <c r="F9" s="13"/>
      <c r="G9" s="12"/>
    </row>
    <row r="10" spans="1:7" x14ac:dyDescent="0.25">
      <c r="A10" s="10" t="s">
        <v>0</v>
      </c>
      <c r="B10" s="11" t="s">
        <v>1</v>
      </c>
      <c r="C10" s="10" t="s">
        <v>25</v>
      </c>
      <c r="D10" s="10" t="s">
        <v>26</v>
      </c>
      <c r="E10" s="87" t="s">
        <v>196</v>
      </c>
      <c r="F10" s="88" t="s">
        <v>2</v>
      </c>
      <c r="G10" s="1"/>
    </row>
    <row r="11" spans="1:7" x14ac:dyDescent="0.25">
      <c r="A11" s="8" t="s">
        <v>3</v>
      </c>
      <c r="B11" s="9" t="s">
        <v>27</v>
      </c>
      <c r="C11" s="8"/>
      <c r="D11" s="8"/>
      <c r="E11" s="89"/>
      <c r="F11" s="89"/>
    </row>
    <row r="12" spans="1:7" x14ac:dyDescent="0.25">
      <c r="A12" s="3" t="s">
        <v>4</v>
      </c>
      <c r="B12" s="81" t="s">
        <v>40</v>
      </c>
      <c r="C12" s="15" t="s">
        <v>38</v>
      </c>
      <c r="D12" s="5">
        <v>1</v>
      </c>
      <c r="E12" s="90">
        <v>226.5</v>
      </c>
      <c r="F12" s="90">
        <f>E12*D12</f>
        <v>226.5</v>
      </c>
      <c r="G12" s="2"/>
    </row>
    <row r="13" spans="1:7" x14ac:dyDescent="0.25">
      <c r="A13" s="3" t="s">
        <v>5</v>
      </c>
      <c r="B13" s="81" t="s">
        <v>39</v>
      </c>
      <c r="C13" s="15" t="s">
        <v>8</v>
      </c>
      <c r="D13" s="5">
        <v>2</v>
      </c>
      <c r="E13" s="90">
        <v>300</v>
      </c>
      <c r="F13" s="90">
        <f t="shared" ref="F13:F24" si="0">E13*D13</f>
        <v>600</v>
      </c>
    </row>
    <row r="14" spans="1:7" x14ac:dyDescent="0.25">
      <c r="A14" s="3" t="s">
        <v>7</v>
      </c>
      <c r="B14" s="81" t="s">
        <v>175</v>
      </c>
      <c r="C14" s="15" t="s">
        <v>6</v>
      </c>
      <c r="D14" s="5">
        <v>2</v>
      </c>
      <c r="E14" s="90">
        <v>636.78</v>
      </c>
      <c r="F14" s="90">
        <f t="shared" si="0"/>
        <v>1273.56</v>
      </c>
    </row>
    <row r="15" spans="1:7" ht="30" x14ac:dyDescent="0.25">
      <c r="A15" s="3" t="s">
        <v>9</v>
      </c>
      <c r="B15" s="81" t="s">
        <v>174</v>
      </c>
      <c r="C15" s="15" t="s">
        <v>6</v>
      </c>
      <c r="D15" s="5">
        <v>2</v>
      </c>
      <c r="E15" s="90">
        <v>397.99</v>
      </c>
      <c r="F15" s="90">
        <f t="shared" si="0"/>
        <v>795.98</v>
      </c>
    </row>
    <row r="16" spans="1:7" ht="45" x14ac:dyDescent="0.25">
      <c r="A16" s="3" t="s">
        <v>10</v>
      </c>
      <c r="B16" s="81" t="s">
        <v>177</v>
      </c>
      <c r="C16" s="15" t="s">
        <v>16</v>
      </c>
      <c r="D16" s="5">
        <v>16</v>
      </c>
      <c r="E16" s="90">
        <v>145</v>
      </c>
      <c r="F16" s="90">
        <f t="shared" si="0"/>
        <v>2320</v>
      </c>
    </row>
    <row r="17" spans="1:7" x14ac:dyDescent="0.25">
      <c r="A17" s="3" t="s">
        <v>12</v>
      </c>
      <c r="B17" s="81" t="s">
        <v>176</v>
      </c>
      <c r="C17" s="15" t="s">
        <v>11</v>
      </c>
      <c r="D17" s="5">
        <v>16</v>
      </c>
      <c r="E17" s="90">
        <v>17.739999999999998</v>
      </c>
      <c r="F17" s="90">
        <f t="shared" si="0"/>
        <v>283.83999999999997</v>
      </c>
    </row>
    <row r="18" spans="1:7" x14ac:dyDescent="0.25">
      <c r="A18" s="3" t="s">
        <v>13</v>
      </c>
      <c r="B18" s="81" t="s">
        <v>45</v>
      </c>
      <c r="C18" s="15" t="s">
        <v>11</v>
      </c>
      <c r="D18" s="5">
        <v>16</v>
      </c>
      <c r="E18" s="90">
        <v>19.78</v>
      </c>
      <c r="F18" s="90">
        <f t="shared" si="0"/>
        <v>316.48</v>
      </c>
      <c r="G18" s="77"/>
    </row>
    <row r="19" spans="1:7" ht="30" x14ac:dyDescent="0.25">
      <c r="A19" s="3" t="s">
        <v>14</v>
      </c>
      <c r="B19" s="95" t="s">
        <v>178</v>
      </c>
      <c r="C19" s="15" t="s">
        <v>38</v>
      </c>
      <c r="D19" s="5">
        <v>1</v>
      </c>
      <c r="E19" s="91">
        <v>1304.29</v>
      </c>
      <c r="F19" s="90">
        <f t="shared" si="0"/>
        <v>1304.29</v>
      </c>
      <c r="G19" s="77"/>
    </row>
    <row r="20" spans="1:7" x14ac:dyDescent="0.25">
      <c r="A20" s="3" t="s">
        <v>55</v>
      </c>
      <c r="B20" s="14" t="s">
        <v>58</v>
      </c>
      <c r="C20" s="15" t="s">
        <v>38</v>
      </c>
      <c r="D20" s="5">
        <v>1</v>
      </c>
      <c r="E20" s="91">
        <v>1409.51</v>
      </c>
      <c r="F20" s="90">
        <f t="shared" si="0"/>
        <v>1409.51</v>
      </c>
    </row>
    <row r="21" spans="1:7" x14ac:dyDescent="0.25">
      <c r="A21" s="3" t="s">
        <v>15</v>
      </c>
      <c r="B21" s="81" t="s">
        <v>29</v>
      </c>
      <c r="C21" s="15" t="s">
        <v>30</v>
      </c>
      <c r="D21" s="5">
        <v>32</v>
      </c>
      <c r="E21" s="90">
        <v>88.92</v>
      </c>
      <c r="F21" s="90">
        <f t="shared" si="0"/>
        <v>2845.44</v>
      </c>
    </row>
    <row r="22" spans="1:7" x14ac:dyDescent="0.25">
      <c r="A22" s="3" t="s">
        <v>56</v>
      </c>
      <c r="B22" s="81" t="s">
        <v>31</v>
      </c>
      <c r="C22" s="15" t="s">
        <v>30</v>
      </c>
      <c r="D22" s="5">
        <v>352</v>
      </c>
      <c r="E22" s="80">
        <v>31.02</v>
      </c>
      <c r="F22" s="90">
        <f t="shared" si="0"/>
        <v>10919.039999999999</v>
      </c>
    </row>
    <row r="23" spans="1:7" ht="45" x14ac:dyDescent="0.25">
      <c r="A23" s="3" t="s">
        <v>57</v>
      </c>
      <c r="B23" s="81" t="s">
        <v>164</v>
      </c>
      <c r="C23" s="15" t="s">
        <v>28</v>
      </c>
      <c r="D23" s="5">
        <v>2</v>
      </c>
      <c r="E23" s="80">
        <v>5068.75</v>
      </c>
      <c r="F23" s="90">
        <f t="shared" si="0"/>
        <v>10137.5</v>
      </c>
    </row>
    <row r="24" spans="1:7" x14ac:dyDescent="0.25">
      <c r="A24" s="3" t="s">
        <v>188</v>
      </c>
      <c r="B24" s="81" t="s">
        <v>32</v>
      </c>
      <c r="C24" s="15" t="s">
        <v>33</v>
      </c>
      <c r="D24" s="5">
        <v>16</v>
      </c>
      <c r="E24" s="80">
        <v>118.26</v>
      </c>
      <c r="F24" s="90">
        <f t="shared" si="0"/>
        <v>1892.16</v>
      </c>
    </row>
    <row r="25" spans="1:7" x14ac:dyDescent="0.25">
      <c r="A25" s="8" t="s">
        <v>41</v>
      </c>
      <c r="B25" s="93" t="s">
        <v>162</v>
      </c>
      <c r="C25" s="16"/>
      <c r="D25" s="8"/>
      <c r="E25" s="89"/>
      <c r="F25" s="89"/>
    </row>
    <row r="26" spans="1:7" ht="30" x14ac:dyDescent="0.25">
      <c r="A26" s="3" t="s">
        <v>17</v>
      </c>
      <c r="B26" s="81" t="s">
        <v>181</v>
      </c>
      <c r="C26" s="15" t="s">
        <v>6</v>
      </c>
      <c r="D26" s="5">
        <v>1</v>
      </c>
      <c r="E26" s="80">
        <f>4*235.21</f>
        <v>940.84</v>
      </c>
      <c r="F26" s="90">
        <f t="shared" ref="F26:F28" si="1">E26*D26</f>
        <v>940.84</v>
      </c>
    </row>
    <row r="27" spans="1:7" x14ac:dyDescent="0.25">
      <c r="A27" s="79" t="s">
        <v>159</v>
      </c>
      <c r="B27" s="81" t="s">
        <v>167</v>
      </c>
      <c r="C27" s="15" t="s">
        <v>8</v>
      </c>
      <c r="D27" s="5">
        <v>60</v>
      </c>
      <c r="E27" s="80">
        <v>5.41</v>
      </c>
      <c r="F27" s="90">
        <f t="shared" si="1"/>
        <v>324.60000000000002</v>
      </c>
    </row>
    <row r="28" spans="1:7" x14ac:dyDescent="0.25">
      <c r="A28" s="79" t="s">
        <v>189</v>
      </c>
      <c r="B28" s="83" t="s">
        <v>160</v>
      </c>
      <c r="C28" s="84" t="s">
        <v>47</v>
      </c>
      <c r="D28" s="5">
        <v>26.5</v>
      </c>
      <c r="E28" s="80">
        <v>251.65</v>
      </c>
      <c r="F28" s="90">
        <f t="shared" si="1"/>
        <v>6668.7250000000004</v>
      </c>
    </row>
    <row r="29" spans="1:7" x14ac:dyDescent="0.25">
      <c r="A29" s="8" t="s">
        <v>18</v>
      </c>
      <c r="B29" s="93" t="s">
        <v>161</v>
      </c>
      <c r="C29" s="16"/>
      <c r="D29" s="8"/>
      <c r="E29" s="89"/>
      <c r="F29" s="89"/>
    </row>
    <row r="30" spans="1:7" x14ac:dyDescent="0.25">
      <c r="A30" s="3" t="s">
        <v>42</v>
      </c>
      <c r="B30" s="81" t="s">
        <v>192</v>
      </c>
      <c r="C30" s="15" t="s">
        <v>47</v>
      </c>
      <c r="D30" s="5">
        <v>8.14</v>
      </c>
      <c r="E30" s="90">
        <v>77.53</v>
      </c>
      <c r="F30" s="90">
        <f t="shared" ref="F30:F33" si="2">E30*D30</f>
        <v>631.0942</v>
      </c>
    </row>
    <row r="31" spans="1:7" ht="30" x14ac:dyDescent="0.25">
      <c r="A31" s="3" t="s">
        <v>43</v>
      </c>
      <c r="B31" s="81" t="s">
        <v>182</v>
      </c>
      <c r="C31" s="15" t="s">
        <v>47</v>
      </c>
      <c r="D31" s="5">
        <v>5.5</v>
      </c>
      <c r="E31" s="90">
        <v>115.93</v>
      </c>
      <c r="F31" s="90">
        <f t="shared" si="2"/>
        <v>637.61500000000001</v>
      </c>
    </row>
    <row r="32" spans="1:7" x14ac:dyDescent="0.25">
      <c r="A32" s="3" t="s">
        <v>48</v>
      </c>
      <c r="B32" s="81" t="s">
        <v>183</v>
      </c>
      <c r="C32" s="15" t="s">
        <v>8</v>
      </c>
      <c r="D32" s="5">
        <v>22</v>
      </c>
      <c r="E32" s="90">
        <v>6.65</v>
      </c>
      <c r="F32" s="90">
        <f t="shared" si="2"/>
        <v>146.30000000000001</v>
      </c>
    </row>
    <row r="33" spans="1:6" ht="45" x14ac:dyDescent="0.25">
      <c r="A33" s="3" t="s">
        <v>193</v>
      </c>
      <c r="B33" s="95" t="s">
        <v>184</v>
      </c>
      <c r="C33" s="15" t="s">
        <v>47</v>
      </c>
      <c r="D33" s="5">
        <f>22*0.12</f>
        <v>2.6399999999999997</v>
      </c>
      <c r="E33" s="90">
        <v>620.29</v>
      </c>
      <c r="F33" s="90">
        <f t="shared" si="2"/>
        <v>1637.5655999999997</v>
      </c>
    </row>
    <row r="34" spans="1:6" x14ac:dyDescent="0.25">
      <c r="A34" s="8" t="s">
        <v>44</v>
      </c>
      <c r="B34" s="93" t="s">
        <v>163</v>
      </c>
      <c r="C34" s="16"/>
      <c r="D34" s="8"/>
      <c r="E34" s="89"/>
      <c r="F34" s="89"/>
    </row>
    <row r="35" spans="1:6" ht="30" x14ac:dyDescent="0.25">
      <c r="A35" s="3" t="s">
        <v>19</v>
      </c>
      <c r="B35" s="81" t="s">
        <v>169</v>
      </c>
      <c r="C35" s="15" t="s">
        <v>52</v>
      </c>
      <c r="D35" s="5">
        <f>(D28+D30)*1.75</f>
        <v>60.620000000000005</v>
      </c>
      <c r="E35" s="80">
        <v>1.1399999999999999</v>
      </c>
      <c r="F35" s="90">
        <f t="shared" ref="F35:F37" si="3">E35*D35</f>
        <v>69.106799999999993</v>
      </c>
    </row>
    <row r="36" spans="1:6" x14ac:dyDescent="0.25">
      <c r="A36" s="3" t="s">
        <v>46</v>
      </c>
      <c r="B36" s="81" t="s">
        <v>50</v>
      </c>
      <c r="C36" s="15" t="s">
        <v>171</v>
      </c>
      <c r="D36" s="5">
        <f>D35*30</f>
        <v>1818.6000000000001</v>
      </c>
      <c r="E36" s="80">
        <v>0.81</v>
      </c>
      <c r="F36" s="90">
        <f t="shared" si="3"/>
        <v>1473.0660000000003</v>
      </c>
    </row>
    <row r="37" spans="1:6" ht="45" x14ac:dyDescent="0.25">
      <c r="A37" s="3" t="s">
        <v>51</v>
      </c>
      <c r="B37" s="81" t="s">
        <v>172</v>
      </c>
      <c r="C37" s="15" t="s">
        <v>52</v>
      </c>
      <c r="D37" s="5">
        <f>D35</f>
        <v>60.620000000000005</v>
      </c>
      <c r="E37" s="80">
        <v>15</v>
      </c>
      <c r="F37" s="90">
        <f t="shared" si="3"/>
        <v>909.30000000000007</v>
      </c>
    </row>
    <row r="38" spans="1:6" x14ac:dyDescent="0.25">
      <c r="A38" s="97" t="s">
        <v>20</v>
      </c>
      <c r="B38" s="98" t="s">
        <v>34</v>
      </c>
      <c r="C38" s="99" t="s">
        <v>35</v>
      </c>
      <c r="D38" s="97"/>
      <c r="E38" s="97"/>
      <c r="F38" s="100">
        <f>SUM(F12:F37)</f>
        <v>47762.512600000002</v>
      </c>
    </row>
    <row r="39" spans="1:6" x14ac:dyDescent="0.25">
      <c r="A39" s="3" t="s">
        <v>21</v>
      </c>
      <c r="B39" s="4" t="s">
        <v>53</v>
      </c>
      <c r="C39" s="15" t="s">
        <v>36</v>
      </c>
      <c r="D39" s="3">
        <v>27.64</v>
      </c>
      <c r="E39" s="7"/>
      <c r="F39" s="6">
        <f>F38*0.2764</f>
        <v>13201.558482639999</v>
      </c>
    </row>
    <row r="40" spans="1:6" x14ac:dyDescent="0.25">
      <c r="A40" s="4" t="s">
        <v>22</v>
      </c>
      <c r="B40" s="4" t="s">
        <v>37</v>
      </c>
      <c r="C40" s="101" t="s">
        <v>35</v>
      </c>
      <c r="D40" s="4"/>
      <c r="E40" s="4"/>
      <c r="F40" s="102">
        <f>SUM(F38:F39)</f>
        <v>60964.071082640003</v>
      </c>
    </row>
  </sheetData>
  <mergeCells count="3">
    <mergeCell ref="A1:F1"/>
    <mergeCell ref="A7:F7"/>
    <mergeCell ref="A8:F8"/>
  </mergeCells>
  <pageMargins left="0.51181102362204722" right="0.51181102362204722" top="0.78740157480314965" bottom="0.78740157480314965" header="0.31496062992125984" footer="0.31496062992125984"/>
  <pageSetup paperSize="9" scale="81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workbookViewId="0">
      <selection activeCell="E11" sqref="E11"/>
    </sheetView>
  </sheetViews>
  <sheetFormatPr defaultRowHeight="15" x14ac:dyDescent="0.25"/>
  <cols>
    <col min="1" max="1" width="5.7109375" customWidth="1"/>
    <col min="2" max="2" width="99.42578125" customWidth="1"/>
    <col min="3" max="3" width="7.28515625" customWidth="1"/>
    <col min="4" max="4" width="13.140625" customWidth="1"/>
    <col min="5" max="5" width="12.7109375" customWidth="1"/>
    <col min="6" max="6" width="12.85546875" customWidth="1"/>
    <col min="7" max="7" width="16" bestFit="1" customWidth="1"/>
  </cols>
  <sheetData>
    <row r="1" spans="1:7" x14ac:dyDescent="0.25">
      <c r="A1" s="143" t="s">
        <v>23</v>
      </c>
      <c r="B1" s="144"/>
      <c r="C1" s="144"/>
      <c r="D1" s="144"/>
      <c r="E1" s="144"/>
      <c r="F1" s="145"/>
    </row>
    <row r="2" spans="1:7" x14ac:dyDescent="0.25">
      <c r="A2" s="12"/>
      <c r="F2" s="13"/>
    </row>
    <row r="3" spans="1:7" x14ac:dyDescent="0.25">
      <c r="A3" s="12"/>
      <c r="F3" s="13"/>
    </row>
    <row r="4" spans="1:7" x14ac:dyDescent="0.25">
      <c r="A4" s="12"/>
      <c r="F4" s="13"/>
    </row>
    <row r="5" spans="1:7" x14ac:dyDescent="0.25">
      <c r="A5" s="12"/>
      <c r="F5" s="13"/>
    </row>
    <row r="6" spans="1:7" x14ac:dyDescent="0.25">
      <c r="A6" s="12"/>
      <c r="F6" s="13"/>
    </row>
    <row r="7" spans="1:7" x14ac:dyDescent="0.25">
      <c r="A7" s="146" t="s">
        <v>194</v>
      </c>
      <c r="B7" s="147"/>
      <c r="C7" s="147"/>
      <c r="D7" s="147"/>
      <c r="E7" s="147"/>
      <c r="F7" s="148"/>
    </row>
    <row r="8" spans="1:7" x14ac:dyDescent="0.25">
      <c r="A8" s="146" t="s">
        <v>195</v>
      </c>
      <c r="B8" s="147"/>
      <c r="C8" s="147"/>
      <c r="D8" s="147"/>
      <c r="E8" s="147"/>
      <c r="F8" s="148"/>
    </row>
    <row r="9" spans="1:7" x14ac:dyDescent="0.25">
      <c r="A9" s="12"/>
      <c r="F9" s="13"/>
    </row>
    <row r="10" spans="1:7" x14ac:dyDescent="0.25">
      <c r="A10" s="10" t="s">
        <v>0</v>
      </c>
      <c r="B10" s="11" t="s">
        <v>1</v>
      </c>
      <c r="C10" s="10" t="s">
        <v>25</v>
      </c>
      <c r="D10" s="10" t="s">
        <v>26</v>
      </c>
      <c r="E10" s="87" t="s">
        <v>196</v>
      </c>
      <c r="F10" s="88" t="s">
        <v>2</v>
      </c>
      <c r="G10" s="1"/>
    </row>
    <row r="11" spans="1:7" x14ac:dyDescent="0.25">
      <c r="A11" s="8" t="s">
        <v>3</v>
      </c>
      <c r="B11" s="9" t="s">
        <v>27</v>
      </c>
      <c r="C11" s="8"/>
      <c r="D11" s="8"/>
      <c r="E11" s="89"/>
      <c r="F11" s="89"/>
    </row>
    <row r="12" spans="1:7" x14ac:dyDescent="0.25">
      <c r="A12" s="3" t="s">
        <v>4</v>
      </c>
      <c r="B12" s="81" t="s">
        <v>40</v>
      </c>
      <c r="C12" s="15" t="s">
        <v>38</v>
      </c>
      <c r="D12" s="5">
        <v>1</v>
      </c>
      <c r="E12" s="90"/>
      <c r="F12" s="90">
        <f>E12*D12</f>
        <v>0</v>
      </c>
      <c r="G12" s="2"/>
    </row>
    <row r="13" spans="1:7" x14ac:dyDescent="0.25">
      <c r="A13" s="3" t="s">
        <v>5</v>
      </c>
      <c r="B13" s="81" t="s">
        <v>39</v>
      </c>
      <c r="C13" s="15" t="s">
        <v>8</v>
      </c>
      <c r="D13" s="5">
        <v>2</v>
      </c>
      <c r="E13" s="90"/>
      <c r="F13" s="90">
        <f t="shared" ref="F13:F24" si="0">E13*D13</f>
        <v>0</v>
      </c>
    </row>
    <row r="14" spans="1:7" x14ac:dyDescent="0.25">
      <c r="A14" s="3" t="s">
        <v>7</v>
      </c>
      <c r="B14" s="81" t="s">
        <v>175</v>
      </c>
      <c r="C14" s="15" t="s">
        <v>6</v>
      </c>
      <c r="D14" s="5">
        <v>2</v>
      </c>
      <c r="E14" s="90"/>
      <c r="F14" s="90">
        <f t="shared" si="0"/>
        <v>0</v>
      </c>
    </row>
    <row r="15" spans="1:7" ht="30" x14ac:dyDescent="0.25">
      <c r="A15" s="3" t="s">
        <v>9</v>
      </c>
      <c r="B15" s="81" t="s">
        <v>174</v>
      </c>
      <c r="C15" s="15" t="s">
        <v>6</v>
      </c>
      <c r="D15" s="5">
        <v>2</v>
      </c>
      <c r="E15" s="90"/>
      <c r="F15" s="90">
        <f t="shared" si="0"/>
        <v>0</v>
      </c>
    </row>
    <row r="16" spans="1:7" ht="45" x14ac:dyDescent="0.25">
      <c r="A16" s="3" t="s">
        <v>10</v>
      </c>
      <c r="B16" s="81" t="s">
        <v>177</v>
      </c>
      <c r="C16" s="15" t="s">
        <v>16</v>
      </c>
      <c r="D16" s="5">
        <v>16</v>
      </c>
      <c r="E16" s="90"/>
      <c r="F16" s="90">
        <f t="shared" si="0"/>
        <v>0</v>
      </c>
    </row>
    <row r="17" spans="1:7" x14ac:dyDescent="0.25">
      <c r="A17" s="3" t="s">
        <v>12</v>
      </c>
      <c r="B17" s="81" t="s">
        <v>176</v>
      </c>
      <c r="C17" s="15" t="s">
        <v>11</v>
      </c>
      <c r="D17" s="5">
        <v>16</v>
      </c>
      <c r="E17" s="90"/>
      <c r="F17" s="90">
        <f t="shared" si="0"/>
        <v>0</v>
      </c>
    </row>
    <row r="18" spans="1:7" x14ac:dyDescent="0.25">
      <c r="A18" s="3" t="s">
        <v>13</v>
      </c>
      <c r="B18" s="81" t="s">
        <v>45</v>
      </c>
      <c r="C18" s="15" t="s">
        <v>11</v>
      </c>
      <c r="D18" s="5">
        <v>16</v>
      </c>
      <c r="E18" s="90"/>
      <c r="F18" s="90">
        <f t="shared" si="0"/>
        <v>0</v>
      </c>
      <c r="G18" s="78"/>
    </row>
    <row r="19" spans="1:7" ht="30" x14ac:dyDescent="0.25">
      <c r="A19" s="3" t="s">
        <v>14</v>
      </c>
      <c r="B19" s="95" t="s">
        <v>178</v>
      </c>
      <c r="C19" s="15" t="s">
        <v>38</v>
      </c>
      <c r="D19" s="5">
        <v>1</v>
      </c>
      <c r="E19" s="91"/>
      <c r="F19" s="90">
        <f t="shared" si="0"/>
        <v>0</v>
      </c>
      <c r="G19" s="78"/>
    </row>
    <row r="20" spans="1:7" x14ac:dyDescent="0.25">
      <c r="A20" s="3" t="s">
        <v>55</v>
      </c>
      <c r="B20" s="14" t="s">
        <v>58</v>
      </c>
      <c r="C20" s="15" t="s">
        <v>38</v>
      </c>
      <c r="D20" s="5">
        <v>1</v>
      </c>
      <c r="E20" s="91"/>
      <c r="F20" s="90">
        <f t="shared" si="0"/>
        <v>0</v>
      </c>
    </row>
    <row r="21" spans="1:7" x14ac:dyDescent="0.25">
      <c r="A21" s="3" t="s">
        <v>15</v>
      </c>
      <c r="B21" s="81" t="s">
        <v>29</v>
      </c>
      <c r="C21" s="15" t="s">
        <v>30</v>
      </c>
      <c r="D21" s="5">
        <v>32</v>
      </c>
      <c r="E21" s="90"/>
      <c r="F21" s="90">
        <f t="shared" si="0"/>
        <v>0</v>
      </c>
    </row>
    <row r="22" spans="1:7" x14ac:dyDescent="0.25">
      <c r="A22" s="3" t="s">
        <v>56</v>
      </c>
      <c r="B22" s="81" t="s">
        <v>31</v>
      </c>
      <c r="C22" s="15" t="s">
        <v>30</v>
      </c>
      <c r="D22" s="5">
        <v>352</v>
      </c>
      <c r="E22" s="80"/>
      <c r="F22" s="90">
        <f t="shared" si="0"/>
        <v>0</v>
      </c>
    </row>
    <row r="23" spans="1:7" ht="45" x14ac:dyDescent="0.25">
      <c r="A23" s="3" t="s">
        <v>57</v>
      </c>
      <c r="B23" s="81" t="s">
        <v>164</v>
      </c>
      <c r="C23" s="15" t="s">
        <v>28</v>
      </c>
      <c r="D23" s="5">
        <v>2</v>
      </c>
      <c r="E23" s="80"/>
      <c r="F23" s="90">
        <f t="shared" si="0"/>
        <v>0</v>
      </c>
    </row>
    <row r="24" spans="1:7" x14ac:dyDescent="0.25">
      <c r="A24" s="3" t="s">
        <v>188</v>
      </c>
      <c r="B24" s="81" t="s">
        <v>32</v>
      </c>
      <c r="C24" s="15" t="s">
        <v>33</v>
      </c>
      <c r="D24" s="5">
        <v>16</v>
      </c>
      <c r="E24" s="80"/>
      <c r="F24" s="90">
        <f t="shared" si="0"/>
        <v>0</v>
      </c>
    </row>
    <row r="25" spans="1:7" x14ac:dyDescent="0.25">
      <c r="A25" s="8" t="s">
        <v>41</v>
      </c>
      <c r="B25" s="93" t="s">
        <v>162</v>
      </c>
      <c r="C25" s="16"/>
      <c r="D25" s="8"/>
      <c r="E25" s="89"/>
      <c r="F25" s="89"/>
    </row>
    <row r="26" spans="1:7" ht="30" x14ac:dyDescent="0.25">
      <c r="A26" s="3" t="s">
        <v>17</v>
      </c>
      <c r="B26" s="81" t="s">
        <v>181</v>
      </c>
      <c r="C26" s="15" t="s">
        <v>6</v>
      </c>
      <c r="D26" s="5">
        <v>1</v>
      </c>
      <c r="E26" s="80"/>
      <c r="F26" s="90">
        <f t="shared" ref="F26:F28" si="1">E26*D26</f>
        <v>0</v>
      </c>
    </row>
    <row r="27" spans="1:7" x14ac:dyDescent="0.25">
      <c r="A27" s="79" t="s">
        <v>159</v>
      </c>
      <c r="B27" s="81" t="s">
        <v>167</v>
      </c>
      <c r="C27" s="15" t="s">
        <v>8</v>
      </c>
      <c r="D27" s="5">
        <v>60</v>
      </c>
      <c r="E27" s="80"/>
      <c r="F27" s="90">
        <f t="shared" si="1"/>
        <v>0</v>
      </c>
    </row>
    <row r="28" spans="1:7" x14ac:dyDescent="0.25">
      <c r="A28" s="79" t="s">
        <v>189</v>
      </c>
      <c r="B28" s="83" t="s">
        <v>160</v>
      </c>
      <c r="C28" s="84" t="s">
        <v>47</v>
      </c>
      <c r="D28" s="5">
        <v>26.5</v>
      </c>
      <c r="E28" s="80"/>
      <c r="F28" s="90">
        <f t="shared" si="1"/>
        <v>0</v>
      </c>
    </row>
    <row r="29" spans="1:7" x14ac:dyDescent="0.25">
      <c r="A29" s="8" t="s">
        <v>18</v>
      </c>
      <c r="B29" s="93" t="s">
        <v>161</v>
      </c>
      <c r="C29" s="16"/>
      <c r="D29" s="8"/>
      <c r="E29" s="89"/>
      <c r="F29" s="89"/>
    </row>
    <row r="30" spans="1:7" x14ac:dyDescent="0.25">
      <c r="A30" s="3" t="s">
        <v>42</v>
      </c>
      <c r="B30" s="81" t="s">
        <v>192</v>
      </c>
      <c r="C30" s="15" t="s">
        <v>47</v>
      </c>
      <c r="D30" s="5">
        <v>8.14</v>
      </c>
      <c r="E30" s="90"/>
      <c r="F30" s="90">
        <f t="shared" ref="F30:F33" si="2">E30*D30</f>
        <v>0</v>
      </c>
    </row>
    <row r="31" spans="1:7" ht="30" x14ac:dyDescent="0.25">
      <c r="A31" s="3" t="s">
        <v>43</v>
      </c>
      <c r="B31" s="81" t="s">
        <v>182</v>
      </c>
      <c r="C31" s="15" t="s">
        <v>47</v>
      </c>
      <c r="D31" s="5">
        <v>5.5</v>
      </c>
      <c r="E31" s="90"/>
      <c r="F31" s="90">
        <f t="shared" si="2"/>
        <v>0</v>
      </c>
    </row>
    <row r="32" spans="1:7" x14ac:dyDescent="0.25">
      <c r="A32" s="3" t="s">
        <v>48</v>
      </c>
      <c r="B32" s="81" t="s">
        <v>183</v>
      </c>
      <c r="C32" s="15" t="s">
        <v>8</v>
      </c>
      <c r="D32" s="5">
        <v>22</v>
      </c>
      <c r="E32" s="90"/>
      <c r="F32" s="90">
        <f t="shared" si="2"/>
        <v>0</v>
      </c>
    </row>
    <row r="33" spans="1:6" ht="45" x14ac:dyDescent="0.25">
      <c r="A33" s="3" t="s">
        <v>193</v>
      </c>
      <c r="B33" s="95" t="s">
        <v>184</v>
      </c>
      <c r="C33" s="15" t="s">
        <v>47</v>
      </c>
      <c r="D33" s="5">
        <f>22*0.12</f>
        <v>2.6399999999999997</v>
      </c>
      <c r="E33" s="90"/>
      <c r="F33" s="90">
        <f t="shared" si="2"/>
        <v>0</v>
      </c>
    </row>
    <row r="34" spans="1:6" x14ac:dyDescent="0.25">
      <c r="A34" s="8" t="s">
        <v>44</v>
      </c>
      <c r="B34" s="93" t="s">
        <v>163</v>
      </c>
      <c r="C34" s="16"/>
      <c r="D34" s="8"/>
      <c r="E34" s="89"/>
      <c r="F34" s="89"/>
    </row>
    <row r="35" spans="1:6" ht="30" x14ac:dyDescent="0.25">
      <c r="A35" s="3" t="s">
        <v>19</v>
      </c>
      <c r="B35" s="81" t="s">
        <v>169</v>
      </c>
      <c r="C35" s="15" t="s">
        <v>52</v>
      </c>
      <c r="D35" s="5">
        <f>(D28+D30)*1.75</f>
        <v>60.620000000000005</v>
      </c>
      <c r="E35" s="80"/>
      <c r="F35" s="90">
        <f t="shared" ref="F35:F37" si="3">E35*D35</f>
        <v>0</v>
      </c>
    </row>
    <row r="36" spans="1:6" x14ac:dyDescent="0.25">
      <c r="A36" s="3" t="s">
        <v>46</v>
      </c>
      <c r="B36" s="81" t="s">
        <v>50</v>
      </c>
      <c r="C36" s="15" t="s">
        <v>171</v>
      </c>
      <c r="D36" s="5">
        <f>D35*30</f>
        <v>1818.6000000000001</v>
      </c>
      <c r="E36" s="80"/>
      <c r="F36" s="90">
        <f t="shared" si="3"/>
        <v>0</v>
      </c>
    </row>
    <row r="37" spans="1:6" ht="45" x14ac:dyDescent="0.25">
      <c r="A37" s="3" t="s">
        <v>51</v>
      </c>
      <c r="B37" s="81" t="s">
        <v>172</v>
      </c>
      <c r="C37" s="15" t="s">
        <v>52</v>
      </c>
      <c r="D37" s="5">
        <f>D35</f>
        <v>60.620000000000005</v>
      </c>
      <c r="E37" s="80"/>
      <c r="F37" s="90">
        <f t="shared" si="3"/>
        <v>0</v>
      </c>
    </row>
    <row r="38" spans="1:6" x14ac:dyDescent="0.25">
      <c r="A38" s="97" t="s">
        <v>20</v>
      </c>
      <c r="B38" s="98" t="s">
        <v>34</v>
      </c>
      <c r="C38" s="99" t="s">
        <v>35</v>
      </c>
      <c r="D38" s="97"/>
      <c r="E38" s="97"/>
      <c r="F38" s="100">
        <f>SUM(F12:F37)</f>
        <v>0</v>
      </c>
    </row>
    <row r="39" spans="1:6" x14ac:dyDescent="0.25">
      <c r="A39" s="3" t="s">
        <v>21</v>
      </c>
      <c r="B39" s="4" t="s">
        <v>53</v>
      </c>
      <c r="C39" s="15" t="s">
        <v>36</v>
      </c>
      <c r="D39" s="3"/>
      <c r="E39" s="7"/>
      <c r="F39" s="6"/>
    </row>
    <row r="40" spans="1:6" x14ac:dyDescent="0.25">
      <c r="A40" s="4" t="s">
        <v>22</v>
      </c>
      <c r="B40" s="4" t="s">
        <v>37</v>
      </c>
      <c r="C40" s="101" t="s">
        <v>35</v>
      </c>
      <c r="D40" s="4"/>
      <c r="E40" s="4"/>
      <c r="F40" s="102">
        <f>SUM(F38:F39)</f>
        <v>0</v>
      </c>
    </row>
  </sheetData>
  <mergeCells count="3">
    <mergeCell ref="A1:F1"/>
    <mergeCell ref="A7:F7"/>
    <mergeCell ref="A8:F8"/>
  </mergeCells>
  <pageMargins left="0.511811024" right="0.511811024" top="0.78740157499999996" bottom="0.78740157499999996" header="0.31496062000000002" footer="0.31496062000000002"/>
  <pageSetup paperSize="9" scale="8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7" workbookViewId="0">
      <selection activeCell="A9" sqref="A9:E29"/>
    </sheetView>
  </sheetViews>
  <sheetFormatPr defaultRowHeight="15" x14ac:dyDescent="0.25"/>
  <cols>
    <col min="2" max="2" width="45.28515625" bestFit="1" customWidth="1"/>
    <col min="3" max="4" width="11.28515625" bestFit="1" customWidth="1"/>
    <col min="5" max="5" width="11.28515625" customWidth="1"/>
    <col min="7" max="8" width="11.5703125" bestFit="1" customWidth="1"/>
  </cols>
  <sheetData>
    <row r="1" spans="1:7" x14ac:dyDescent="0.25">
      <c r="A1" s="143" t="s">
        <v>23</v>
      </c>
      <c r="B1" s="144"/>
      <c r="C1" s="144"/>
      <c r="D1" s="144"/>
      <c r="E1" s="145"/>
    </row>
    <row r="2" spans="1:7" x14ac:dyDescent="0.25">
      <c r="A2" s="146"/>
      <c r="B2" s="147"/>
      <c r="C2" s="147"/>
      <c r="D2" s="147"/>
      <c r="E2" s="148"/>
    </row>
    <row r="3" spans="1:7" x14ac:dyDescent="0.25">
      <c r="A3" s="146"/>
      <c r="B3" s="147"/>
      <c r="C3" s="147"/>
      <c r="D3" s="147"/>
      <c r="E3" s="148"/>
    </row>
    <row r="4" spans="1:7" x14ac:dyDescent="0.25">
      <c r="A4" s="146"/>
      <c r="B4" s="147"/>
      <c r="C4" s="147"/>
      <c r="D4" s="147"/>
      <c r="E4" s="148"/>
    </row>
    <row r="5" spans="1:7" x14ac:dyDescent="0.25">
      <c r="A5" s="146"/>
      <c r="B5" s="147"/>
      <c r="C5" s="147"/>
      <c r="D5" s="147"/>
      <c r="E5" s="148"/>
    </row>
    <row r="6" spans="1:7" x14ac:dyDescent="0.25">
      <c r="A6" s="146"/>
      <c r="B6" s="147"/>
      <c r="C6" s="147"/>
      <c r="D6" s="147"/>
      <c r="E6" s="148"/>
    </row>
    <row r="7" spans="1:7" s="42" customFormat="1" ht="12.75" x14ac:dyDescent="0.2">
      <c r="A7" s="149" t="s">
        <v>157</v>
      </c>
      <c r="B7" s="150"/>
      <c r="C7" s="150"/>
      <c r="D7" s="150"/>
      <c r="E7" s="151"/>
    </row>
    <row r="8" spans="1:7" s="42" customFormat="1" ht="13.5" thickBot="1" x14ac:dyDescent="0.25">
      <c r="A8" s="149" t="s">
        <v>156</v>
      </c>
      <c r="B8" s="150"/>
      <c r="C8" s="150"/>
      <c r="D8" s="150"/>
      <c r="E8" s="151"/>
    </row>
    <row r="9" spans="1:7" ht="24.75" x14ac:dyDescent="0.25">
      <c r="A9" s="103" t="s">
        <v>0</v>
      </c>
      <c r="B9" s="104" t="s">
        <v>197</v>
      </c>
      <c r="C9" s="105" t="s">
        <v>61</v>
      </c>
      <c r="D9" s="106" t="s">
        <v>62</v>
      </c>
      <c r="E9" s="107" t="s">
        <v>198</v>
      </c>
    </row>
    <row r="10" spans="1:7" x14ac:dyDescent="0.25">
      <c r="A10" s="108">
        <v>1</v>
      </c>
      <c r="B10" s="9" t="s">
        <v>27</v>
      </c>
      <c r="C10" s="139" t="s">
        <v>199</v>
      </c>
      <c r="D10" s="140"/>
      <c r="E10" s="114"/>
    </row>
    <row r="11" spans="1:7" x14ac:dyDescent="0.25">
      <c r="A11" s="110" t="s">
        <v>4</v>
      </c>
      <c r="B11" s="111" t="s">
        <v>200</v>
      </c>
      <c r="C11" s="112">
        <f>'ANEXO II'!F12+'ANEXO II'!F13+'ANEXO II'!E14+'ANEXO II'!E15+'ANEXO II'!F16/2+'ANEXO II'!F17/2+'ANEXO II'!F18/2+'ANEXO II'!F19+'ANEXO II'!F20+'ANEXO II'!F21/2+'ANEXO II'!F22/2+'ANEXO II'!F23/2+'ANEXO II'!F24/2</f>
        <v>18932.300000000003</v>
      </c>
      <c r="D11" s="113">
        <f>'ANEXO II'!E14+'ANEXO II'!E15+'ANEXO II'!F16/2+'ANEXO II'!F17/2+'ANEXO II'!F18/2+'ANEXO II'!F21/2+'ANEXO II'!F22/2+'ANEXO II'!F23/2+'ANEXO II'!F24/2</f>
        <v>15392</v>
      </c>
      <c r="E11" s="114">
        <f>SUM(C11:D11)</f>
        <v>34324.300000000003</v>
      </c>
    </row>
    <row r="12" spans="1:7" x14ac:dyDescent="0.25">
      <c r="A12" s="110" t="s">
        <v>5</v>
      </c>
      <c r="B12" s="111" t="s">
        <v>201</v>
      </c>
      <c r="C12" s="115">
        <f>C11/E11</f>
        <v>0.55157133575921435</v>
      </c>
      <c r="D12" s="115">
        <f>D11/E11</f>
        <v>0.44842866424078565</v>
      </c>
      <c r="E12" s="116">
        <f>SUM(C12:D12)</f>
        <v>1</v>
      </c>
    </row>
    <row r="13" spans="1:7" x14ac:dyDescent="0.25">
      <c r="A13" s="117"/>
      <c r="B13" s="118"/>
      <c r="C13" s="119"/>
      <c r="D13" s="113"/>
      <c r="E13" s="114"/>
    </row>
    <row r="14" spans="1:7" x14ac:dyDescent="0.25">
      <c r="A14" s="108">
        <v>2</v>
      </c>
      <c r="B14" s="93" t="s">
        <v>162</v>
      </c>
      <c r="C14" s="139" t="s">
        <v>199</v>
      </c>
      <c r="D14" s="109"/>
      <c r="E14" s="114"/>
    </row>
    <row r="15" spans="1:7" x14ac:dyDescent="0.25">
      <c r="A15" s="117" t="s">
        <v>17</v>
      </c>
      <c r="B15" s="111" t="s">
        <v>200</v>
      </c>
      <c r="C15" s="112">
        <f>'ANEXO II'!F26+'ANEXO II'!F27+'ANEXO II'!F28</f>
        <v>7934.1650000000009</v>
      </c>
      <c r="D15" s="113">
        <f>'[1]ANEXO II - ESTIMATIVA PREÇOS'!F29-'[1]ANEXO IV CRONOGRAMA'!C15</f>
        <v>0</v>
      </c>
      <c r="E15" s="114">
        <f>SUM(C15:D15)</f>
        <v>7934.1650000000009</v>
      </c>
      <c r="G15" s="40"/>
    </row>
    <row r="16" spans="1:7" x14ac:dyDescent="0.25">
      <c r="A16" s="117" t="s">
        <v>159</v>
      </c>
      <c r="B16" s="111" t="s">
        <v>201</v>
      </c>
      <c r="C16" s="115">
        <f>C15/E15</f>
        <v>1</v>
      </c>
      <c r="D16" s="115">
        <f>D15/E15</f>
        <v>0</v>
      </c>
      <c r="E16" s="116">
        <f>SUM(C16:D16)</f>
        <v>1</v>
      </c>
    </row>
    <row r="17" spans="1:5" x14ac:dyDescent="0.25">
      <c r="A17" s="117"/>
      <c r="B17" s="118"/>
      <c r="C17" s="119"/>
      <c r="D17" s="113"/>
      <c r="E17" s="114"/>
    </row>
    <row r="18" spans="1:5" x14ac:dyDescent="0.25">
      <c r="A18" s="120">
        <v>3</v>
      </c>
      <c r="B18" s="93" t="s">
        <v>161</v>
      </c>
      <c r="C18" s="119"/>
      <c r="D18" s="140"/>
      <c r="E18" s="114"/>
    </row>
    <row r="19" spans="1:5" x14ac:dyDescent="0.25">
      <c r="A19" s="117" t="s">
        <v>42</v>
      </c>
      <c r="B19" s="111" t="s">
        <v>200</v>
      </c>
      <c r="C19" s="121">
        <v>0</v>
      </c>
      <c r="D19" s="122">
        <f>'ANEXO II'!F30+'ANEXO II'!F31+'ANEXO II'!F32+'ANEXO II'!F33</f>
        <v>3052.5747999999994</v>
      </c>
      <c r="E19" s="114">
        <f>SUM(C19:D19)</f>
        <v>3052.5747999999994</v>
      </c>
    </row>
    <row r="20" spans="1:5" x14ac:dyDescent="0.25">
      <c r="A20" s="117" t="s">
        <v>43</v>
      </c>
      <c r="B20" s="111" t="s">
        <v>201</v>
      </c>
      <c r="C20" s="115">
        <f>C19/E19</f>
        <v>0</v>
      </c>
      <c r="D20" s="115">
        <f>D19/E19</f>
        <v>1</v>
      </c>
      <c r="E20" s="116">
        <f>SUM(C20:D20)</f>
        <v>1</v>
      </c>
    </row>
    <row r="21" spans="1:5" x14ac:dyDescent="0.25">
      <c r="A21" s="117"/>
      <c r="B21" s="111"/>
      <c r="C21" s="115"/>
      <c r="D21" s="115"/>
      <c r="E21" s="116"/>
    </row>
    <row r="22" spans="1:5" x14ac:dyDescent="0.25">
      <c r="A22" s="120">
        <v>4</v>
      </c>
      <c r="B22" s="93" t="s">
        <v>163</v>
      </c>
      <c r="C22" s="139"/>
      <c r="D22" s="140"/>
      <c r="E22" s="114"/>
    </row>
    <row r="23" spans="1:5" x14ac:dyDescent="0.25">
      <c r="A23" s="117" t="s">
        <v>19</v>
      </c>
      <c r="B23" s="111" t="s">
        <v>200</v>
      </c>
      <c r="C23" s="121">
        <f>'ANEXO II'!F35/2+'ANEXO II'!F36/2+'ANEXO II'!F37/2</f>
        <v>1225.7364000000002</v>
      </c>
      <c r="D23" s="122">
        <f>'ANEXO II'!F35/2+'ANEXO II'!F36/2+'ANEXO II'!F37/2</f>
        <v>1225.7364000000002</v>
      </c>
      <c r="E23" s="114">
        <f>SUM(C23:D23)</f>
        <v>2451.4728000000005</v>
      </c>
    </row>
    <row r="24" spans="1:5" x14ac:dyDescent="0.25">
      <c r="A24" s="117" t="s">
        <v>46</v>
      </c>
      <c r="B24" s="111" t="s">
        <v>201</v>
      </c>
      <c r="C24" s="115">
        <f>C23/E23</f>
        <v>0.5</v>
      </c>
      <c r="D24" s="115">
        <f>D23/E23</f>
        <v>0.5</v>
      </c>
      <c r="E24" s="116">
        <f>SUM(C24:D24)</f>
        <v>1</v>
      </c>
    </row>
    <row r="25" spans="1:5" x14ac:dyDescent="0.25">
      <c r="A25" s="124"/>
      <c r="B25" s="125"/>
      <c r="C25" s="119"/>
      <c r="D25" s="126"/>
      <c r="E25" s="127"/>
    </row>
    <row r="26" spans="1:5" x14ac:dyDescent="0.25">
      <c r="A26" s="128" t="s">
        <v>202</v>
      </c>
      <c r="B26" s="129" t="s">
        <v>203</v>
      </c>
      <c r="C26" s="130">
        <f>C11+C15+C19+C23</f>
        <v>28092.201400000005</v>
      </c>
      <c r="D26" s="130">
        <f t="shared" ref="D26:E26" si="0">D11+D15+D19+D23</f>
        <v>19670.3112</v>
      </c>
      <c r="E26" s="131">
        <f t="shared" si="0"/>
        <v>47762.512600000009</v>
      </c>
    </row>
    <row r="27" spans="1:5" x14ac:dyDescent="0.25">
      <c r="A27" s="132">
        <v>6</v>
      </c>
      <c r="B27" s="129" t="s">
        <v>206</v>
      </c>
      <c r="C27" s="133">
        <f>C26*0.2764</f>
        <v>7764.6844669600005</v>
      </c>
      <c r="D27" s="133">
        <f t="shared" ref="D27:E27" si="1">D26*0.2764</f>
        <v>5436.8740156799995</v>
      </c>
      <c r="E27" s="134">
        <f t="shared" si="1"/>
        <v>13201.558482640001</v>
      </c>
    </row>
    <row r="28" spans="1:5" x14ac:dyDescent="0.25">
      <c r="A28" s="132">
        <v>7</v>
      </c>
      <c r="B28" s="129" t="s">
        <v>204</v>
      </c>
      <c r="C28" s="133">
        <f>SUM(C26:C27)</f>
        <v>35856.885866960009</v>
      </c>
      <c r="D28" s="133">
        <f t="shared" ref="D28:E28" si="2">SUM(D26:D27)</f>
        <v>25107.185215680001</v>
      </c>
      <c r="E28" s="134">
        <f t="shared" si="2"/>
        <v>60964.07108264001</v>
      </c>
    </row>
    <row r="29" spans="1:5" ht="15.75" thickBot="1" x14ac:dyDescent="0.3">
      <c r="A29" s="135">
        <v>8</v>
      </c>
      <c r="B29" s="136" t="s">
        <v>205</v>
      </c>
      <c r="C29" s="137">
        <f>C28/E28</f>
        <v>0.58816422903178678</v>
      </c>
      <c r="D29" s="137">
        <f>D28/E28</f>
        <v>0.41183577096821322</v>
      </c>
      <c r="E29" s="138">
        <f>SUM(C29:D29)</f>
        <v>1</v>
      </c>
    </row>
  </sheetData>
  <mergeCells count="4">
    <mergeCell ref="A1:E1"/>
    <mergeCell ref="A7:E7"/>
    <mergeCell ref="A8:E8"/>
    <mergeCell ref="A2:E6"/>
  </mergeCells>
  <pageMargins left="0.70866141732283472" right="0.70866141732283472" top="0.55118110236220474" bottom="0.55118110236220474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7" workbookViewId="0">
      <selection activeCell="G18" sqref="G18"/>
    </sheetView>
  </sheetViews>
  <sheetFormatPr defaultRowHeight="15" x14ac:dyDescent="0.25"/>
  <cols>
    <col min="1" max="1" width="5.85546875" bestFit="1" customWidth="1"/>
    <col min="2" max="2" width="45.28515625" bestFit="1" customWidth="1"/>
  </cols>
  <sheetData>
    <row r="1" spans="1:7" s="43" customFormat="1" x14ac:dyDescent="0.25">
      <c r="A1" s="143" t="s">
        <v>23</v>
      </c>
      <c r="B1" s="144"/>
      <c r="C1" s="144"/>
      <c r="D1" s="144"/>
      <c r="E1" s="144"/>
      <c r="F1" s="141"/>
      <c r="G1"/>
    </row>
    <row r="2" spans="1:7" s="43" customFormat="1" ht="14.25" customHeight="1" x14ac:dyDescent="0.25">
      <c r="A2" s="12"/>
      <c r="B2"/>
      <c r="C2"/>
      <c r="D2"/>
      <c r="E2"/>
      <c r="F2"/>
      <c r="G2"/>
    </row>
    <row r="3" spans="1:7" s="43" customFormat="1" ht="14.25" customHeight="1" x14ac:dyDescent="0.25">
      <c r="A3" s="12"/>
      <c r="B3"/>
      <c r="C3"/>
      <c r="D3"/>
      <c r="E3"/>
      <c r="F3"/>
      <c r="G3"/>
    </row>
    <row r="4" spans="1:7" s="43" customFormat="1" ht="14.25" customHeight="1" x14ac:dyDescent="0.25">
      <c r="A4" s="12"/>
      <c r="B4"/>
      <c r="C4"/>
      <c r="D4"/>
      <c r="E4"/>
      <c r="F4"/>
      <c r="G4"/>
    </row>
    <row r="5" spans="1:7" s="43" customFormat="1" ht="14.25" customHeight="1" x14ac:dyDescent="0.25">
      <c r="A5" s="12"/>
      <c r="B5"/>
      <c r="C5"/>
      <c r="D5"/>
      <c r="E5"/>
      <c r="F5"/>
      <c r="G5"/>
    </row>
    <row r="6" spans="1:7" s="43" customFormat="1" ht="14.25" customHeight="1" x14ac:dyDescent="0.25">
      <c r="A6" s="12"/>
      <c r="B6"/>
      <c r="C6"/>
      <c r="D6"/>
      <c r="E6"/>
      <c r="F6"/>
      <c r="G6"/>
    </row>
    <row r="7" spans="1:7" s="43" customFormat="1" ht="14.25" x14ac:dyDescent="0.2">
      <c r="A7" s="149" t="s">
        <v>63</v>
      </c>
      <c r="B7" s="150"/>
      <c r="C7" s="150"/>
      <c r="D7" s="150"/>
      <c r="E7" s="150"/>
      <c r="F7" s="142"/>
      <c r="G7" s="142"/>
    </row>
    <row r="8" spans="1:7" s="43" customFormat="1" thickBot="1" x14ac:dyDescent="0.25">
      <c r="A8" s="152" t="s">
        <v>207</v>
      </c>
      <c r="B8" s="153"/>
      <c r="C8" s="153"/>
      <c r="D8" s="153"/>
      <c r="E8" s="153"/>
      <c r="F8" s="142"/>
      <c r="G8" s="142"/>
    </row>
    <row r="9" spans="1:7" ht="36.75" x14ac:dyDescent="0.25">
      <c r="A9" s="103" t="s">
        <v>0</v>
      </c>
      <c r="B9" s="104" t="s">
        <v>197</v>
      </c>
      <c r="C9" s="105" t="s">
        <v>61</v>
      </c>
      <c r="D9" s="106" t="s">
        <v>62</v>
      </c>
      <c r="E9" s="107" t="s">
        <v>198</v>
      </c>
    </row>
    <row r="10" spans="1:7" x14ac:dyDescent="0.25">
      <c r="A10" s="108">
        <v>1</v>
      </c>
      <c r="B10" s="9" t="s">
        <v>27</v>
      </c>
      <c r="C10" s="119"/>
      <c r="D10" s="113"/>
      <c r="E10" s="114"/>
    </row>
    <row r="11" spans="1:7" x14ac:dyDescent="0.25">
      <c r="A11" s="110" t="s">
        <v>4</v>
      </c>
      <c r="B11" s="111" t="s">
        <v>200</v>
      </c>
      <c r="C11" s="112"/>
      <c r="D11" s="113"/>
      <c r="E11" s="114"/>
    </row>
    <row r="12" spans="1:7" x14ac:dyDescent="0.25">
      <c r="A12" s="110" t="s">
        <v>5</v>
      </c>
      <c r="B12" s="111" t="s">
        <v>201</v>
      </c>
      <c r="C12" s="115"/>
      <c r="D12" s="115"/>
      <c r="E12" s="116"/>
    </row>
    <row r="13" spans="1:7" x14ac:dyDescent="0.25">
      <c r="A13" s="117"/>
      <c r="B13" s="118"/>
      <c r="C13" s="119"/>
      <c r="D13" s="113"/>
      <c r="E13" s="114"/>
    </row>
    <row r="14" spans="1:7" x14ac:dyDescent="0.25">
      <c r="A14" s="108">
        <v>2</v>
      </c>
      <c r="B14" s="93" t="s">
        <v>162</v>
      </c>
      <c r="C14" s="119"/>
      <c r="D14" s="113"/>
      <c r="E14" s="114"/>
    </row>
    <row r="15" spans="1:7" x14ac:dyDescent="0.25">
      <c r="A15" s="117" t="s">
        <v>17</v>
      </c>
      <c r="B15" s="111" t="s">
        <v>200</v>
      </c>
      <c r="C15" s="112"/>
      <c r="D15" s="113"/>
      <c r="E15" s="114"/>
    </row>
    <row r="16" spans="1:7" x14ac:dyDescent="0.25">
      <c r="A16" s="117" t="s">
        <v>159</v>
      </c>
      <c r="B16" s="111" t="s">
        <v>201</v>
      </c>
      <c r="C16" s="115"/>
      <c r="D16" s="115"/>
      <c r="E16" s="116"/>
    </row>
    <row r="17" spans="1:5" x14ac:dyDescent="0.25">
      <c r="A17" s="117"/>
      <c r="B17" s="118"/>
      <c r="C17" s="119"/>
      <c r="D17" s="113"/>
      <c r="E17" s="114"/>
    </row>
    <row r="18" spans="1:5" x14ac:dyDescent="0.25">
      <c r="A18" s="120">
        <v>3</v>
      </c>
      <c r="B18" s="93" t="s">
        <v>161</v>
      </c>
      <c r="C18" s="119"/>
      <c r="D18" s="113"/>
      <c r="E18" s="114"/>
    </row>
    <row r="19" spans="1:5" x14ac:dyDescent="0.25">
      <c r="A19" s="117" t="s">
        <v>42</v>
      </c>
      <c r="B19" s="111" t="s">
        <v>200</v>
      </c>
      <c r="C19" s="123"/>
      <c r="D19" s="122"/>
      <c r="E19" s="114"/>
    </row>
    <row r="20" spans="1:5" x14ac:dyDescent="0.25">
      <c r="A20" s="117" t="s">
        <v>43</v>
      </c>
      <c r="B20" s="111" t="s">
        <v>201</v>
      </c>
      <c r="C20" s="115"/>
      <c r="D20" s="115"/>
      <c r="E20" s="116"/>
    </row>
    <row r="21" spans="1:5" x14ac:dyDescent="0.25">
      <c r="A21" s="117"/>
      <c r="B21" s="111"/>
      <c r="C21" s="115"/>
      <c r="D21" s="115"/>
      <c r="E21" s="116"/>
    </row>
    <row r="22" spans="1:5" x14ac:dyDescent="0.25">
      <c r="A22" s="120">
        <v>4</v>
      </c>
      <c r="B22" s="93" t="s">
        <v>163</v>
      </c>
      <c r="C22" s="119"/>
      <c r="D22" s="113"/>
      <c r="E22" s="114"/>
    </row>
    <row r="23" spans="1:5" x14ac:dyDescent="0.25">
      <c r="A23" s="117" t="s">
        <v>19</v>
      </c>
      <c r="B23" s="111" t="s">
        <v>200</v>
      </c>
      <c r="C23" s="123"/>
      <c r="D23" s="122"/>
      <c r="E23" s="114"/>
    </row>
    <row r="24" spans="1:5" x14ac:dyDescent="0.25">
      <c r="A24" s="117" t="s">
        <v>46</v>
      </c>
      <c r="B24" s="111" t="s">
        <v>201</v>
      </c>
      <c r="C24" s="115"/>
      <c r="D24" s="115"/>
      <c r="E24" s="116"/>
    </row>
    <row r="25" spans="1:5" x14ac:dyDescent="0.25">
      <c r="A25" s="124"/>
      <c r="B25" s="125"/>
      <c r="C25" s="119"/>
      <c r="D25" s="126"/>
      <c r="E25" s="127"/>
    </row>
    <row r="26" spans="1:5" x14ac:dyDescent="0.25">
      <c r="A26" s="128" t="s">
        <v>202</v>
      </c>
      <c r="B26" s="129" t="s">
        <v>203</v>
      </c>
      <c r="C26" s="130"/>
      <c r="D26" s="130"/>
      <c r="E26" s="131"/>
    </row>
    <row r="27" spans="1:5" x14ac:dyDescent="0.25">
      <c r="A27" s="132">
        <v>6</v>
      </c>
      <c r="B27" s="129" t="s">
        <v>206</v>
      </c>
      <c r="C27" s="133"/>
      <c r="D27" s="133"/>
      <c r="E27" s="134"/>
    </row>
    <row r="28" spans="1:5" x14ac:dyDescent="0.25">
      <c r="A28" s="132">
        <v>7</v>
      </c>
      <c r="B28" s="129" t="s">
        <v>204</v>
      </c>
      <c r="C28" s="133"/>
      <c r="D28" s="133"/>
      <c r="E28" s="134"/>
    </row>
    <row r="29" spans="1:5" ht="15.75" thickBot="1" x14ac:dyDescent="0.3">
      <c r="A29" s="135">
        <v>8</v>
      </c>
      <c r="B29" s="136" t="s">
        <v>205</v>
      </c>
      <c r="C29" s="137"/>
      <c r="D29" s="137"/>
      <c r="E29" s="138"/>
    </row>
  </sheetData>
  <mergeCells count="3">
    <mergeCell ref="A1:E1"/>
    <mergeCell ref="A7:E7"/>
    <mergeCell ref="A8:E8"/>
  </mergeCells>
  <pageMargins left="0.51181102362204722" right="0.51181102362204722" top="0.15748031496062992" bottom="0.55118110236220474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23" sqref="E23"/>
    </sheetView>
  </sheetViews>
  <sheetFormatPr defaultRowHeight="15" x14ac:dyDescent="0.25"/>
  <cols>
    <col min="1" max="1" width="7.85546875" customWidth="1"/>
    <col min="2" max="2" width="64.28515625" customWidth="1"/>
    <col min="3" max="3" width="14.28515625" customWidth="1"/>
    <col min="5" max="5" width="10.28515625" bestFit="1" customWidth="1"/>
    <col min="257" max="257" width="7.85546875" customWidth="1"/>
    <col min="258" max="258" width="64.28515625" customWidth="1"/>
    <col min="259" max="259" width="14.28515625" customWidth="1"/>
    <col min="261" max="261" width="10.28515625" bestFit="1" customWidth="1"/>
    <col min="513" max="513" width="7.85546875" customWidth="1"/>
    <col min="514" max="514" width="64.28515625" customWidth="1"/>
    <col min="515" max="515" width="14.28515625" customWidth="1"/>
    <col min="517" max="517" width="10.28515625" bestFit="1" customWidth="1"/>
    <col min="769" max="769" width="7.85546875" customWidth="1"/>
    <col min="770" max="770" width="64.28515625" customWidth="1"/>
    <col min="771" max="771" width="14.28515625" customWidth="1"/>
    <col min="773" max="773" width="10.28515625" bestFit="1" customWidth="1"/>
    <col min="1025" max="1025" width="7.85546875" customWidth="1"/>
    <col min="1026" max="1026" width="64.28515625" customWidth="1"/>
    <col min="1027" max="1027" width="14.28515625" customWidth="1"/>
    <col min="1029" max="1029" width="10.28515625" bestFit="1" customWidth="1"/>
    <col min="1281" max="1281" width="7.85546875" customWidth="1"/>
    <col min="1282" max="1282" width="64.28515625" customWidth="1"/>
    <col min="1283" max="1283" width="14.28515625" customWidth="1"/>
    <col min="1285" max="1285" width="10.28515625" bestFit="1" customWidth="1"/>
    <col min="1537" max="1537" width="7.85546875" customWidth="1"/>
    <col min="1538" max="1538" width="64.28515625" customWidth="1"/>
    <col min="1539" max="1539" width="14.28515625" customWidth="1"/>
    <col min="1541" max="1541" width="10.28515625" bestFit="1" customWidth="1"/>
    <col min="1793" max="1793" width="7.85546875" customWidth="1"/>
    <col min="1794" max="1794" width="64.28515625" customWidth="1"/>
    <col min="1795" max="1795" width="14.28515625" customWidth="1"/>
    <col min="1797" max="1797" width="10.28515625" bestFit="1" customWidth="1"/>
    <col min="2049" max="2049" width="7.85546875" customWidth="1"/>
    <col min="2050" max="2050" width="64.28515625" customWidth="1"/>
    <col min="2051" max="2051" width="14.28515625" customWidth="1"/>
    <col min="2053" max="2053" width="10.28515625" bestFit="1" customWidth="1"/>
    <col min="2305" max="2305" width="7.85546875" customWidth="1"/>
    <col min="2306" max="2306" width="64.28515625" customWidth="1"/>
    <col min="2307" max="2307" width="14.28515625" customWidth="1"/>
    <col min="2309" max="2309" width="10.28515625" bestFit="1" customWidth="1"/>
    <col min="2561" max="2561" width="7.85546875" customWidth="1"/>
    <col min="2562" max="2562" width="64.28515625" customWidth="1"/>
    <col min="2563" max="2563" width="14.28515625" customWidth="1"/>
    <col min="2565" max="2565" width="10.28515625" bestFit="1" customWidth="1"/>
    <col min="2817" max="2817" width="7.85546875" customWidth="1"/>
    <col min="2818" max="2818" width="64.28515625" customWidth="1"/>
    <col min="2819" max="2819" width="14.28515625" customWidth="1"/>
    <col min="2821" max="2821" width="10.28515625" bestFit="1" customWidth="1"/>
    <col min="3073" max="3073" width="7.85546875" customWidth="1"/>
    <col min="3074" max="3074" width="64.28515625" customWidth="1"/>
    <col min="3075" max="3075" width="14.28515625" customWidth="1"/>
    <col min="3077" max="3077" width="10.28515625" bestFit="1" customWidth="1"/>
    <col min="3329" max="3329" width="7.85546875" customWidth="1"/>
    <col min="3330" max="3330" width="64.28515625" customWidth="1"/>
    <col min="3331" max="3331" width="14.28515625" customWidth="1"/>
    <col min="3333" max="3333" width="10.28515625" bestFit="1" customWidth="1"/>
    <col min="3585" max="3585" width="7.85546875" customWidth="1"/>
    <col min="3586" max="3586" width="64.28515625" customWidth="1"/>
    <col min="3587" max="3587" width="14.28515625" customWidth="1"/>
    <col min="3589" max="3589" width="10.28515625" bestFit="1" customWidth="1"/>
    <col min="3841" max="3841" width="7.85546875" customWidth="1"/>
    <col min="3842" max="3842" width="64.28515625" customWidth="1"/>
    <col min="3843" max="3843" width="14.28515625" customWidth="1"/>
    <col min="3845" max="3845" width="10.28515625" bestFit="1" customWidth="1"/>
    <col min="4097" max="4097" width="7.85546875" customWidth="1"/>
    <col min="4098" max="4098" width="64.28515625" customWidth="1"/>
    <col min="4099" max="4099" width="14.28515625" customWidth="1"/>
    <col min="4101" max="4101" width="10.28515625" bestFit="1" customWidth="1"/>
    <col min="4353" max="4353" width="7.85546875" customWidth="1"/>
    <col min="4354" max="4354" width="64.28515625" customWidth="1"/>
    <col min="4355" max="4355" width="14.28515625" customWidth="1"/>
    <col min="4357" max="4357" width="10.28515625" bestFit="1" customWidth="1"/>
    <col min="4609" max="4609" width="7.85546875" customWidth="1"/>
    <col min="4610" max="4610" width="64.28515625" customWidth="1"/>
    <col min="4611" max="4611" width="14.28515625" customWidth="1"/>
    <col min="4613" max="4613" width="10.28515625" bestFit="1" customWidth="1"/>
    <col min="4865" max="4865" width="7.85546875" customWidth="1"/>
    <col min="4866" max="4866" width="64.28515625" customWidth="1"/>
    <col min="4867" max="4867" width="14.28515625" customWidth="1"/>
    <col min="4869" max="4869" width="10.28515625" bestFit="1" customWidth="1"/>
    <col min="5121" max="5121" width="7.85546875" customWidth="1"/>
    <col min="5122" max="5122" width="64.28515625" customWidth="1"/>
    <col min="5123" max="5123" width="14.28515625" customWidth="1"/>
    <col min="5125" max="5125" width="10.28515625" bestFit="1" customWidth="1"/>
    <col min="5377" max="5377" width="7.85546875" customWidth="1"/>
    <col min="5378" max="5378" width="64.28515625" customWidth="1"/>
    <col min="5379" max="5379" width="14.28515625" customWidth="1"/>
    <col min="5381" max="5381" width="10.28515625" bestFit="1" customWidth="1"/>
    <col min="5633" max="5633" width="7.85546875" customWidth="1"/>
    <col min="5634" max="5634" width="64.28515625" customWidth="1"/>
    <col min="5635" max="5635" width="14.28515625" customWidth="1"/>
    <col min="5637" max="5637" width="10.28515625" bestFit="1" customWidth="1"/>
    <col min="5889" max="5889" width="7.85546875" customWidth="1"/>
    <col min="5890" max="5890" width="64.28515625" customWidth="1"/>
    <col min="5891" max="5891" width="14.28515625" customWidth="1"/>
    <col min="5893" max="5893" width="10.28515625" bestFit="1" customWidth="1"/>
    <col min="6145" max="6145" width="7.85546875" customWidth="1"/>
    <col min="6146" max="6146" width="64.28515625" customWidth="1"/>
    <col min="6147" max="6147" width="14.28515625" customWidth="1"/>
    <col min="6149" max="6149" width="10.28515625" bestFit="1" customWidth="1"/>
    <col min="6401" max="6401" width="7.85546875" customWidth="1"/>
    <col min="6402" max="6402" width="64.28515625" customWidth="1"/>
    <col min="6403" max="6403" width="14.28515625" customWidth="1"/>
    <col min="6405" max="6405" width="10.28515625" bestFit="1" customWidth="1"/>
    <col min="6657" max="6657" width="7.85546875" customWidth="1"/>
    <col min="6658" max="6658" width="64.28515625" customWidth="1"/>
    <col min="6659" max="6659" width="14.28515625" customWidth="1"/>
    <col min="6661" max="6661" width="10.28515625" bestFit="1" customWidth="1"/>
    <col min="6913" max="6913" width="7.85546875" customWidth="1"/>
    <col min="6914" max="6914" width="64.28515625" customWidth="1"/>
    <col min="6915" max="6915" width="14.28515625" customWidth="1"/>
    <col min="6917" max="6917" width="10.28515625" bestFit="1" customWidth="1"/>
    <col min="7169" max="7169" width="7.85546875" customWidth="1"/>
    <col min="7170" max="7170" width="64.28515625" customWidth="1"/>
    <col min="7171" max="7171" width="14.28515625" customWidth="1"/>
    <col min="7173" max="7173" width="10.28515625" bestFit="1" customWidth="1"/>
    <col min="7425" max="7425" width="7.85546875" customWidth="1"/>
    <col min="7426" max="7426" width="64.28515625" customWidth="1"/>
    <col min="7427" max="7427" width="14.28515625" customWidth="1"/>
    <col min="7429" max="7429" width="10.28515625" bestFit="1" customWidth="1"/>
    <col min="7681" max="7681" width="7.85546875" customWidth="1"/>
    <col min="7682" max="7682" width="64.28515625" customWidth="1"/>
    <col min="7683" max="7683" width="14.28515625" customWidth="1"/>
    <col min="7685" max="7685" width="10.28515625" bestFit="1" customWidth="1"/>
    <col min="7937" max="7937" width="7.85546875" customWidth="1"/>
    <col min="7938" max="7938" width="64.28515625" customWidth="1"/>
    <col min="7939" max="7939" width="14.28515625" customWidth="1"/>
    <col min="7941" max="7941" width="10.28515625" bestFit="1" customWidth="1"/>
    <col min="8193" max="8193" width="7.85546875" customWidth="1"/>
    <col min="8194" max="8194" width="64.28515625" customWidth="1"/>
    <col min="8195" max="8195" width="14.28515625" customWidth="1"/>
    <col min="8197" max="8197" width="10.28515625" bestFit="1" customWidth="1"/>
    <col min="8449" max="8449" width="7.85546875" customWidth="1"/>
    <col min="8450" max="8450" width="64.28515625" customWidth="1"/>
    <col min="8451" max="8451" width="14.28515625" customWidth="1"/>
    <col min="8453" max="8453" width="10.28515625" bestFit="1" customWidth="1"/>
    <col min="8705" max="8705" width="7.85546875" customWidth="1"/>
    <col min="8706" max="8706" width="64.28515625" customWidth="1"/>
    <col min="8707" max="8707" width="14.28515625" customWidth="1"/>
    <col min="8709" max="8709" width="10.28515625" bestFit="1" customWidth="1"/>
    <col min="8961" max="8961" width="7.85546875" customWidth="1"/>
    <col min="8962" max="8962" width="64.28515625" customWidth="1"/>
    <col min="8963" max="8963" width="14.28515625" customWidth="1"/>
    <col min="8965" max="8965" width="10.28515625" bestFit="1" customWidth="1"/>
    <col min="9217" max="9217" width="7.85546875" customWidth="1"/>
    <col min="9218" max="9218" width="64.28515625" customWidth="1"/>
    <col min="9219" max="9219" width="14.28515625" customWidth="1"/>
    <col min="9221" max="9221" width="10.28515625" bestFit="1" customWidth="1"/>
    <col min="9473" max="9473" width="7.85546875" customWidth="1"/>
    <col min="9474" max="9474" width="64.28515625" customWidth="1"/>
    <col min="9475" max="9475" width="14.28515625" customWidth="1"/>
    <col min="9477" max="9477" width="10.28515625" bestFit="1" customWidth="1"/>
    <col min="9729" max="9729" width="7.85546875" customWidth="1"/>
    <col min="9730" max="9730" width="64.28515625" customWidth="1"/>
    <col min="9731" max="9731" width="14.28515625" customWidth="1"/>
    <col min="9733" max="9733" width="10.28515625" bestFit="1" customWidth="1"/>
    <col min="9985" max="9985" width="7.85546875" customWidth="1"/>
    <col min="9986" max="9986" width="64.28515625" customWidth="1"/>
    <col min="9987" max="9987" width="14.28515625" customWidth="1"/>
    <col min="9989" max="9989" width="10.28515625" bestFit="1" customWidth="1"/>
    <col min="10241" max="10241" width="7.85546875" customWidth="1"/>
    <col min="10242" max="10242" width="64.28515625" customWidth="1"/>
    <col min="10243" max="10243" width="14.28515625" customWidth="1"/>
    <col min="10245" max="10245" width="10.28515625" bestFit="1" customWidth="1"/>
    <col min="10497" max="10497" width="7.85546875" customWidth="1"/>
    <col min="10498" max="10498" width="64.28515625" customWidth="1"/>
    <col min="10499" max="10499" width="14.28515625" customWidth="1"/>
    <col min="10501" max="10501" width="10.28515625" bestFit="1" customWidth="1"/>
    <col min="10753" max="10753" width="7.85546875" customWidth="1"/>
    <col min="10754" max="10754" width="64.28515625" customWidth="1"/>
    <col min="10755" max="10755" width="14.28515625" customWidth="1"/>
    <col min="10757" max="10757" width="10.28515625" bestFit="1" customWidth="1"/>
    <col min="11009" max="11009" width="7.85546875" customWidth="1"/>
    <col min="11010" max="11010" width="64.28515625" customWidth="1"/>
    <col min="11011" max="11011" width="14.28515625" customWidth="1"/>
    <col min="11013" max="11013" width="10.28515625" bestFit="1" customWidth="1"/>
    <col min="11265" max="11265" width="7.85546875" customWidth="1"/>
    <col min="11266" max="11266" width="64.28515625" customWidth="1"/>
    <col min="11267" max="11267" width="14.28515625" customWidth="1"/>
    <col min="11269" max="11269" width="10.28515625" bestFit="1" customWidth="1"/>
    <col min="11521" max="11521" width="7.85546875" customWidth="1"/>
    <col min="11522" max="11522" width="64.28515625" customWidth="1"/>
    <col min="11523" max="11523" width="14.28515625" customWidth="1"/>
    <col min="11525" max="11525" width="10.28515625" bestFit="1" customWidth="1"/>
    <col min="11777" max="11777" width="7.85546875" customWidth="1"/>
    <col min="11778" max="11778" width="64.28515625" customWidth="1"/>
    <col min="11779" max="11779" width="14.28515625" customWidth="1"/>
    <col min="11781" max="11781" width="10.28515625" bestFit="1" customWidth="1"/>
    <col min="12033" max="12033" width="7.85546875" customWidth="1"/>
    <col min="12034" max="12034" width="64.28515625" customWidth="1"/>
    <col min="12035" max="12035" width="14.28515625" customWidth="1"/>
    <col min="12037" max="12037" width="10.28515625" bestFit="1" customWidth="1"/>
    <col min="12289" max="12289" width="7.85546875" customWidth="1"/>
    <col min="12290" max="12290" width="64.28515625" customWidth="1"/>
    <col min="12291" max="12291" width="14.28515625" customWidth="1"/>
    <col min="12293" max="12293" width="10.28515625" bestFit="1" customWidth="1"/>
    <col min="12545" max="12545" width="7.85546875" customWidth="1"/>
    <col min="12546" max="12546" width="64.28515625" customWidth="1"/>
    <col min="12547" max="12547" width="14.28515625" customWidth="1"/>
    <col min="12549" max="12549" width="10.28515625" bestFit="1" customWidth="1"/>
    <col min="12801" max="12801" width="7.85546875" customWidth="1"/>
    <col min="12802" max="12802" width="64.28515625" customWidth="1"/>
    <col min="12803" max="12803" width="14.28515625" customWidth="1"/>
    <col min="12805" max="12805" width="10.28515625" bestFit="1" customWidth="1"/>
    <col min="13057" max="13057" width="7.85546875" customWidth="1"/>
    <col min="13058" max="13058" width="64.28515625" customWidth="1"/>
    <col min="13059" max="13059" width="14.28515625" customWidth="1"/>
    <col min="13061" max="13061" width="10.28515625" bestFit="1" customWidth="1"/>
    <col min="13313" max="13313" width="7.85546875" customWidth="1"/>
    <col min="13314" max="13314" width="64.28515625" customWidth="1"/>
    <col min="13315" max="13315" width="14.28515625" customWidth="1"/>
    <col min="13317" max="13317" width="10.28515625" bestFit="1" customWidth="1"/>
    <col min="13569" max="13569" width="7.85546875" customWidth="1"/>
    <col min="13570" max="13570" width="64.28515625" customWidth="1"/>
    <col min="13571" max="13571" width="14.28515625" customWidth="1"/>
    <col min="13573" max="13573" width="10.28515625" bestFit="1" customWidth="1"/>
    <col min="13825" max="13825" width="7.85546875" customWidth="1"/>
    <col min="13826" max="13826" width="64.28515625" customWidth="1"/>
    <col min="13827" max="13827" width="14.28515625" customWidth="1"/>
    <col min="13829" max="13829" width="10.28515625" bestFit="1" customWidth="1"/>
    <col min="14081" max="14081" width="7.85546875" customWidth="1"/>
    <col min="14082" max="14082" width="64.28515625" customWidth="1"/>
    <col min="14083" max="14083" width="14.28515625" customWidth="1"/>
    <col min="14085" max="14085" width="10.28515625" bestFit="1" customWidth="1"/>
    <col min="14337" max="14337" width="7.85546875" customWidth="1"/>
    <col min="14338" max="14338" width="64.28515625" customWidth="1"/>
    <col min="14339" max="14339" width="14.28515625" customWidth="1"/>
    <col min="14341" max="14341" width="10.28515625" bestFit="1" customWidth="1"/>
    <col min="14593" max="14593" width="7.85546875" customWidth="1"/>
    <col min="14594" max="14594" width="64.28515625" customWidth="1"/>
    <col min="14595" max="14595" width="14.28515625" customWidth="1"/>
    <col min="14597" max="14597" width="10.28515625" bestFit="1" customWidth="1"/>
    <col min="14849" max="14849" width="7.85546875" customWidth="1"/>
    <col min="14850" max="14850" width="64.28515625" customWidth="1"/>
    <col min="14851" max="14851" width="14.28515625" customWidth="1"/>
    <col min="14853" max="14853" width="10.28515625" bestFit="1" customWidth="1"/>
    <col min="15105" max="15105" width="7.85546875" customWidth="1"/>
    <col min="15106" max="15106" width="64.28515625" customWidth="1"/>
    <col min="15107" max="15107" width="14.28515625" customWidth="1"/>
    <col min="15109" max="15109" width="10.28515625" bestFit="1" customWidth="1"/>
    <col min="15361" max="15361" width="7.85546875" customWidth="1"/>
    <col min="15362" max="15362" width="64.28515625" customWidth="1"/>
    <col min="15363" max="15363" width="14.28515625" customWidth="1"/>
    <col min="15365" max="15365" width="10.28515625" bestFit="1" customWidth="1"/>
    <col min="15617" max="15617" width="7.85546875" customWidth="1"/>
    <col min="15618" max="15618" width="64.28515625" customWidth="1"/>
    <col min="15619" max="15619" width="14.28515625" customWidth="1"/>
    <col min="15621" max="15621" width="10.28515625" bestFit="1" customWidth="1"/>
    <col min="15873" max="15873" width="7.85546875" customWidth="1"/>
    <col min="15874" max="15874" width="64.28515625" customWidth="1"/>
    <col min="15875" max="15875" width="14.28515625" customWidth="1"/>
    <col min="15877" max="15877" width="10.28515625" bestFit="1" customWidth="1"/>
    <col min="16129" max="16129" width="7.85546875" customWidth="1"/>
    <col min="16130" max="16130" width="64.28515625" customWidth="1"/>
    <col min="16131" max="16131" width="14.28515625" customWidth="1"/>
    <col min="16133" max="16133" width="10.28515625" bestFit="1" customWidth="1"/>
  </cols>
  <sheetData>
    <row r="1" spans="1:9" s="41" customFormat="1" x14ac:dyDescent="0.2">
      <c r="A1" s="44"/>
      <c r="B1" s="45"/>
      <c r="C1" s="46"/>
      <c r="D1" s="47"/>
      <c r="E1" s="47"/>
      <c r="F1" s="48"/>
    </row>
    <row r="2" spans="1:9" s="41" customFormat="1" ht="15.75" x14ac:dyDescent="0.25">
      <c r="A2" s="157"/>
      <c r="B2" s="158"/>
      <c r="C2" s="159"/>
      <c r="D2" s="49"/>
      <c r="E2" s="49"/>
      <c r="F2" s="49"/>
    </row>
    <row r="3" spans="1:9" s="41" customFormat="1" ht="15.75" x14ac:dyDescent="0.25">
      <c r="A3" s="157"/>
      <c r="B3" s="158"/>
      <c r="C3" s="159"/>
      <c r="D3" s="49"/>
      <c r="E3" s="49"/>
      <c r="F3" s="49"/>
    </row>
    <row r="4" spans="1:9" s="41" customFormat="1" ht="15.75" x14ac:dyDescent="0.25">
      <c r="A4" s="157" t="s">
        <v>59</v>
      </c>
      <c r="B4" s="158"/>
      <c r="C4" s="159"/>
      <c r="D4" s="49"/>
      <c r="E4" s="49"/>
      <c r="F4" s="49"/>
    </row>
    <row r="5" spans="1:9" s="41" customFormat="1" ht="15.75" x14ac:dyDescent="0.25">
      <c r="A5" s="50"/>
      <c r="B5" s="49"/>
      <c r="C5" s="51"/>
      <c r="D5" s="49"/>
      <c r="E5" s="49"/>
      <c r="F5" s="49"/>
    </row>
    <row r="6" spans="1:9" s="41" customFormat="1" ht="15.75" x14ac:dyDescent="0.25">
      <c r="A6" s="157" t="s">
        <v>64</v>
      </c>
      <c r="B6" s="158"/>
      <c r="C6" s="159"/>
      <c r="D6" s="49"/>
      <c r="E6" s="49"/>
      <c r="F6" s="49"/>
    </row>
    <row r="7" spans="1:9" s="41" customFormat="1" ht="15.75" x14ac:dyDescent="0.25">
      <c r="A7" s="157" t="s">
        <v>65</v>
      </c>
      <c r="B7" s="158"/>
      <c r="C7" s="159"/>
      <c r="D7" s="49"/>
      <c r="E7" s="49"/>
      <c r="F7" s="49"/>
    </row>
    <row r="8" spans="1:9" s="41" customFormat="1" x14ac:dyDescent="0.2">
      <c r="A8" s="154" t="s">
        <v>66</v>
      </c>
      <c r="B8" s="155"/>
      <c r="C8" s="156"/>
      <c r="E8" s="52"/>
    </row>
    <row r="9" spans="1:9" s="41" customFormat="1" x14ac:dyDescent="0.2">
      <c r="A9" s="53"/>
      <c r="B9" s="54"/>
      <c r="C9" s="55"/>
      <c r="E9" s="52"/>
    </row>
    <row r="10" spans="1:9" s="41" customFormat="1" ht="15.75" x14ac:dyDescent="0.2">
      <c r="A10" s="56" t="s">
        <v>0</v>
      </c>
      <c r="B10" s="57" t="s">
        <v>60</v>
      </c>
      <c r="C10" s="58" t="s">
        <v>67</v>
      </c>
      <c r="E10" s="52"/>
    </row>
    <row r="11" spans="1:9" s="41" customFormat="1" x14ac:dyDescent="0.2">
      <c r="A11" s="59">
        <v>1</v>
      </c>
      <c r="B11" s="60" t="s">
        <v>68</v>
      </c>
      <c r="C11" s="61">
        <v>0.04</v>
      </c>
      <c r="E11" s="52"/>
      <c r="G11" s="62"/>
    </row>
    <row r="12" spans="1:9" s="41" customFormat="1" x14ac:dyDescent="0.2">
      <c r="A12" s="59">
        <v>2</v>
      </c>
      <c r="B12" s="60" t="s">
        <v>69</v>
      </c>
      <c r="C12" s="61">
        <f>0.8%+1.27%</f>
        <v>2.07E-2</v>
      </c>
      <c r="E12" s="52"/>
      <c r="G12" s="62"/>
      <c r="I12" s="62"/>
    </row>
    <row r="13" spans="1:9" s="41" customFormat="1" x14ac:dyDescent="0.2">
      <c r="A13" s="59">
        <v>3</v>
      </c>
      <c r="B13" s="60" t="s">
        <v>70</v>
      </c>
      <c r="C13" s="61">
        <v>1.23E-2</v>
      </c>
      <c r="E13" s="52"/>
      <c r="G13" s="62"/>
    </row>
    <row r="14" spans="1:9" s="41" customFormat="1" x14ac:dyDescent="0.2">
      <c r="A14" s="59">
        <v>4</v>
      </c>
      <c r="B14" s="60" t="s">
        <v>71</v>
      </c>
      <c r="C14" s="61">
        <v>7.3999999999999996E-2</v>
      </c>
      <c r="E14" s="52"/>
    </row>
    <row r="15" spans="1:9" s="41" customFormat="1" x14ac:dyDescent="0.2">
      <c r="A15" s="59">
        <v>5</v>
      </c>
      <c r="B15" s="60" t="s">
        <v>72</v>
      </c>
      <c r="C15" s="61">
        <f>C23</f>
        <v>9.6500000000000002E-2</v>
      </c>
      <c r="E15" s="52"/>
      <c r="G15" s="62"/>
    </row>
    <row r="16" spans="1:9" s="41" customFormat="1" x14ac:dyDescent="0.2">
      <c r="A16" s="63"/>
      <c r="B16" s="64"/>
      <c r="C16" s="65"/>
      <c r="E16" s="52"/>
    </row>
    <row r="17" spans="1:9" s="41" customFormat="1" x14ac:dyDescent="0.2">
      <c r="A17" s="63"/>
      <c r="B17" s="64"/>
      <c r="C17" s="65"/>
      <c r="E17" s="52"/>
      <c r="I17" s="62"/>
    </row>
    <row r="18" spans="1:9" s="41" customFormat="1" ht="15.75" x14ac:dyDescent="0.2">
      <c r="A18" s="56" t="s">
        <v>0</v>
      </c>
      <c r="B18" s="57" t="s">
        <v>73</v>
      </c>
      <c r="C18" s="58" t="s">
        <v>67</v>
      </c>
      <c r="E18" s="52"/>
    </row>
    <row r="19" spans="1:9" s="41" customFormat="1" x14ac:dyDescent="0.2">
      <c r="A19" s="59" t="s">
        <v>19</v>
      </c>
      <c r="B19" s="60" t="s">
        <v>74</v>
      </c>
      <c r="C19" s="61">
        <v>1.4999999999999999E-2</v>
      </c>
      <c r="E19" s="52"/>
    </row>
    <row r="20" spans="1:9" s="41" customFormat="1" x14ac:dyDescent="0.2">
      <c r="A20" s="59" t="s">
        <v>46</v>
      </c>
      <c r="B20" s="60" t="s">
        <v>75</v>
      </c>
      <c r="C20" s="61">
        <v>6.4999999999999997E-3</v>
      </c>
      <c r="E20" s="52"/>
    </row>
    <row r="21" spans="1:9" s="41" customFormat="1" x14ac:dyDescent="0.2">
      <c r="A21" s="59" t="s">
        <v>51</v>
      </c>
      <c r="B21" s="60" t="s">
        <v>76</v>
      </c>
      <c r="C21" s="61">
        <v>0.03</v>
      </c>
      <c r="E21" s="52"/>
    </row>
    <row r="22" spans="1:9" s="41" customFormat="1" x14ac:dyDescent="0.2">
      <c r="A22" s="59" t="s">
        <v>77</v>
      </c>
      <c r="B22" s="60" t="s">
        <v>78</v>
      </c>
      <c r="C22" s="61">
        <v>4.4999999999999998E-2</v>
      </c>
      <c r="E22" s="52"/>
    </row>
    <row r="23" spans="1:9" s="41" customFormat="1" ht="15.75" x14ac:dyDescent="0.2">
      <c r="A23" s="66">
        <v>4</v>
      </c>
      <c r="B23" s="67" t="s">
        <v>79</v>
      </c>
      <c r="C23" s="68">
        <f>SUM(C19:C22)</f>
        <v>9.6500000000000002E-2</v>
      </c>
      <c r="E23" s="52"/>
    </row>
    <row r="24" spans="1:9" s="41" customFormat="1" x14ac:dyDescent="0.2">
      <c r="A24" s="63"/>
      <c r="B24" s="64"/>
      <c r="C24" s="65"/>
      <c r="E24" s="52"/>
    </row>
    <row r="25" spans="1:9" s="41" customFormat="1" ht="15.75" x14ac:dyDescent="0.2">
      <c r="A25" s="69" t="s">
        <v>21</v>
      </c>
      <c r="B25" s="70" t="s">
        <v>80</v>
      </c>
      <c r="C25" s="58">
        <f>(((1+(C11+C12))*(1+C13)*(1+C14))/(1-C15))-1</f>
        <v>0.27637394481460986</v>
      </c>
      <c r="E25" s="52"/>
      <c r="F25" s="62"/>
    </row>
    <row r="26" spans="1:9" s="41" customFormat="1" x14ac:dyDescent="0.2">
      <c r="A26" s="63"/>
      <c r="B26" s="64"/>
      <c r="C26" s="65"/>
      <c r="E26" s="52"/>
    </row>
    <row r="27" spans="1:9" s="41" customFormat="1" x14ac:dyDescent="0.2">
      <c r="A27" s="71"/>
      <c r="B27" s="72"/>
      <c r="C27" s="73"/>
      <c r="E27" s="52"/>
    </row>
    <row r="28" spans="1:9" s="41" customFormat="1" x14ac:dyDescent="0.2">
      <c r="A28" s="71"/>
      <c r="C28" s="73"/>
      <c r="E28" s="52"/>
    </row>
    <row r="29" spans="1:9" s="41" customFormat="1" x14ac:dyDescent="0.2">
      <c r="A29" s="71"/>
      <c r="B29" s="72"/>
      <c r="C29" s="73"/>
      <c r="E29" s="52"/>
    </row>
    <row r="30" spans="1:9" s="41" customFormat="1" x14ac:dyDescent="0.2">
      <c r="A30" s="71"/>
      <c r="B30" s="72"/>
      <c r="C30" s="73"/>
      <c r="E30" s="52"/>
    </row>
    <row r="31" spans="1:9" s="41" customFormat="1" x14ac:dyDescent="0.2">
      <c r="A31" s="71" t="s">
        <v>81</v>
      </c>
      <c r="B31" s="72"/>
      <c r="C31" s="73"/>
      <c r="E31" s="52"/>
    </row>
    <row r="32" spans="1:9" s="41" customFormat="1" x14ac:dyDescent="0.2">
      <c r="A32" s="71"/>
      <c r="B32" s="72"/>
      <c r="C32" s="73"/>
      <c r="E32" s="72"/>
    </row>
    <row r="33" spans="1:10" s="41" customFormat="1" ht="15.75" thickBot="1" x14ac:dyDescent="0.25">
      <c r="A33" s="74"/>
      <c r="B33" s="75"/>
      <c r="C33" s="76"/>
      <c r="E33" s="72"/>
    </row>
    <row r="34" spans="1:10" x14ac:dyDescent="0.25">
      <c r="E34" s="23"/>
    </row>
    <row r="35" spans="1:10" x14ac:dyDescent="0.25">
      <c r="E35" s="23"/>
      <c r="G35" s="22"/>
      <c r="H35" s="22"/>
      <c r="J35" s="22"/>
    </row>
    <row r="36" spans="1:10" x14ac:dyDescent="0.25">
      <c r="E36" s="23"/>
      <c r="G36" s="22"/>
    </row>
    <row r="37" spans="1:10" x14ac:dyDescent="0.25">
      <c r="E37" s="23"/>
      <c r="G37" s="22"/>
    </row>
    <row r="40" spans="1:10" x14ac:dyDescent="0.25">
      <c r="G40" s="22"/>
      <c r="J40" s="22"/>
    </row>
  </sheetData>
  <mergeCells count="6">
    <mergeCell ref="A8:C8"/>
    <mergeCell ref="A2:C2"/>
    <mergeCell ref="A3:C3"/>
    <mergeCell ref="A4:C4"/>
    <mergeCell ref="A6:C6"/>
    <mergeCell ref="A7:C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A7" sqref="A7:C7"/>
    </sheetView>
  </sheetViews>
  <sheetFormatPr defaultRowHeight="15" x14ac:dyDescent="0.25"/>
  <cols>
    <col min="1" max="1" width="7.85546875" customWidth="1"/>
    <col min="2" max="2" width="64.28515625" customWidth="1"/>
    <col min="3" max="3" width="14.28515625" customWidth="1"/>
    <col min="5" max="5" width="10.28515625" bestFit="1" customWidth="1"/>
    <col min="257" max="257" width="7.85546875" customWidth="1"/>
    <col min="258" max="258" width="64.28515625" customWidth="1"/>
    <col min="259" max="259" width="14.28515625" customWidth="1"/>
    <col min="261" max="261" width="10.28515625" bestFit="1" customWidth="1"/>
    <col min="513" max="513" width="7.85546875" customWidth="1"/>
    <col min="514" max="514" width="64.28515625" customWidth="1"/>
    <col min="515" max="515" width="14.28515625" customWidth="1"/>
    <col min="517" max="517" width="10.28515625" bestFit="1" customWidth="1"/>
    <col min="769" max="769" width="7.85546875" customWidth="1"/>
    <col min="770" max="770" width="64.28515625" customWidth="1"/>
    <col min="771" max="771" width="14.28515625" customWidth="1"/>
    <col min="773" max="773" width="10.28515625" bestFit="1" customWidth="1"/>
    <col min="1025" max="1025" width="7.85546875" customWidth="1"/>
    <col min="1026" max="1026" width="64.28515625" customWidth="1"/>
    <col min="1027" max="1027" width="14.28515625" customWidth="1"/>
    <col min="1029" max="1029" width="10.28515625" bestFit="1" customWidth="1"/>
    <col min="1281" max="1281" width="7.85546875" customWidth="1"/>
    <col min="1282" max="1282" width="64.28515625" customWidth="1"/>
    <col min="1283" max="1283" width="14.28515625" customWidth="1"/>
    <col min="1285" max="1285" width="10.28515625" bestFit="1" customWidth="1"/>
    <col min="1537" max="1537" width="7.85546875" customWidth="1"/>
    <col min="1538" max="1538" width="64.28515625" customWidth="1"/>
    <col min="1539" max="1539" width="14.28515625" customWidth="1"/>
    <col min="1541" max="1541" width="10.28515625" bestFit="1" customWidth="1"/>
    <col min="1793" max="1793" width="7.85546875" customWidth="1"/>
    <col min="1794" max="1794" width="64.28515625" customWidth="1"/>
    <col min="1795" max="1795" width="14.28515625" customWidth="1"/>
    <col min="1797" max="1797" width="10.28515625" bestFit="1" customWidth="1"/>
    <col min="2049" max="2049" width="7.85546875" customWidth="1"/>
    <col min="2050" max="2050" width="64.28515625" customWidth="1"/>
    <col min="2051" max="2051" width="14.28515625" customWidth="1"/>
    <col min="2053" max="2053" width="10.28515625" bestFit="1" customWidth="1"/>
    <col min="2305" max="2305" width="7.85546875" customWidth="1"/>
    <col min="2306" max="2306" width="64.28515625" customWidth="1"/>
    <col min="2307" max="2307" width="14.28515625" customWidth="1"/>
    <col min="2309" max="2309" width="10.28515625" bestFit="1" customWidth="1"/>
    <col min="2561" max="2561" width="7.85546875" customWidth="1"/>
    <col min="2562" max="2562" width="64.28515625" customWidth="1"/>
    <col min="2563" max="2563" width="14.28515625" customWidth="1"/>
    <col min="2565" max="2565" width="10.28515625" bestFit="1" customWidth="1"/>
    <col min="2817" max="2817" width="7.85546875" customWidth="1"/>
    <col min="2818" max="2818" width="64.28515625" customWidth="1"/>
    <col min="2819" max="2819" width="14.28515625" customWidth="1"/>
    <col min="2821" max="2821" width="10.28515625" bestFit="1" customWidth="1"/>
    <col min="3073" max="3073" width="7.85546875" customWidth="1"/>
    <col min="3074" max="3074" width="64.28515625" customWidth="1"/>
    <col min="3075" max="3075" width="14.28515625" customWidth="1"/>
    <col min="3077" max="3077" width="10.28515625" bestFit="1" customWidth="1"/>
    <col min="3329" max="3329" width="7.85546875" customWidth="1"/>
    <col min="3330" max="3330" width="64.28515625" customWidth="1"/>
    <col min="3331" max="3331" width="14.28515625" customWidth="1"/>
    <col min="3333" max="3333" width="10.28515625" bestFit="1" customWidth="1"/>
    <col min="3585" max="3585" width="7.85546875" customWidth="1"/>
    <col min="3586" max="3586" width="64.28515625" customWidth="1"/>
    <col min="3587" max="3587" width="14.28515625" customWidth="1"/>
    <col min="3589" max="3589" width="10.28515625" bestFit="1" customWidth="1"/>
    <col min="3841" max="3841" width="7.85546875" customWidth="1"/>
    <col min="3842" max="3842" width="64.28515625" customWidth="1"/>
    <col min="3843" max="3843" width="14.28515625" customWidth="1"/>
    <col min="3845" max="3845" width="10.28515625" bestFit="1" customWidth="1"/>
    <col min="4097" max="4097" width="7.85546875" customWidth="1"/>
    <col min="4098" max="4098" width="64.28515625" customWidth="1"/>
    <col min="4099" max="4099" width="14.28515625" customWidth="1"/>
    <col min="4101" max="4101" width="10.28515625" bestFit="1" customWidth="1"/>
    <col min="4353" max="4353" width="7.85546875" customWidth="1"/>
    <col min="4354" max="4354" width="64.28515625" customWidth="1"/>
    <col min="4355" max="4355" width="14.28515625" customWidth="1"/>
    <col min="4357" max="4357" width="10.28515625" bestFit="1" customWidth="1"/>
    <col min="4609" max="4609" width="7.85546875" customWidth="1"/>
    <col min="4610" max="4610" width="64.28515625" customWidth="1"/>
    <col min="4611" max="4611" width="14.28515625" customWidth="1"/>
    <col min="4613" max="4613" width="10.28515625" bestFit="1" customWidth="1"/>
    <col min="4865" max="4865" width="7.85546875" customWidth="1"/>
    <col min="4866" max="4866" width="64.28515625" customWidth="1"/>
    <col min="4867" max="4867" width="14.28515625" customWidth="1"/>
    <col min="4869" max="4869" width="10.28515625" bestFit="1" customWidth="1"/>
    <col min="5121" max="5121" width="7.85546875" customWidth="1"/>
    <col min="5122" max="5122" width="64.28515625" customWidth="1"/>
    <col min="5123" max="5123" width="14.28515625" customWidth="1"/>
    <col min="5125" max="5125" width="10.28515625" bestFit="1" customWidth="1"/>
    <col min="5377" max="5377" width="7.85546875" customWidth="1"/>
    <col min="5378" max="5378" width="64.28515625" customWidth="1"/>
    <col min="5379" max="5379" width="14.28515625" customWidth="1"/>
    <col min="5381" max="5381" width="10.28515625" bestFit="1" customWidth="1"/>
    <col min="5633" max="5633" width="7.85546875" customWidth="1"/>
    <col min="5634" max="5634" width="64.28515625" customWidth="1"/>
    <col min="5635" max="5635" width="14.28515625" customWidth="1"/>
    <col min="5637" max="5637" width="10.28515625" bestFit="1" customWidth="1"/>
    <col min="5889" max="5889" width="7.85546875" customWidth="1"/>
    <col min="5890" max="5890" width="64.28515625" customWidth="1"/>
    <col min="5891" max="5891" width="14.28515625" customWidth="1"/>
    <col min="5893" max="5893" width="10.28515625" bestFit="1" customWidth="1"/>
    <col min="6145" max="6145" width="7.85546875" customWidth="1"/>
    <col min="6146" max="6146" width="64.28515625" customWidth="1"/>
    <col min="6147" max="6147" width="14.28515625" customWidth="1"/>
    <col min="6149" max="6149" width="10.28515625" bestFit="1" customWidth="1"/>
    <col min="6401" max="6401" width="7.85546875" customWidth="1"/>
    <col min="6402" max="6402" width="64.28515625" customWidth="1"/>
    <col min="6403" max="6403" width="14.28515625" customWidth="1"/>
    <col min="6405" max="6405" width="10.28515625" bestFit="1" customWidth="1"/>
    <col min="6657" max="6657" width="7.85546875" customWidth="1"/>
    <col min="6658" max="6658" width="64.28515625" customWidth="1"/>
    <col min="6659" max="6659" width="14.28515625" customWidth="1"/>
    <col min="6661" max="6661" width="10.28515625" bestFit="1" customWidth="1"/>
    <col min="6913" max="6913" width="7.85546875" customWidth="1"/>
    <col min="6914" max="6914" width="64.28515625" customWidth="1"/>
    <col min="6915" max="6915" width="14.28515625" customWidth="1"/>
    <col min="6917" max="6917" width="10.28515625" bestFit="1" customWidth="1"/>
    <col min="7169" max="7169" width="7.85546875" customWidth="1"/>
    <col min="7170" max="7170" width="64.28515625" customWidth="1"/>
    <col min="7171" max="7171" width="14.28515625" customWidth="1"/>
    <col min="7173" max="7173" width="10.28515625" bestFit="1" customWidth="1"/>
    <col min="7425" max="7425" width="7.85546875" customWidth="1"/>
    <col min="7426" max="7426" width="64.28515625" customWidth="1"/>
    <col min="7427" max="7427" width="14.28515625" customWidth="1"/>
    <col min="7429" max="7429" width="10.28515625" bestFit="1" customWidth="1"/>
    <col min="7681" max="7681" width="7.85546875" customWidth="1"/>
    <col min="7682" max="7682" width="64.28515625" customWidth="1"/>
    <col min="7683" max="7683" width="14.28515625" customWidth="1"/>
    <col min="7685" max="7685" width="10.28515625" bestFit="1" customWidth="1"/>
    <col min="7937" max="7937" width="7.85546875" customWidth="1"/>
    <col min="7938" max="7938" width="64.28515625" customWidth="1"/>
    <col min="7939" max="7939" width="14.28515625" customWidth="1"/>
    <col min="7941" max="7941" width="10.28515625" bestFit="1" customWidth="1"/>
    <col min="8193" max="8193" width="7.85546875" customWidth="1"/>
    <col min="8194" max="8194" width="64.28515625" customWidth="1"/>
    <col min="8195" max="8195" width="14.28515625" customWidth="1"/>
    <col min="8197" max="8197" width="10.28515625" bestFit="1" customWidth="1"/>
    <col min="8449" max="8449" width="7.85546875" customWidth="1"/>
    <col min="8450" max="8450" width="64.28515625" customWidth="1"/>
    <col min="8451" max="8451" width="14.28515625" customWidth="1"/>
    <col min="8453" max="8453" width="10.28515625" bestFit="1" customWidth="1"/>
    <col min="8705" max="8705" width="7.85546875" customWidth="1"/>
    <col min="8706" max="8706" width="64.28515625" customWidth="1"/>
    <col min="8707" max="8707" width="14.28515625" customWidth="1"/>
    <col min="8709" max="8709" width="10.28515625" bestFit="1" customWidth="1"/>
    <col min="8961" max="8961" width="7.85546875" customWidth="1"/>
    <col min="8962" max="8962" width="64.28515625" customWidth="1"/>
    <col min="8963" max="8963" width="14.28515625" customWidth="1"/>
    <col min="8965" max="8965" width="10.28515625" bestFit="1" customWidth="1"/>
    <col min="9217" max="9217" width="7.85546875" customWidth="1"/>
    <col min="9218" max="9218" width="64.28515625" customWidth="1"/>
    <col min="9219" max="9219" width="14.28515625" customWidth="1"/>
    <col min="9221" max="9221" width="10.28515625" bestFit="1" customWidth="1"/>
    <col min="9473" max="9473" width="7.85546875" customWidth="1"/>
    <col min="9474" max="9474" width="64.28515625" customWidth="1"/>
    <col min="9475" max="9475" width="14.28515625" customWidth="1"/>
    <col min="9477" max="9477" width="10.28515625" bestFit="1" customWidth="1"/>
    <col min="9729" max="9729" width="7.85546875" customWidth="1"/>
    <col min="9730" max="9730" width="64.28515625" customWidth="1"/>
    <col min="9731" max="9731" width="14.28515625" customWidth="1"/>
    <col min="9733" max="9733" width="10.28515625" bestFit="1" customWidth="1"/>
    <col min="9985" max="9985" width="7.85546875" customWidth="1"/>
    <col min="9986" max="9986" width="64.28515625" customWidth="1"/>
    <col min="9987" max="9987" width="14.28515625" customWidth="1"/>
    <col min="9989" max="9989" width="10.28515625" bestFit="1" customWidth="1"/>
    <col min="10241" max="10241" width="7.85546875" customWidth="1"/>
    <col min="10242" max="10242" width="64.28515625" customWidth="1"/>
    <col min="10243" max="10243" width="14.28515625" customWidth="1"/>
    <col min="10245" max="10245" width="10.28515625" bestFit="1" customWidth="1"/>
    <col min="10497" max="10497" width="7.85546875" customWidth="1"/>
    <col min="10498" max="10498" width="64.28515625" customWidth="1"/>
    <col min="10499" max="10499" width="14.28515625" customWidth="1"/>
    <col min="10501" max="10501" width="10.28515625" bestFit="1" customWidth="1"/>
    <col min="10753" max="10753" width="7.85546875" customWidth="1"/>
    <col min="10754" max="10754" width="64.28515625" customWidth="1"/>
    <col min="10755" max="10755" width="14.28515625" customWidth="1"/>
    <col min="10757" max="10757" width="10.28515625" bestFit="1" customWidth="1"/>
    <col min="11009" max="11009" width="7.85546875" customWidth="1"/>
    <col min="11010" max="11010" width="64.28515625" customWidth="1"/>
    <col min="11011" max="11011" width="14.28515625" customWidth="1"/>
    <col min="11013" max="11013" width="10.28515625" bestFit="1" customWidth="1"/>
    <col min="11265" max="11265" width="7.85546875" customWidth="1"/>
    <col min="11266" max="11266" width="64.28515625" customWidth="1"/>
    <col min="11267" max="11267" width="14.28515625" customWidth="1"/>
    <col min="11269" max="11269" width="10.28515625" bestFit="1" customWidth="1"/>
    <col min="11521" max="11521" width="7.85546875" customWidth="1"/>
    <col min="11522" max="11522" width="64.28515625" customWidth="1"/>
    <col min="11523" max="11523" width="14.28515625" customWidth="1"/>
    <col min="11525" max="11525" width="10.28515625" bestFit="1" customWidth="1"/>
    <col min="11777" max="11777" width="7.85546875" customWidth="1"/>
    <col min="11778" max="11778" width="64.28515625" customWidth="1"/>
    <col min="11779" max="11779" width="14.28515625" customWidth="1"/>
    <col min="11781" max="11781" width="10.28515625" bestFit="1" customWidth="1"/>
    <col min="12033" max="12033" width="7.85546875" customWidth="1"/>
    <col min="12034" max="12034" width="64.28515625" customWidth="1"/>
    <col min="12035" max="12035" width="14.28515625" customWidth="1"/>
    <col min="12037" max="12037" width="10.28515625" bestFit="1" customWidth="1"/>
    <col min="12289" max="12289" width="7.85546875" customWidth="1"/>
    <col min="12290" max="12290" width="64.28515625" customWidth="1"/>
    <col min="12291" max="12291" width="14.28515625" customWidth="1"/>
    <col min="12293" max="12293" width="10.28515625" bestFit="1" customWidth="1"/>
    <col min="12545" max="12545" width="7.85546875" customWidth="1"/>
    <col min="12546" max="12546" width="64.28515625" customWidth="1"/>
    <col min="12547" max="12547" width="14.28515625" customWidth="1"/>
    <col min="12549" max="12549" width="10.28515625" bestFit="1" customWidth="1"/>
    <col min="12801" max="12801" width="7.85546875" customWidth="1"/>
    <col min="12802" max="12802" width="64.28515625" customWidth="1"/>
    <col min="12803" max="12803" width="14.28515625" customWidth="1"/>
    <col min="12805" max="12805" width="10.28515625" bestFit="1" customWidth="1"/>
    <col min="13057" max="13057" width="7.85546875" customWidth="1"/>
    <col min="13058" max="13058" width="64.28515625" customWidth="1"/>
    <col min="13059" max="13059" width="14.28515625" customWidth="1"/>
    <col min="13061" max="13061" width="10.28515625" bestFit="1" customWidth="1"/>
    <col min="13313" max="13313" width="7.85546875" customWidth="1"/>
    <col min="13314" max="13314" width="64.28515625" customWidth="1"/>
    <col min="13315" max="13315" width="14.28515625" customWidth="1"/>
    <col min="13317" max="13317" width="10.28515625" bestFit="1" customWidth="1"/>
    <col min="13569" max="13569" width="7.85546875" customWidth="1"/>
    <col min="13570" max="13570" width="64.28515625" customWidth="1"/>
    <col min="13571" max="13571" width="14.28515625" customWidth="1"/>
    <col min="13573" max="13573" width="10.28515625" bestFit="1" customWidth="1"/>
    <col min="13825" max="13825" width="7.85546875" customWidth="1"/>
    <col min="13826" max="13826" width="64.28515625" customWidth="1"/>
    <col min="13827" max="13827" width="14.28515625" customWidth="1"/>
    <col min="13829" max="13829" width="10.28515625" bestFit="1" customWidth="1"/>
    <col min="14081" max="14081" width="7.85546875" customWidth="1"/>
    <col min="14082" max="14082" width="64.28515625" customWidth="1"/>
    <col min="14083" max="14083" width="14.28515625" customWidth="1"/>
    <col min="14085" max="14085" width="10.28515625" bestFit="1" customWidth="1"/>
    <col min="14337" max="14337" width="7.85546875" customWidth="1"/>
    <col min="14338" max="14338" width="64.28515625" customWidth="1"/>
    <col min="14339" max="14339" width="14.28515625" customWidth="1"/>
    <col min="14341" max="14341" width="10.28515625" bestFit="1" customWidth="1"/>
    <col min="14593" max="14593" width="7.85546875" customWidth="1"/>
    <col min="14594" max="14594" width="64.28515625" customWidth="1"/>
    <col min="14595" max="14595" width="14.28515625" customWidth="1"/>
    <col min="14597" max="14597" width="10.28515625" bestFit="1" customWidth="1"/>
    <col min="14849" max="14849" width="7.85546875" customWidth="1"/>
    <col min="14850" max="14850" width="64.28515625" customWidth="1"/>
    <col min="14851" max="14851" width="14.28515625" customWidth="1"/>
    <col min="14853" max="14853" width="10.28515625" bestFit="1" customWidth="1"/>
    <col min="15105" max="15105" width="7.85546875" customWidth="1"/>
    <col min="15106" max="15106" width="64.28515625" customWidth="1"/>
    <col min="15107" max="15107" width="14.28515625" customWidth="1"/>
    <col min="15109" max="15109" width="10.28515625" bestFit="1" customWidth="1"/>
    <col min="15361" max="15361" width="7.85546875" customWidth="1"/>
    <col min="15362" max="15362" width="64.28515625" customWidth="1"/>
    <col min="15363" max="15363" width="14.28515625" customWidth="1"/>
    <col min="15365" max="15365" width="10.28515625" bestFit="1" customWidth="1"/>
    <col min="15617" max="15617" width="7.85546875" customWidth="1"/>
    <col min="15618" max="15618" width="64.28515625" customWidth="1"/>
    <col min="15619" max="15619" width="14.28515625" customWidth="1"/>
    <col min="15621" max="15621" width="10.28515625" bestFit="1" customWidth="1"/>
    <col min="15873" max="15873" width="7.85546875" customWidth="1"/>
    <col min="15874" max="15874" width="64.28515625" customWidth="1"/>
    <col min="15875" max="15875" width="14.28515625" customWidth="1"/>
    <col min="15877" max="15877" width="10.28515625" bestFit="1" customWidth="1"/>
    <col min="16129" max="16129" width="7.85546875" customWidth="1"/>
    <col min="16130" max="16130" width="64.28515625" customWidth="1"/>
    <col min="16131" max="16131" width="14.28515625" customWidth="1"/>
    <col min="16133" max="16133" width="10.28515625" bestFit="1" customWidth="1"/>
  </cols>
  <sheetData>
    <row r="1" spans="1:9" s="41" customFormat="1" x14ac:dyDescent="0.2">
      <c r="A1" s="44"/>
      <c r="B1" s="45"/>
      <c r="C1" s="46"/>
      <c r="D1" s="47"/>
      <c r="E1" s="47"/>
      <c r="F1" s="48"/>
    </row>
    <row r="2" spans="1:9" s="41" customFormat="1" ht="15.75" x14ac:dyDescent="0.25">
      <c r="A2" s="157"/>
      <c r="B2" s="158"/>
      <c r="C2" s="159"/>
      <c r="D2" s="49"/>
      <c r="E2" s="49"/>
      <c r="F2" s="49"/>
    </row>
    <row r="3" spans="1:9" s="41" customFormat="1" ht="15.75" x14ac:dyDescent="0.25">
      <c r="A3" s="157"/>
      <c r="B3" s="158"/>
      <c r="C3" s="159"/>
      <c r="D3" s="49"/>
      <c r="E3" s="49"/>
      <c r="F3" s="49"/>
    </row>
    <row r="4" spans="1:9" s="41" customFormat="1" ht="15.75" x14ac:dyDescent="0.25">
      <c r="A4" s="157" t="s">
        <v>59</v>
      </c>
      <c r="B4" s="158"/>
      <c r="C4" s="159"/>
      <c r="D4" s="49"/>
      <c r="E4" s="49"/>
      <c r="F4" s="49"/>
    </row>
    <row r="5" spans="1:9" s="41" customFormat="1" ht="15.75" x14ac:dyDescent="0.25">
      <c r="A5" s="50"/>
      <c r="B5" s="49"/>
      <c r="C5" s="51"/>
      <c r="D5" s="49"/>
      <c r="E5" s="49"/>
      <c r="F5" s="49"/>
    </row>
    <row r="6" spans="1:9" s="41" customFormat="1" ht="15.75" x14ac:dyDescent="0.25">
      <c r="A6" s="157" t="s">
        <v>82</v>
      </c>
      <c r="B6" s="158"/>
      <c r="C6" s="159"/>
      <c r="D6" s="49"/>
      <c r="E6" s="49"/>
      <c r="F6" s="49"/>
    </row>
    <row r="7" spans="1:9" s="41" customFormat="1" ht="15.75" x14ac:dyDescent="0.25">
      <c r="A7" s="157" t="s">
        <v>158</v>
      </c>
      <c r="B7" s="158"/>
      <c r="C7" s="159"/>
      <c r="D7" s="49"/>
      <c r="E7" s="49"/>
      <c r="F7" s="49"/>
    </row>
    <row r="8" spans="1:9" s="41" customFormat="1" x14ac:dyDescent="0.2">
      <c r="A8" s="154" t="s">
        <v>66</v>
      </c>
      <c r="B8" s="155"/>
      <c r="C8" s="156"/>
      <c r="E8" s="52"/>
    </row>
    <row r="9" spans="1:9" s="41" customFormat="1" x14ac:dyDescent="0.2">
      <c r="A9" s="53"/>
      <c r="B9" s="54"/>
      <c r="C9" s="55"/>
      <c r="E9" s="52"/>
    </row>
    <row r="10" spans="1:9" s="41" customFormat="1" ht="15.75" x14ac:dyDescent="0.2">
      <c r="A10" s="56" t="s">
        <v>0</v>
      </c>
      <c r="B10" s="57" t="s">
        <v>60</v>
      </c>
      <c r="C10" s="58" t="s">
        <v>67</v>
      </c>
      <c r="E10" s="52"/>
    </row>
    <row r="11" spans="1:9" s="41" customFormat="1" x14ac:dyDescent="0.2">
      <c r="A11" s="59">
        <v>1</v>
      </c>
      <c r="B11" s="60" t="s">
        <v>68</v>
      </c>
      <c r="C11" s="61"/>
      <c r="E11" s="52"/>
      <c r="G11" s="62"/>
    </row>
    <row r="12" spans="1:9" s="41" customFormat="1" x14ac:dyDescent="0.2">
      <c r="A12" s="59">
        <v>2</v>
      </c>
      <c r="B12" s="60" t="s">
        <v>69</v>
      </c>
      <c r="C12" s="61"/>
      <c r="E12" s="52"/>
      <c r="G12" s="62"/>
      <c r="I12" s="62"/>
    </row>
    <row r="13" spans="1:9" s="41" customFormat="1" x14ac:dyDescent="0.2">
      <c r="A13" s="59">
        <v>3</v>
      </c>
      <c r="B13" s="60" t="s">
        <v>70</v>
      </c>
      <c r="C13" s="61"/>
      <c r="E13" s="52"/>
      <c r="G13" s="62"/>
    </row>
    <row r="14" spans="1:9" s="41" customFormat="1" x14ac:dyDescent="0.2">
      <c r="A14" s="59">
        <v>4</v>
      </c>
      <c r="B14" s="60" t="s">
        <v>71</v>
      </c>
      <c r="C14" s="61"/>
      <c r="E14" s="52"/>
    </row>
    <row r="15" spans="1:9" s="41" customFormat="1" x14ac:dyDescent="0.2">
      <c r="A15" s="59">
        <v>5</v>
      </c>
      <c r="B15" s="60" t="s">
        <v>72</v>
      </c>
      <c r="C15" s="61"/>
      <c r="E15" s="52"/>
      <c r="G15" s="62"/>
    </row>
    <row r="16" spans="1:9" s="41" customFormat="1" x14ac:dyDescent="0.2">
      <c r="A16" s="63"/>
      <c r="B16" s="64"/>
      <c r="C16" s="65"/>
      <c r="E16" s="52"/>
    </row>
    <row r="17" spans="1:9" s="41" customFormat="1" x14ac:dyDescent="0.2">
      <c r="A17" s="63"/>
      <c r="B17" s="64"/>
      <c r="C17" s="65"/>
      <c r="E17" s="52"/>
      <c r="I17" s="62"/>
    </row>
    <row r="18" spans="1:9" s="41" customFormat="1" ht="15.75" x14ac:dyDescent="0.2">
      <c r="A18" s="56" t="s">
        <v>0</v>
      </c>
      <c r="B18" s="57" t="s">
        <v>73</v>
      </c>
      <c r="C18" s="58" t="s">
        <v>67</v>
      </c>
      <c r="E18" s="52"/>
    </row>
    <row r="19" spans="1:9" s="41" customFormat="1" x14ac:dyDescent="0.2">
      <c r="A19" s="59" t="s">
        <v>19</v>
      </c>
      <c r="B19" s="60" t="s">
        <v>74</v>
      </c>
      <c r="C19" s="61"/>
      <c r="E19" s="52"/>
    </row>
    <row r="20" spans="1:9" s="41" customFormat="1" x14ac:dyDescent="0.2">
      <c r="A20" s="59" t="s">
        <v>46</v>
      </c>
      <c r="B20" s="60" t="s">
        <v>75</v>
      </c>
      <c r="C20" s="61"/>
      <c r="E20" s="52"/>
    </row>
    <row r="21" spans="1:9" s="41" customFormat="1" x14ac:dyDescent="0.2">
      <c r="A21" s="59" t="s">
        <v>51</v>
      </c>
      <c r="B21" s="60" t="s">
        <v>76</v>
      </c>
      <c r="C21" s="61"/>
      <c r="E21" s="52"/>
    </row>
    <row r="22" spans="1:9" s="41" customFormat="1" x14ac:dyDescent="0.2">
      <c r="A22" s="59" t="s">
        <v>77</v>
      </c>
      <c r="B22" s="60" t="s">
        <v>78</v>
      </c>
      <c r="C22" s="61"/>
      <c r="E22" s="52"/>
    </row>
    <row r="23" spans="1:9" s="41" customFormat="1" ht="15.75" x14ac:dyDescent="0.2">
      <c r="A23" s="66">
        <v>4</v>
      </c>
      <c r="B23" s="67" t="s">
        <v>79</v>
      </c>
      <c r="C23" s="68"/>
      <c r="E23" s="52"/>
    </row>
    <row r="24" spans="1:9" s="41" customFormat="1" x14ac:dyDescent="0.2">
      <c r="A24" s="63"/>
      <c r="B24" s="64"/>
      <c r="C24" s="65"/>
      <c r="E24" s="52"/>
    </row>
    <row r="25" spans="1:9" s="41" customFormat="1" ht="15.75" x14ac:dyDescent="0.2">
      <c r="A25" s="69" t="s">
        <v>21</v>
      </c>
      <c r="B25" s="70" t="s">
        <v>80</v>
      </c>
      <c r="C25" s="58"/>
      <c r="E25" s="52"/>
      <c r="F25" s="62"/>
    </row>
    <row r="26" spans="1:9" s="41" customFormat="1" x14ac:dyDescent="0.2">
      <c r="A26" s="63"/>
      <c r="B26" s="64"/>
      <c r="C26" s="65"/>
      <c r="E26" s="52"/>
    </row>
    <row r="27" spans="1:9" s="41" customFormat="1" x14ac:dyDescent="0.2">
      <c r="A27" s="71"/>
      <c r="B27" s="72"/>
      <c r="C27" s="73"/>
      <c r="E27" s="52"/>
    </row>
    <row r="28" spans="1:9" s="41" customFormat="1" x14ac:dyDescent="0.2">
      <c r="A28" s="71"/>
      <c r="C28" s="73"/>
      <c r="E28" s="52"/>
    </row>
    <row r="29" spans="1:9" s="41" customFormat="1" x14ac:dyDescent="0.2">
      <c r="A29" s="71"/>
      <c r="B29" s="72"/>
      <c r="C29" s="73"/>
      <c r="E29" s="52"/>
    </row>
    <row r="30" spans="1:9" s="41" customFormat="1" x14ac:dyDescent="0.2">
      <c r="A30" s="71"/>
      <c r="B30" s="72"/>
      <c r="C30" s="73"/>
      <c r="E30" s="52"/>
    </row>
    <row r="31" spans="1:9" s="41" customFormat="1" x14ac:dyDescent="0.2">
      <c r="A31" s="71" t="s">
        <v>81</v>
      </c>
      <c r="B31" s="72"/>
      <c r="C31" s="73"/>
      <c r="E31" s="52"/>
    </row>
    <row r="32" spans="1:9" s="41" customFormat="1" x14ac:dyDescent="0.2">
      <c r="A32" s="71"/>
      <c r="B32" s="72"/>
      <c r="C32" s="73"/>
      <c r="E32" s="72"/>
    </row>
    <row r="33" spans="1:10" s="41" customFormat="1" ht="15.75" thickBot="1" x14ac:dyDescent="0.25">
      <c r="A33" s="74"/>
      <c r="B33" s="75"/>
      <c r="C33" s="76"/>
      <c r="E33" s="72"/>
    </row>
    <row r="34" spans="1:10" x14ac:dyDescent="0.25">
      <c r="E34" s="23"/>
    </row>
    <row r="35" spans="1:10" x14ac:dyDescent="0.25">
      <c r="E35" s="23"/>
      <c r="G35" s="22"/>
      <c r="H35" s="22"/>
      <c r="J35" s="22"/>
    </row>
    <row r="36" spans="1:10" x14ac:dyDescent="0.25">
      <c r="E36" s="23"/>
      <c r="G36" s="22"/>
    </row>
    <row r="37" spans="1:10" x14ac:dyDescent="0.25">
      <c r="E37" s="23"/>
      <c r="G37" s="22"/>
    </row>
    <row r="40" spans="1:10" x14ac:dyDescent="0.25">
      <c r="G40" s="22"/>
      <c r="J40" s="22"/>
    </row>
  </sheetData>
  <mergeCells count="6">
    <mergeCell ref="A8:C8"/>
    <mergeCell ref="A2:C2"/>
    <mergeCell ref="A3:C3"/>
    <mergeCell ref="A4:C4"/>
    <mergeCell ref="A6:C6"/>
    <mergeCell ref="A7:C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tabSelected="1" workbookViewId="0">
      <selection activeCell="B49" sqref="B49"/>
    </sheetView>
  </sheetViews>
  <sheetFormatPr defaultRowHeight="15" x14ac:dyDescent="0.25"/>
  <cols>
    <col min="2" max="2" width="48.5703125" customWidth="1"/>
    <col min="3" max="3" width="21.140625" customWidth="1"/>
    <col min="4" max="4" width="19" customWidth="1"/>
    <col min="258" max="258" width="48.5703125" customWidth="1"/>
    <col min="259" max="259" width="21.140625" customWidth="1"/>
    <col min="260" max="260" width="19" customWidth="1"/>
    <col min="514" max="514" width="48.5703125" customWidth="1"/>
    <col min="515" max="515" width="21.140625" customWidth="1"/>
    <col min="516" max="516" width="19" customWidth="1"/>
    <col min="770" max="770" width="48.5703125" customWidth="1"/>
    <col min="771" max="771" width="21.140625" customWidth="1"/>
    <col min="772" max="772" width="19" customWidth="1"/>
    <col min="1026" max="1026" width="48.5703125" customWidth="1"/>
    <col min="1027" max="1027" width="21.140625" customWidth="1"/>
    <col min="1028" max="1028" width="19" customWidth="1"/>
    <col min="1282" max="1282" width="48.5703125" customWidth="1"/>
    <col min="1283" max="1283" width="21.140625" customWidth="1"/>
    <col min="1284" max="1284" width="19" customWidth="1"/>
    <col min="1538" max="1538" width="48.5703125" customWidth="1"/>
    <col min="1539" max="1539" width="21.140625" customWidth="1"/>
    <col min="1540" max="1540" width="19" customWidth="1"/>
    <col min="1794" max="1794" width="48.5703125" customWidth="1"/>
    <col min="1795" max="1795" width="21.140625" customWidth="1"/>
    <col min="1796" max="1796" width="19" customWidth="1"/>
    <col min="2050" max="2050" width="48.5703125" customWidth="1"/>
    <col min="2051" max="2051" width="21.140625" customWidth="1"/>
    <col min="2052" max="2052" width="19" customWidth="1"/>
    <col min="2306" max="2306" width="48.5703125" customWidth="1"/>
    <col min="2307" max="2307" width="21.140625" customWidth="1"/>
    <col min="2308" max="2308" width="19" customWidth="1"/>
    <col min="2562" max="2562" width="48.5703125" customWidth="1"/>
    <col min="2563" max="2563" width="21.140625" customWidth="1"/>
    <col min="2564" max="2564" width="19" customWidth="1"/>
    <col min="2818" max="2818" width="48.5703125" customWidth="1"/>
    <col min="2819" max="2819" width="21.140625" customWidth="1"/>
    <col min="2820" max="2820" width="19" customWidth="1"/>
    <col min="3074" max="3074" width="48.5703125" customWidth="1"/>
    <col min="3075" max="3075" width="21.140625" customWidth="1"/>
    <col min="3076" max="3076" width="19" customWidth="1"/>
    <col min="3330" max="3330" width="48.5703125" customWidth="1"/>
    <col min="3331" max="3331" width="21.140625" customWidth="1"/>
    <col min="3332" max="3332" width="19" customWidth="1"/>
    <col min="3586" max="3586" width="48.5703125" customWidth="1"/>
    <col min="3587" max="3587" width="21.140625" customWidth="1"/>
    <col min="3588" max="3588" width="19" customWidth="1"/>
    <col min="3842" max="3842" width="48.5703125" customWidth="1"/>
    <col min="3843" max="3843" width="21.140625" customWidth="1"/>
    <col min="3844" max="3844" width="19" customWidth="1"/>
    <col min="4098" max="4098" width="48.5703125" customWidth="1"/>
    <col min="4099" max="4099" width="21.140625" customWidth="1"/>
    <col min="4100" max="4100" width="19" customWidth="1"/>
    <col min="4354" max="4354" width="48.5703125" customWidth="1"/>
    <col min="4355" max="4355" width="21.140625" customWidth="1"/>
    <col min="4356" max="4356" width="19" customWidth="1"/>
    <col min="4610" max="4610" width="48.5703125" customWidth="1"/>
    <col min="4611" max="4611" width="21.140625" customWidth="1"/>
    <col min="4612" max="4612" width="19" customWidth="1"/>
    <col min="4866" max="4866" width="48.5703125" customWidth="1"/>
    <col min="4867" max="4867" width="21.140625" customWidth="1"/>
    <col min="4868" max="4868" width="19" customWidth="1"/>
    <col min="5122" max="5122" width="48.5703125" customWidth="1"/>
    <col min="5123" max="5123" width="21.140625" customWidth="1"/>
    <col min="5124" max="5124" width="19" customWidth="1"/>
    <col min="5378" max="5378" width="48.5703125" customWidth="1"/>
    <col min="5379" max="5379" width="21.140625" customWidth="1"/>
    <col min="5380" max="5380" width="19" customWidth="1"/>
    <col min="5634" max="5634" width="48.5703125" customWidth="1"/>
    <col min="5635" max="5635" width="21.140625" customWidth="1"/>
    <col min="5636" max="5636" width="19" customWidth="1"/>
    <col min="5890" max="5890" width="48.5703125" customWidth="1"/>
    <col min="5891" max="5891" width="21.140625" customWidth="1"/>
    <col min="5892" max="5892" width="19" customWidth="1"/>
    <col min="6146" max="6146" width="48.5703125" customWidth="1"/>
    <col min="6147" max="6147" width="21.140625" customWidth="1"/>
    <col min="6148" max="6148" width="19" customWidth="1"/>
    <col min="6402" max="6402" width="48.5703125" customWidth="1"/>
    <col min="6403" max="6403" width="21.140625" customWidth="1"/>
    <col min="6404" max="6404" width="19" customWidth="1"/>
    <col min="6658" max="6658" width="48.5703125" customWidth="1"/>
    <col min="6659" max="6659" width="21.140625" customWidth="1"/>
    <col min="6660" max="6660" width="19" customWidth="1"/>
    <col min="6914" max="6914" width="48.5703125" customWidth="1"/>
    <col min="6915" max="6915" width="21.140625" customWidth="1"/>
    <col min="6916" max="6916" width="19" customWidth="1"/>
    <col min="7170" max="7170" width="48.5703125" customWidth="1"/>
    <col min="7171" max="7171" width="21.140625" customWidth="1"/>
    <col min="7172" max="7172" width="19" customWidth="1"/>
    <col min="7426" max="7426" width="48.5703125" customWidth="1"/>
    <col min="7427" max="7427" width="21.140625" customWidth="1"/>
    <col min="7428" max="7428" width="19" customWidth="1"/>
    <col min="7682" max="7682" width="48.5703125" customWidth="1"/>
    <col min="7683" max="7683" width="21.140625" customWidth="1"/>
    <col min="7684" max="7684" width="19" customWidth="1"/>
    <col min="7938" max="7938" width="48.5703125" customWidth="1"/>
    <col min="7939" max="7939" width="21.140625" customWidth="1"/>
    <col min="7940" max="7940" width="19" customWidth="1"/>
    <col min="8194" max="8194" width="48.5703125" customWidth="1"/>
    <col min="8195" max="8195" width="21.140625" customWidth="1"/>
    <col min="8196" max="8196" width="19" customWidth="1"/>
    <col min="8450" max="8450" width="48.5703125" customWidth="1"/>
    <col min="8451" max="8451" width="21.140625" customWidth="1"/>
    <col min="8452" max="8452" width="19" customWidth="1"/>
    <col min="8706" max="8706" width="48.5703125" customWidth="1"/>
    <col min="8707" max="8707" width="21.140625" customWidth="1"/>
    <col min="8708" max="8708" width="19" customWidth="1"/>
    <col min="8962" max="8962" width="48.5703125" customWidth="1"/>
    <col min="8963" max="8963" width="21.140625" customWidth="1"/>
    <col min="8964" max="8964" width="19" customWidth="1"/>
    <col min="9218" max="9218" width="48.5703125" customWidth="1"/>
    <col min="9219" max="9219" width="21.140625" customWidth="1"/>
    <col min="9220" max="9220" width="19" customWidth="1"/>
    <col min="9474" max="9474" width="48.5703125" customWidth="1"/>
    <col min="9475" max="9475" width="21.140625" customWidth="1"/>
    <col min="9476" max="9476" width="19" customWidth="1"/>
    <col min="9730" max="9730" width="48.5703125" customWidth="1"/>
    <col min="9731" max="9731" width="21.140625" customWidth="1"/>
    <col min="9732" max="9732" width="19" customWidth="1"/>
    <col min="9986" max="9986" width="48.5703125" customWidth="1"/>
    <col min="9987" max="9987" width="21.140625" customWidth="1"/>
    <col min="9988" max="9988" width="19" customWidth="1"/>
    <col min="10242" max="10242" width="48.5703125" customWidth="1"/>
    <col min="10243" max="10243" width="21.140625" customWidth="1"/>
    <col min="10244" max="10244" width="19" customWidth="1"/>
    <col min="10498" max="10498" width="48.5703125" customWidth="1"/>
    <col min="10499" max="10499" width="21.140625" customWidth="1"/>
    <col min="10500" max="10500" width="19" customWidth="1"/>
    <col min="10754" max="10754" width="48.5703125" customWidth="1"/>
    <col min="10755" max="10755" width="21.140625" customWidth="1"/>
    <col min="10756" max="10756" width="19" customWidth="1"/>
    <col min="11010" max="11010" width="48.5703125" customWidth="1"/>
    <col min="11011" max="11011" width="21.140625" customWidth="1"/>
    <col min="11012" max="11012" width="19" customWidth="1"/>
    <col min="11266" max="11266" width="48.5703125" customWidth="1"/>
    <col min="11267" max="11267" width="21.140625" customWidth="1"/>
    <col min="11268" max="11268" width="19" customWidth="1"/>
    <col min="11522" max="11522" width="48.5703125" customWidth="1"/>
    <col min="11523" max="11523" width="21.140625" customWidth="1"/>
    <col min="11524" max="11524" width="19" customWidth="1"/>
    <col min="11778" max="11778" width="48.5703125" customWidth="1"/>
    <col min="11779" max="11779" width="21.140625" customWidth="1"/>
    <col min="11780" max="11780" width="19" customWidth="1"/>
    <col min="12034" max="12034" width="48.5703125" customWidth="1"/>
    <col min="12035" max="12035" width="21.140625" customWidth="1"/>
    <col min="12036" max="12036" width="19" customWidth="1"/>
    <col min="12290" max="12290" width="48.5703125" customWidth="1"/>
    <col min="12291" max="12291" width="21.140625" customWidth="1"/>
    <col min="12292" max="12292" width="19" customWidth="1"/>
    <col min="12546" max="12546" width="48.5703125" customWidth="1"/>
    <col min="12547" max="12547" width="21.140625" customWidth="1"/>
    <col min="12548" max="12548" width="19" customWidth="1"/>
    <col min="12802" max="12802" width="48.5703125" customWidth="1"/>
    <col min="12803" max="12803" width="21.140625" customWidth="1"/>
    <col min="12804" max="12804" width="19" customWidth="1"/>
    <col min="13058" max="13058" width="48.5703125" customWidth="1"/>
    <col min="13059" max="13059" width="21.140625" customWidth="1"/>
    <col min="13060" max="13060" width="19" customWidth="1"/>
    <col min="13314" max="13314" width="48.5703125" customWidth="1"/>
    <col min="13315" max="13315" width="21.140625" customWidth="1"/>
    <col min="13316" max="13316" width="19" customWidth="1"/>
    <col min="13570" max="13570" width="48.5703125" customWidth="1"/>
    <col min="13571" max="13571" width="21.140625" customWidth="1"/>
    <col min="13572" max="13572" width="19" customWidth="1"/>
    <col min="13826" max="13826" width="48.5703125" customWidth="1"/>
    <col min="13827" max="13827" width="21.140625" customWidth="1"/>
    <col min="13828" max="13828" width="19" customWidth="1"/>
    <col min="14082" max="14082" width="48.5703125" customWidth="1"/>
    <col min="14083" max="14083" width="21.140625" customWidth="1"/>
    <col min="14084" max="14084" width="19" customWidth="1"/>
    <col min="14338" max="14338" width="48.5703125" customWidth="1"/>
    <col min="14339" max="14339" width="21.140625" customWidth="1"/>
    <col min="14340" max="14340" width="19" customWidth="1"/>
    <col min="14594" max="14594" width="48.5703125" customWidth="1"/>
    <col min="14595" max="14595" width="21.140625" customWidth="1"/>
    <col min="14596" max="14596" width="19" customWidth="1"/>
    <col min="14850" max="14850" width="48.5703125" customWidth="1"/>
    <col min="14851" max="14851" width="21.140625" customWidth="1"/>
    <col min="14852" max="14852" width="19" customWidth="1"/>
    <col min="15106" max="15106" width="48.5703125" customWidth="1"/>
    <col min="15107" max="15107" width="21.140625" customWidth="1"/>
    <col min="15108" max="15108" width="19" customWidth="1"/>
    <col min="15362" max="15362" width="48.5703125" customWidth="1"/>
    <col min="15363" max="15363" width="21.140625" customWidth="1"/>
    <col min="15364" max="15364" width="19" customWidth="1"/>
    <col min="15618" max="15618" width="48.5703125" customWidth="1"/>
    <col min="15619" max="15619" width="21.140625" customWidth="1"/>
    <col min="15620" max="15620" width="19" customWidth="1"/>
    <col min="15874" max="15874" width="48.5703125" customWidth="1"/>
    <col min="15875" max="15875" width="21.140625" customWidth="1"/>
    <col min="15876" max="15876" width="19" customWidth="1"/>
    <col min="16130" max="16130" width="48.5703125" customWidth="1"/>
    <col min="16131" max="16131" width="21.140625" customWidth="1"/>
    <col min="16132" max="16132" width="19" customWidth="1"/>
  </cols>
  <sheetData>
    <row r="1" spans="1:4" x14ac:dyDescent="0.25">
      <c r="A1" s="17"/>
      <c r="B1" s="18"/>
      <c r="C1" s="24"/>
      <c r="D1" s="25"/>
    </row>
    <row r="2" spans="1:4" ht="16.5" x14ac:dyDescent="0.25">
      <c r="A2" s="163"/>
      <c r="B2" s="164"/>
      <c r="C2" s="164"/>
      <c r="D2" s="165"/>
    </row>
    <row r="3" spans="1:4" ht="16.5" x14ac:dyDescent="0.25">
      <c r="A3" s="163"/>
      <c r="B3" s="164"/>
      <c r="C3" s="164"/>
      <c r="D3" s="165"/>
    </row>
    <row r="4" spans="1:4" ht="16.5" x14ac:dyDescent="0.25">
      <c r="A4" s="163" t="s">
        <v>59</v>
      </c>
      <c r="B4" s="164"/>
      <c r="C4" s="164"/>
      <c r="D4" s="165"/>
    </row>
    <row r="5" spans="1:4" ht="18.75" x14ac:dyDescent="0.3">
      <c r="A5" s="19"/>
      <c r="B5" s="20"/>
      <c r="C5" s="20"/>
      <c r="D5" s="21"/>
    </row>
    <row r="6" spans="1:4" ht="16.5" x14ac:dyDescent="0.25">
      <c r="A6" s="163" t="s">
        <v>208</v>
      </c>
      <c r="B6" s="164"/>
      <c r="C6" s="164"/>
      <c r="D6" s="165"/>
    </row>
    <row r="7" spans="1:4" ht="16.5" x14ac:dyDescent="0.25">
      <c r="A7" s="163" t="s">
        <v>209</v>
      </c>
      <c r="B7" s="164"/>
      <c r="C7" s="164"/>
      <c r="D7" s="165"/>
    </row>
    <row r="8" spans="1:4" ht="16.5" x14ac:dyDescent="0.25">
      <c r="A8" s="160"/>
      <c r="B8" s="161"/>
      <c r="C8" s="161"/>
      <c r="D8" s="162"/>
    </row>
    <row r="9" spans="1:4" ht="15.75" thickBot="1" x14ac:dyDescent="0.3">
      <c r="A9" s="26"/>
      <c r="D9" s="27"/>
    </row>
    <row r="10" spans="1:4" ht="15.75" thickBot="1" x14ac:dyDescent="0.3">
      <c r="A10" s="28" t="s">
        <v>83</v>
      </c>
      <c r="B10" s="29" t="s">
        <v>60</v>
      </c>
      <c r="C10" s="29" t="s">
        <v>84</v>
      </c>
      <c r="D10" s="29" t="s">
        <v>85</v>
      </c>
    </row>
    <row r="11" spans="1:4" ht="15.75" thickBot="1" x14ac:dyDescent="0.3">
      <c r="A11" s="168"/>
      <c r="B11" s="169"/>
      <c r="C11" s="169"/>
      <c r="D11" s="170"/>
    </row>
    <row r="12" spans="1:4" ht="15.75" thickBot="1" x14ac:dyDescent="0.3">
      <c r="A12" s="166" t="s">
        <v>86</v>
      </c>
      <c r="B12" s="171"/>
      <c r="C12" s="171"/>
      <c r="D12" s="172"/>
    </row>
    <row r="13" spans="1:4" ht="15.75" thickBot="1" x14ac:dyDescent="0.3">
      <c r="A13" s="30" t="s">
        <v>87</v>
      </c>
      <c r="B13" s="31" t="s">
        <v>88</v>
      </c>
      <c r="C13" s="32"/>
      <c r="D13" s="32"/>
    </row>
    <row r="14" spans="1:4" ht="15.75" thickBot="1" x14ac:dyDescent="0.3">
      <c r="A14" s="30" t="s">
        <v>89</v>
      </c>
      <c r="B14" s="31" t="s">
        <v>90</v>
      </c>
      <c r="C14" s="32"/>
      <c r="D14" s="32"/>
    </row>
    <row r="15" spans="1:4" ht="15.75" thickBot="1" x14ac:dyDescent="0.3">
      <c r="A15" s="30" t="s">
        <v>91</v>
      </c>
      <c r="B15" s="31" t="s">
        <v>92</v>
      </c>
      <c r="C15" s="32"/>
      <c r="D15" s="32"/>
    </row>
    <row r="16" spans="1:4" ht="15.75" thickBot="1" x14ac:dyDescent="0.3">
      <c r="A16" s="30" t="s">
        <v>93</v>
      </c>
      <c r="B16" s="31" t="s">
        <v>94</v>
      </c>
      <c r="C16" s="32"/>
      <c r="D16" s="32"/>
    </row>
    <row r="17" spans="1:4" ht="15.75" thickBot="1" x14ac:dyDescent="0.3">
      <c r="A17" s="30" t="s">
        <v>95</v>
      </c>
      <c r="B17" s="31" t="s">
        <v>96</v>
      </c>
      <c r="C17" s="32"/>
      <c r="D17" s="32"/>
    </row>
    <row r="18" spans="1:4" ht="15.75" thickBot="1" x14ac:dyDescent="0.3">
      <c r="A18" s="30" t="s">
        <v>97</v>
      </c>
      <c r="B18" s="31" t="s">
        <v>98</v>
      </c>
      <c r="C18" s="32"/>
      <c r="D18" s="32"/>
    </row>
    <row r="19" spans="1:4" ht="15.75" thickBot="1" x14ac:dyDescent="0.3">
      <c r="A19" s="30" t="s">
        <v>99</v>
      </c>
      <c r="B19" s="31" t="s">
        <v>100</v>
      </c>
      <c r="C19" s="32"/>
      <c r="D19" s="32"/>
    </row>
    <row r="20" spans="1:4" ht="15.75" thickBot="1" x14ac:dyDescent="0.3">
      <c r="A20" s="30" t="s">
        <v>101</v>
      </c>
      <c r="B20" s="31" t="s">
        <v>102</v>
      </c>
      <c r="C20" s="32"/>
      <c r="D20" s="32"/>
    </row>
    <row r="21" spans="1:4" ht="15.75" thickBot="1" x14ac:dyDescent="0.3">
      <c r="A21" s="30" t="s">
        <v>103</v>
      </c>
      <c r="B21" s="31" t="s">
        <v>104</v>
      </c>
      <c r="C21" s="32"/>
      <c r="D21" s="32"/>
    </row>
    <row r="22" spans="1:4" ht="15.75" thickBot="1" x14ac:dyDescent="0.3">
      <c r="A22" s="33" t="s">
        <v>105</v>
      </c>
      <c r="B22" s="34" t="s">
        <v>106</v>
      </c>
      <c r="C22" s="35"/>
      <c r="D22" s="35"/>
    </row>
    <row r="23" spans="1:4" ht="15.75" thickBot="1" x14ac:dyDescent="0.3">
      <c r="A23" s="173" t="s">
        <v>107</v>
      </c>
      <c r="B23" s="174"/>
      <c r="C23" s="174"/>
      <c r="D23" s="175"/>
    </row>
    <row r="24" spans="1:4" ht="15.75" thickBot="1" x14ac:dyDescent="0.3">
      <c r="A24" s="30" t="s">
        <v>108</v>
      </c>
      <c r="B24" s="31" t="s">
        <v>109</v>
      </c>
      <c r="C24" s="32"/>
      <c r="D24" s="32"/>
    </row>
    <row r="25" spans="1:4" ht="15.75" thickBot="1" x14ac:dyDescent="0.3">
      <c r="A25" s="30" t="s">
        <v>110</v>
      </c>
      <c r="B25" s="31" t="s">
        <v>111</v>
      </c>
      <c r="C25" s="32"/>
      <c r="D25" s="32"/>
    </row>
    <row r="26" spans="1:4" ht="15.75" thickBot="1" x14ac:dyDescent="0.3">
      <c r="A26" s="30" t="s">
        <v>112</v>
      </c>
      <c r="B26" s="31" t="s">
        <v>113</v>
      </c>
      <c r="C26" s="32"/>
      <c r="D26" s="32"/>
    </row>
    <row r="27" spans="1:4" ht="15.75" thickBot="1" x14ac:dyDescent="0.3">
      <c r="A27" s="30" t="s">
        <v>114</v>
      </c>
      <c r="B27" s="31" t="s">
        <v>115</v>
      </c>
      <c r="C27" s="32"/>
      <c r="D27" s="32"/>
    </row>
    <row r="28" spans="1:4" ht="15.75" thickBot="1" x14ac:dyDescent="0.3">
      <c r="A28" s="30" t="s">
        <v>116</v>
      </c>
      <c r="B28" s="31" t="s">
        <v>117</v>
      </c>
      <c r="C28" s="32"/>
      <c r="D28" s="32"/>
    </row>
    <row r="29" spans="1:4" ht="15.75" thickBot="1" x14ac:dyDescent="0.3">
      <c r="A29" s="30" t="s">
        <v>118</v>
      </c>
      <c r="B29" s="31" t="s">
        <v>119</v>
      </c>
      <c r="C29" s="32"/>
      <c r="D29" s="32"/>
    </row>
    <row r="30" spans="1:4" ht="15.75" thickBot="1" x14ac:dyDescent="0.3">
      <c r="A30" s="30" t="s">
        <v>120</v>
      </c>
      <c r="B30" s="31" t="s">
        <v>121</v>
      </c>
      <c r="C30" s="32"/>
      <c r="D30" s="32"/>
    </row>
    <row r="31" spans="1:4" ht="15.75" thickBot="1" x14ac:dyDescent="0.3">
      <c r="A31" s="30" t="s">
        <v>122</v>
      </c>
      <c r="B31" s="31" t="s">
        <v>123</v>
      </c>
      <c r="C31" s="32"/>
      <c r="D31" s="32"/>
    </row>
    <row r="32" spans="1:4" ht="15.75" thickBot="1" x14ac:dyDescent="0.3">
      <c r="A32" s="30" t="s">
        <v>124</v>
      </c>
      <c r="B32" s="31" t="s">
        <v>125</v>
      </c>
      <c r="C32" s="32"/>
      <c r="D32" s="32"/>
    </row>
    <row r="33" spans="1:4" ht="15.75" thickBot="1" x14ac:dyDescent="0.3">
      <c r="A33" s="30" t="s">
        <v>126</v>
      </c>
      <c r="B33" s="31" t="s">
        <v>127</v>
      </c>
      <c r="C33" s="32"/>
      <c r="D33" s="32"/>
    </row>
    <row r="34" spans="1:4" ht="27" thickBot="1" x14ac:dyDescent="0.3">
      <c r="A34" s="33" t="s">
        <v>128</v>
      </c>
      <c r="B34" s="34" t="s">
        <v>129</v>
      </c>
      <c r="C34" s="35"/>
      <c r="D34" s="35"/>
    </row>
    <row r="35" spans="1:4" ht="15.75" thickBot="1" x14ac:dyDescent="0.3">
      <c r="A35" s="166" t="s">
        <v>130</v>
      </c>
      <c r="B35" s="171"/>
      <c r="C35" s="171"/>
      <c r="D35" s="172"/>
    </row>
    <row r="36" spans="1:4" ht="15.75" thickBot="1" x14ac:dyDescent="0.3">
      <c r="A36" s="30" t="s">
        <v>131</v>
      </c>
      <c r="B36" s="31" t="s">
        <v>132</v>
      </c>
      <c r="C36" s="32"/>
      <c r="D36" s="32"/>
    </row>
    <row r="37" spans="1:4" ht="15.75" thickBot="1" x14ac:dyDescent="0.3">
      <c r="A37" s="30" t="s">
        <v>133</v>
      </c>
      <c r="B37" s="31" t="s">
        <v>134</v>
      </c>
      <c r="C37" s="32"/>
      <c r="D37" s="32"/>
    </row>
    <row r="38" spans="1:4" ht="15.75" thickBot="1" x14ac:dyDescent="0.3">
      <c r="A38" s="30" t="s">
        <v>135</v>
      </c>
      <c r="B38" s="31" t="s">
        <v>136</v>
      </c>
      <c r="C38" s="32"/>
      <c r="D38" s="32"/>
    </row>
    <row r="39" spans="1:4" ht="15.75" thickBot="1" x14ac:dyDescent="0.3">
      <c r="A39" s="30" t="s">
        <v>137</v>
      </c>
      <c r="B39" s="31" t="s">
        <v>138</v>
      </c>
      <c r="C39" s="32"/>
      <c r="D39" s="32"/>
    </row>
    <row r="40" spans="1:4" ht="15.75" thickBot="1" x14ac:dyDescent="0.3">
      <c r="A40" s="30" t="s">
        <v>139</v>
      </c>
      <c r="B40" s="31" t="s">
        <v>140</v>
      </c>
      <c r="C40" s="32"/>
      <c r="D40" s="32"/>
    </row>
    <row r="41" spans="1:4" ht="27" thickBot="1" x14ac:dyDescent="0.3">
      <c r="A41" s="33" t="s">
        <v>141</v>
      </c>
      <c r="B41" s="34" t="s">
        <v>142</v>
      </c>
      <c r="C41" s="35"/>
      <c r="D41" s="35"/>
    </row>
    <row r="42" spans="1:4" ht="15.75" thickBot="1" x14ac:dyDescent="0.3">
      <c r="A42" s="166" t="s">
        <v>143</v>
      </c>
      <c r="B42" s="171"/>
      <c r="C42" s="171"/>
      <c r="D42" s="172"/>
    </row>
    <row r="43" spans="1:4" ht="15.75" thickBot="1" x14ac:dyDescent="0.3">
      <c r="A43" s="30" t="s">
        <v>144</v>
      </c>
      <c r="B43" s="31" t="s">
        <v>145</v>
      </c>
      <c r="C43" s="32"/>
      <c r="D43" s="32"/>
    </row>
    <row r="44" spans="1:4" ht="27" thickBot="1" x14ac:dyDescent="0.3">
      <c r="A44" s="30" t="s">
        <v>146</v>
      </c>
      <c r="B44" s="31" t="s">
        <v>147</v>
      </c>
      <c r="C44" s="32"/>
      <c r="D44" s="32"/>
    </row>
    <row r="45" spans="1:4" ht="15.75" thickBot="1" x14ac:dyDescent="0.3">
      <c r="A45" s="33" t="s">
        <v>148</v>
      </c>
      <c r="B45" s="34" t="s">
        <v>149</v>
      </c>
      <c r="C45" s="35"/>
      <c r="D45" s="35"/>
    </row>
    <row r="46" spans="1:4" ht="15.75" thickBot="1" x14ac:dyDescent="0.3">
      <c r="A46" s="36"/>
      <c r="B46" s="37"/>
      <c r="C46" s="35"/>
      <c r="D46" s="35"/>
    </row>
    <row r="47" spans="1:4" ht="15.75" thickBot="1" x14ac:dyDescent="0.3">
      <c r="A47" s="166" t="s">
        <v>153</v>
      </c>
      <c r="B47" s="167"/>
      <c r="C47" s="38"/>
      <c r="D47" s="38"/>
    </row>
  </sheetData>
  <mergeCells count="12">
    <mergeCell ref="A47:B47"/>
    <mergeCell ref="A11:D11"/>
    <mergeCell ref="A12:D12"/>
    <mergeCell ref="A23:D23"/>
    <mergeCell ref="A35:D35"/>
    <mergeCell ref="A42:D42"/>
    <mergeCell ref="A8:D8"/>
    <mergeCell ref="A2:D2"/>
    <mergeCell ref="A3:D3"/>
    <mergeCell ref="A4:D4"/>
    <mergeCell ref="A6:D6"/>
    <mergeCell ref="A7:D7"/>
  </mergeCells>
  <pageMargins left="0.51181102362204722" right="0.51181102362204722" top="0.39370078740157483" bottom="0.39370078740157483" header="0.31496062992125984" footer="0.31496062992125984"/>
  <pageSetup paperSize="9" scale="95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topLeftCell="A10" workbookViewId="0">
      <selection activeCell="G23" sqref="G23"/>
    </sheetView>
  </sheetViews>
  <sheetFormatPr defaultRowHeight="15" x14ac:dyDescent="0.25"/>
  <cols>
    <col min="2" max="2" width="48.5703125" customWidth="1"/>
    <col min="3" max="3" width="21.140625" customWidth="1"/>
    <col min="4" max="4" width="19" customWidth="1"/>
    <col min="258" max="258" width="48.5703125" customWidth="1"/>
    <col min="259" max="259" width="21.140625" customWidth="1"/>
    <col min="260" max="260" width="19" customWidth="1"/>
    <col min="514" max="514" width="48.5703125" customWidth="1"/>
    <col min="515" max="515" width="21.140625" customWidth="1"/>
    <col min="516" max="516" width="19" customWidth="1"/>
    <col min="770" max="770" width="48.5703125" customWidth="1"/>
    <col min="771" max="771" width="21.140625" customWidth="1"/>
    <col min="772" max="772" width="19" customWidth="1"/>
    <col min="1026" max="1026" width="48.5703125" customWidth="1"/>
    <col min="1027" max="1027" width="21.140625" customWidth="1"/>
    <col min="1028" max="1028" width="19" customWidth="1"/>
    <col min="1282" max="1282" width="48.5703125" customWidth="1"/>
    <col min="1283" max="1283" width="21.140625" customWidth="1"/>
    <col min="1284" max="1284" width="19" customWidth="1"/>
    <col min="1538" max="1538" width="48.5703125" customWidth="1"/>
    <col min="1539" max="1539" width="21.140625" customWidth="1"/>
    <col min="1540" max="1540" width="19" customWidth="1"/>
    <col min="1794" max="1794" width="48.5703125" customWidth="1"/>
    <col min="1795" max="1795" width="21.140625" customWidth="1"/>
    <col min="1796" max="1796" width="19" customWidth="1"/>
    <col min="2050" max="2050" width="48.5703125" customWidth="1"/>
    <col min="2051" max="2051" width="21.140625" customWidth="1"/>
    <col min="2052" max="2052" width="19" customWidth="1"/>
    <col min="2306" max="2306" width="48.5703125" customWidth="1"/>
    <col min="2307" max="2307" width="21.140625" customWidth="1"/>
    <col min="2308" max="2308" width="19" customWidth="1"/>
    <col min="2562" max="2562" width="48.5703125" customWidth="1"/>
    <col min="2563" max="2563" width="21.140625" customWidth="1"/>
    <col min="2564" max="2564" width="19" customWidth="1"/>
    <col min="2818" max="2818" width="48.5703125" customWidth="1"/>
    <col min="2819" max="2819" width="21.140625" customWidth="1"/>
    <col min="2820" max="2820" width="19" customWidth="1"/>
    <col min="3074" max="3074" width="48.5703125" customWidth="1"/>
    <col min="3075" max="3075" width="21.140625" customWidth="1"/>
    <col min="3076" max="3076" width="19" customWidth="1"/>
    <col min="3330" max="3330" width="48.5703125" customWidth="1"/>
    <col min="3331" max="3331" width="21.140625" customWidth="1"/>
    <col min="3332" max="3332" width="19" customWidth="1"/>
    <col min="3586" max="3586" width="48.5703125" customWidth="1"/>
    <col min="3587" max="3587" width="21.140625" customWidth="1"/>
    <col min="3588" max="3588" width="19" customWidth="1"/>
    <col min="3842" max="3842" width="48.5703125" customWidth="1"/>
    <col min="3843" max="3843" width="21.140625" customWidth="1"/>
    <col min="3844" max="3844" width="19" customWidth="1"/>
    <col min="4098" max="4098" width="48.5703125" customWidth="1"/>
    <col min="4099" max="4099" width="21.140625" customWidth="1"/>
    <col min="4100" max="4100" width="19" customWidth="1"/>
    <col min="4354" max="4354" width="48.5703125" customWidth="1"/>
    <col min="4355" max="4355" width="21.140625" customWidth="1"/>
    <col min="4356" max="4356" width="19" customWidth="1"/>
    <col min="4610" max="4610" width="48.5703125" customWidth="1"/>
    <col min="4611" max="4611" width="21.140625" customWidth="1"/>
    <col min="4612" max="4612" width="19" customWidth="1"/>
    <col min="4866" max="4866" width="48.5703125" customWidth="1"/>
    <col min="4867" max="4867" width="21.140625" customWidth="1"/>
    <col min="4868" max="4868" width="19" customWidth="1"/>
    <col min="5122" max="5122" width="48.5703125" customWidth="1"/>
    <col min="5123" max="5123" width="21.140625" customWidth="1"/>
    <col min="5124" max="5124" width="19" customWidth="1"/>
    <col min="5378" max="5378" width="48.5703125" customWidth="1"/>
    <col min="5379" max="5379" width="21.140625" customWidth="1"/>
    <col min="5380" max="5380" width="19" customWidth="1"/>
    <col min="5634" max="5634" width="48.5703125" customWidth="1"/>
    <col min="5635" max="5635" width="21.140625" customWidth="1"/>
    <col min="5636" max="5636" width="19" customWidth="1"/>
    <col min="5890" max="5890" width="48.5703125" customWidth="1"/>
    <col min="5891" max="5891" width="21.140625" customWidth="1"/>
    <col min="5892" max="5892" width="19" customWidth="1"/>
    <col min="6146" max="6146" width="48.5703125" customWidth="1"/>
    <col min="6147" max="6147" width="21.140625" customWidth="1"/>
    <col min="6148" max="6148" width="19" customWidth="1"/>
    <col min="6402" max="6402" width="48.5703125" customWidth="1"/>
    <col min="6403" max="6403" width="21.140625" customWidth="1"/>
    <col min="6404" max="6404" width="19" customWidth="1"/>
    <col min="6658" max="6658" width="48.5703125" customWidth="1"/>
    <col min="6659" max="6659" width="21.140625" customWidth="1"/>
    <col min="6660" max="6660" width="19" customWidth="1"/>
    <col min="6914" max="6914" width="48.5703125" customWidth="1"/>
    <col min="6915" max="6915" width="21.140625" customWidth="1"/>
    <col min="6916" max="6916" width="19" customWidth="1"/>
    <col min="7170" max="7170" width="48.5703125" customWidth="1"/>
    <col min="7171" max="7171" width="21.140625" customWidth="1"/>
    <col min="7172" max="7172" width="19" customWidth="1"/>
    <col min="7426" max="7426" width="48.5703125" customWidth="1"/>
    <col min="7427" max="7427" width="21.140625" customWidth="1"/>
    <col min="7428" max="7428" width="19" customWidth="1"/>
    <col min="7682" max="7682" width="48.5703125" customWidth="1"/>
    <col min="7683" max="7683" width="21.140625" customWidth="1"/>
    <col min="7684" max="7684" width="19" customWidth="1"/>
    <col min="7938" max="7938" width="48.5703125" customWidth="1"/>
    <col min="7939" max="7939" width="21.140625" customWidth="1"/>
    <col min="7940" max="7940" width="19" customWidth="1"/>
    <col min="8194" max="8194" width="48.5703125" customWidth="1"/>
    <col min="8195" max="8195" width="21.140625" customWidth="1"/>
    <col min="8196" max="8196" width="19" customWidth="1"/>
    <col min="8450" max="8450" width="48.5703125" customWidth="1"/>
    <col min="8451" max="8451" width="21.140625" customWidth="1"/>
    <col min="8452" max="8452" width="19" customWidth="1"/>
    <col min="8706" max="8706" width="48.5703125" customWidth="1"/>
    <col min="8707" max="8707" width="21.140625" customWidth="1"/>
    <col min="8708" max="8708" width="19" customWidth="1"/>
    <col min="8962" max="8962" width="48.5703125" customWidth="1"/>
    <col min="8963" max="8963" width="21.140625" customWidth="1"/>
    <col min="8964" max="8964" width="19" customWidth="1"/>
    <col min="9218" max="9218" width="48.5703125" customWidth="1"/>
    <col min="9219" max="9219" width="21.140625" customWidth="1"/>
    <col min="9220" max="9220" width="19" customWidth="1"/>
    <col min="9474" max="9474" width="48.5703125" customWidth="1"/>
    <col min="9475" max="9475" width="21.140625" customWidth="1"/>
    <col min="9476" max="9476" width="19" customWidth="1"/>
    <col min="9730" max="9730" width="48.5703125" customWidth="1"/>
    <col min="9731" max="9731" width="21.140625" customWidth="1"/>
    <col min="9732" max="9732" width="19" customWidth="1"/>
    <col min="9986" max="9986" width="48.5703125" customWidth="1"/>
    <col min="9987" max="9987" width="21.140625" customWidth="1"/>
    <col min="9988" max="9988" width="19" customWidth="1"/>
    <col min="10242" max="10242" width="48.5703125" customWidth="1"/>
    <col min="10243" max="10243" width="21.140625" customWidth="1"/>
    <col min="10244" max="10244" width="19" customWidth="1"/>
    <col min="10498" max="10498" width="48.5703125" customWidth="1"/>
    <col min="10499" max="10499" width="21.140625" customWidth="1"/>
    <col min="10500" max="10500" width="19" customWidth="1"/>
    <col min="10754" max="10754" width="48.5703125" customWidth="1"/>
    <col min="10755" max="10755" width="21.140625" customWidth="1"/>
    <col min="10756" max="10756" width="19" customWidth="1"/>
    <col min="11010" max="11010" width="48.5703125" customWidth="1"/>
    <col min="11011" max="11011" width="21.140625" customWidth="1"/>
    <col min="11012" max="11012" width="19" customWidth="1"/>
    <col min="11266" max="11266" width="48.5703125" customWidth="1"/>
    <col min="11267" max="11267" width="21.140625" customWidth="1"/>
    <col min="11268" max="11268" width="19" customWidth="1"/>
    <col min="11522" max="11522" width="48.5703125" customWidth="1"/>
    <col min="11523" max="11523" width="21.140625" customWidth="1"/>
    <col min="11524" max="11524" width="19" customWidth="1"/>
    <col min="11778" max="11778" width="48.5703125" customWidth="1"/>
    <col min="11779" max="11779" width="21.140625" customWidth="1"/>
    <col min="11780" max="11780" width="19" customWidth="1"/>
    <col min="12034" max="12034" width="48.5703125" customWidth="1"/>
    <col min="12035" max="12035" width="21.140625" customWidth="1"/>
    <col min="12036" max="12036" width="19" customWidth="1"/>
    <col min="12290" max="12290" width="48.5703125" customWidth="1"/>
    <col min="12291" max="12291" width="21.140625" customWidth="1"/>
    <col min="12292" max="12292" width="19" customWidth="1"/>
    <col min="12546" max="12546" width="48.5703125" customWidth="1"/>
    <col min="12547" max="12547" width="21.140625" customWidth="1"/>
    <col min="12548" max="12548" width="19" customWidth="1"/>
    <col min="12802" max="12802" width="48.5703125" customWidth="1"/>
    <col min="12803" max="12803" width="21.140625" customWidth="1"/>
    <col min="12804" max="12804" width="19" customWidth="1"/>
    <col min="13058" max="13058" width="48.5703125" customWidth="1"/>
    <col min="13059" max="13059" width="21.140625" customWidth="1"/>
    <col min="13060" max="13060" width="19" customWidth="1"/>
    <col min="13314" max="13314" width="48.5703125" customWidth="1"/>
    <col min="13315" max="13315" width="21.140625" customWidth="1"/>
    <col min="13316" max="13316" width="19" customWidth="1"/>
    <col min="13570" max="13570" width="48.5703125" customWidth="1"/>
    <col min="13571" max="13571" width="21.140625" customWidth="1"/>
    <col min="13572" max="13572" width="19" customWidth="1"/>
    <col min="13826" max="13826" width="48.5703125" customWidth="1"/>
    <col min="13827" max="13827" width="21.140625" customWidth="1"/>
    <col min="13828" max="13828" width="19" customWidth="1"/>
    <col min="14082" max="14082" width="48.5703125" customWidth="1"/>
    <col min="14083" max="14083" width="21.140625" customWidth="1"/>
    <col min="14084" max="14084" width="19" customWidth="1"/>
    <col min="14338" max="14338" width="48.5703125" customWidth="1"/>
    <col min="14339" max="14339" width="21.140625" customWidth="1"/>
    <col min="14340" max="14340" width="19" customWidth="1"/>
    <col min="14594" max="14594" width="48.5703125" customWidth="1"/>
    <col min="14595" max="14595" width="21.140625" customWidth="1"/>
    <col min="14596" max="14596" width="19" customWidth="1"/>
    <col min="14850" max="14850" width="48.5703125" customWidth="1"/>
    <col min="14851" max="14851" width="21.140625" customWidth="1"/>
    <col min="14852" max="14852" width="19" customWidth="1"/>
    <col min="15106" max="15106" width="48.5703125" customWidth="1"/>
    <col min="15107" max="15107" width="21.140625" customWidth="1"/>
    <col min="15108" max="15108" width="19" customWidth="1"/>
    <col min="15362" max="15362" width="48.5703125" customWidth="1"/>
    <col min="15363" max="15363" width="21.140625" customWidth="1"/>
    <col min="15364" max="15364" width="19" customWidth="1"/>
    <col min="15618" max="15618" width="48.5703125" customWidth="1"/>
    <col min="15619" max="15619" width="21.140625" customWidth="1"/>
    <col min="15620" max="15620" width="19" customWidth="1"/>
    <col min="15874" max="15874" width="48.5703125" customWidth="1"/>
    <col min="15875" max="15875" width="21.140625" customWidth="1"/>
    <col min="15876" max="15876" width="19" customWidth="1"/>
    <col min="16130" max="16130" width="48.5703125" customWidth="1"/>
    <col min="16131" max="16131" width="21.140625" customWidth="1"/>
    <col min="16132" max="16132" width="19" customWidth="1"/>
  </cols>
  <sheetData>
    <row r="1" spans="1:4" x14ac:dyDescent="0.25">
      <c r="A1" s="17"/>
      <c r="B1" s="18"/>
      <c r="C1" s="24"/>
      <c r="D1" s="25"/>
    </row>
    <row r="2" spans="1:4" ht="16.5" x14ac:dyDescent="0.25">
      <c r="A2" s="163"/>
      <c r="B2" s="164"/>
      <c r="C2" s="164"/>
      <c r="D2" s="165"/>
    </row>
    <row r="3" spans="1:4" ht="16.5" x14ac:dyDescent="0.25">
      <c r="A3" s="163"/>
      <c r="B3" s="164"/>
      <c r="C3" s="164"/>
      <c r="D3" s="165"/>
    </row>
    <row r="4" spans="1:4" ht="16.5" x14ac:dyDescent="0.25">
      <c r="A4" s="163" t="s">
        <v>59</v>
      </c>
      <c r="B4" s="164"/>
      <c r="C4" s="164"/>
      <c r="D4" s="165"/>
    </row>
    <row r="5" spans="1:4" ht="18.75" x14ac:dyDescent="0.3">
      <c r="A5" s="19"/>
      <c r="B5" s="20"/>
      <c r="C5" s="20"/>
      <c r="D5" s="21"/>
    </row>
    <row r="6" spans="1:4" ht="16.5" x14ac:dyDescent="0.25">
      <c r="A6" s="163" t="s">
        <v>154</v>
      </c>
      <c r="B6" s="164"/>
      <c r="C6" s="164"/>
      <c r="D6" s="165"/>
    </row>
    <row r="7" spans="1:4" ht="16.5" x14ac:dyDescent="0.25">
      <c r="A7" s="163" t="s">
        <v>155</v>
      </c>
      <c r="B7" s="164"/>
      <c r="C7" s="164"/>
      <c r="D7" s="165"/>
    </row>
    <row r="8" spans="1:4" ht="16.5" x14ac:dyDescent="0.25">
      <c r="A8" s="160"/>
      <c r="B8" s="161"/>
      <c r="C8" s="161"/>
      <c r="D8" s="162"/>
    </row>
    <row r="9" spans="1:4" ht="15.75" thickBot="1" x14ac:dyDescent="0.3">
      <c r="A9" s="26"/>
      <c r="D9" s="27"/>
    </row>
    <row r="10" spans="1:4" ht="15.75" thickBot="1" x14ac:dyDescent="0.3">
      <c r="A10" s="28" t="s">
        <v>83</v>
      </c>
      <c r="B10" s="29" t="s">
        <v>60</v>
      </c>
      <c r="C10" s="29" t="s">
        <v>84</v>
      </c>
      <c r="D10" s="29" t="s">
        <v>85</v>
      </c>
    </row>
    <row r="11" spans="1:4" ht="15.75" thickBot="1" x14ac:dyDescent="0.3">
      <c r="A11" s="168"/>
      <c r="B11" s="169"/>
      <c r="C11" s="169"/>
      <c r="D11" s="170"/>
    </row>
    <row r="12" spans="1:4" ht="15.75" thickBot="1" x14ac:dyDescent="0.3">
      <c r="A12" s="166" t="s">
        <v>86</v>
      </c>
      <c r="B12" s="171"/>
      <c r="C12" s="171"/>
      <c r="D12" s="172"/>
    </row>
    <row r="13" spans="1:4" ht="15.75" thickBot="1" x14ac:dyDescent="0.3">
      <c r="A13" s="30" t="s">
        <v>87</v>
      </c>
      <c r="B13" s="31" t="s">
        <v>88</v>
      </c>
      <c r="C13" s="32"/>
      <c r="D13" s="32"/>
    </row>
    <row r="14" spans="1:4" ht="15.75" thickBot="1" x14ac:dyDescent="0.3">
      <c r="A14" s="30" t="s">
        <v>89</v>
      </c>
      <c r="B14" s="31" t="s">
        <v>90</v>
      </c>
      <c r="C14" s="32"/>
      <c r="D14" s="32"/>
    </row>
    <row r="15" spans="1:4" ht="15.75" thickBot="1" x14ac:dyDescent="0.3">
      <c r="A15" s="30" t="s">
        <v>91</v>
      </c>
      <c r="B15" s="31" t="s">
        <v>92</v>
      </c>
      <c r="C15" s="32"/>
      <c r="D15" s="32"/>
    </row>
    <row r="16" spans="1:4" ht="15.75" thickBot="1" x14ac:dyDescent="0.3">
      <c r="A16" s="30" t="s">
        <v>93</v>
      </c>
      <c r="B16" s="31" t="s">
        <v>94</v>
      </c>
      <c r="C16" s="32"/>
      <c r="D16" s="32"/>
    </row>
    <row r="17" spans="1:4" ht="15.75" thickBot="1" x14ac:dyDescent="0.3">
      <c r="A17" s="30" t="s">
        <v>95</v>
      </c>
      <c r="B17" s="31" t="s">
        <v>96</v>
      </c>
      <c r="C17" s="32"/>
      <c r="D17" s="32"/>
    </row>
    <row r="18" spans="1:4" ht="15.75" thickBot="1" x14ac:dyDescent="0.3">
      <c r="A18" s="30" t="s">
        <v>97</v>
      </c>
      <c r="B18" s="31" t="s">
        <v>98</v>
      </c>
      <c r="C18" s="32"/>
      <c r="D18" s="32"/>
    </row>
    <row r="19" spans="1:4" ht="15.75" thickBot="1" x14ac:dyDescent="0.3">
      <c r="A19" s="30" t="s">
        <v>99</v>
      </c>
      <c r="B19" s="31" t="s">
        <v>100</v>
      </c>
      <c r="C19" s="32"/>
      <c r="D19" s="32"/>
    </row>
    <row r="20" spans="1:4" ht="15.75" thickBot="1" x14ac:dyDescent="0.3">
      <c r="A20" s="30" t="s">
        <v>101</v>
      </c>
      <c r="B20" s="31" t="s">
        <v>102</v>
      </c>
      <c r="C20" s="32"/>
      <c r="D20" s="32"/>
    </row>
    <row r="21" spans="1:4" ht="15.75" thickBot="1" x14ac:dyDescent="0.3">
      <c r="A21" s="30" t="s">
        <v>103</v>
      </c>
      <c r="B21" s="31" t="s">
        <v>104</v>
      </c>
      <c r="C21" s="32"/>
      <c r="D21" s="32"/>
    </row>
    <row r="22" spans="1:4" ht="15.75" thickBot="1" x14ac:dyDescent="0.3">
      <c r="A22" s="33" t="s">
        <v>105</v>
      </c>
      <c r="B22" s="34" t="s">
        <v>106</v>
      </c>
      <c r="C22" s="35"/>
      <c r="D22" s="35"/>
    </row>
    <row r="23" spans="1:4" ht="15.75" thickBot="1" x14ac:dyDescent="0.3">
      <c r="A23" s="173" t="s">
        <v>107</v>
      </c>
      <c r="B23" s="174"/>
      <c r="C23" s="174"/>
      <c r="D23" s="175"/>
    </row>
    <row r="24" spans="1:4" ht="15.75" thickBot="1" x14ac:dyDescent="0.3">
      <c r="A24" s="30" t="s">
        <v>108</v>
      </c>
      <c r="B24" s="31" t="s">
        <v>109</v>
      </c>
      <c r="C24" s="32"/>
      <c r="D24" s="32"/>
    </row>
    <row r="25" spans="1:4" ht="15.75" thickBot="1" x14ac:dyDescent="0.3">
      <c r="A25" s="30" t="s">
        <v>110</v>
      </c>
      <c r="B25" s="31" t="s">
        <v>111</v>
      </c>
      <c r="C25" s="32"/>
      <c r="D25" s="32"/>
    </row>
    <row r="26" spans="1:4" ht="15.75" thickBot="1" x14ac:dyDescent="0.3">
      <c r="A26" s="30" t="s">
        <v>112</v>
      </c>
      <c r="B26" s="31" t="s">
        <v>113</v>
      </c>
      <c r="C26" s="32"/>
      <c r="D26" s="32"/>
    </row>
    <row r="27" spans="1:4" ht="15.75" thickBot="1" x14ac:dyDescent="0.3">
      <c r="A27" s="30" t="s">
        <v>114</v>
      </c>
      <c r="B27" s="31" t="s">
        <v>115</v>
      </c>
      <c r="C27" s="32"/>
      <c r="D27" s="32"/>
    </row>
    <row r="28" spans="1:4" ht="15.75" thickBot="1" x14ac:dyDescent="0.3">
      <c r="A28" s="30" t="s">
        <v>116</v>
      </c>
      <c r="B28" s="31" t="s">
        <v>117</v>
      </c>
      <c r="C28" s="32"/>
      <c r="D28" s="32"/>
    </row>
    <row r="29" spans="1:4" ht="15.75" thickBot="1" x14ac:dyDescent="0.3">
      <c r="A29" s="30" t="s">
        <v>118</v>
      </c>
      <c r="B29" s="31" t="s">
        <v>119</v>
      </c>
      <c r="C29" s="32"/>
      <c r="D29" s="32"/>
    </row>
    <row r="30" spans="1:4" ht="15.75" thickBot="1" x14ac:dyDescent="0.3">
      <c r="A30" s="30" t="s">
        <v>120</v>
      </c>
      <c r="B30" s="31" t="s">
        <v>121</v>
      </c>
      <c r="C30" s="32"/>
      <c r="D30" s="32"/>
    </row>
    <row r="31" spans="1:4" ht="15.75" thickBot="1" x14ac:dyDescent="0.3">
      <c r="A31" s="30" t="s">
        <v>122</v>
      </c>
      <c r="B31" s="31" t="s">
        <v>123</v>
      </c>
      <c r="C31" s="32"/>
      <c r="D31" s="32"/>
    </row>
    <row r="32" spans="1:4" ht="15.75" thickBot="1" x14ac:dyDescent="0.3">
      <c r="A32" s="30" t="s">
        <v>124</v>
      </c>
      <c r="B32" s="31" t="s">
        <v>125</v>
      </c>
      <c r="C32" s="32"/>
      <c r="D32" s="32"/>
    </row>
    <row r="33" spans="1:4" ht="15.75" thickBot="1" x14ac:dyDescent="0.3">
      <c r="A33" s="30" t="s">
        <v>126</v>
      </c>
      <c r="B33" s="31" t="s">
        <v>127</v>
      </c>
      <c r="C33" s="32"/>
      <c r="D33" s="32"/>
    </row>
    <row r="34" spans="1:4" ht="27" thickBot="1" x14ac:dyDescent="0.3">
      <c r="A34" s="33" t="s">
        <v>128</v>
      </c>
      <c r="B34" s="34" t="s">
        <v>129</v>
      </c>
      <c r="C34" s="35"/>
      <c r="D34" s="35"/>
    </row>
    <row r="35" spans="1:4" ht="15.75" thickBot="1" x14ac:dyDescent="0.3">
      <c r="A35" s="166" t="s">
        <v>130</v>
      </c>
      <c r="B35" s="171"/>
      <c r="C35" s="171"/>
      <c r="D35" s="172"/>
    </row>
    <row r="36" spans="1:4" ht="15.75" thickBot="1" x14ac:dyDescent="0.3">
      <c r="A36" s="30" t="s">
        <v>131</v>
      </c>
      <c r="B36" s="31" t="s">
        <v>132</v>
      </c>
      <c r="C36" s="32"/>
      <c r="D36" s="32"/>
    </row>
    <row r="37" spans="1:4" ht="15.75" thickBot="1" x14ac:dyDescent="0.3">
      <c r="A37" s="30" t="s">
        <v>133</v>
      </c>
      <c r="B37" s="31" t="s">
        <v>134</v>
      </c>
      <c r="C37" s="32"/>
      <c r="D37" s="32"/>
    </row>
    <row r="38" spans="1:4" ht="15.75" thickBot="1" x14ac:dyDescent="0.3">
      <c r="A38" s="30" t="s">
        <v>135</v>
      </c>
      <c r="B38" s="31" t="s">
        <v>136</v>
      </c>
      <c r="C38" s="32"/>
      <c r="D38" s="32"/>
    </row>
    <row r="39" spans="1:4" ht="15.75" thickBot="1" x14ac:dyDescent="0.3">
      <c r="A39" s="30" t="s">
        <v>137</v>
      </c>
      <c r="B39" s="31" t="s">
        <v>138</v>
      </c>
      <c r="C39" s="32"/>
      <c r="D39" s="32"/>
    </row>
    <row r="40" spans="1:4" ht="15.75" thickBot="1" x14ac:dyDescent="0.3">
      <c r="A40" s="30" t="s">
        <v>139</v>
      </c>
      <c r="B40" s="31" t="s">
        <v>140</v>
      </c>
      <c r="C40" s="32"/>
      <c r="D40" s="32"/>
    </row>
    <row r="41" spans="1:4" ht="27" thickBot="1" x14ac:dyDescent="0.3">
      <c r="A41" s="33" t="s">
        <v>141</v>
      </c>
      <c r="B41" s="34" t="s">
        <v>142</v>
      </c>
      <c r="C41" s="35"/>
      <c r="D41" s="35"/>
    </row>
    <row r="42" spans="1:4" ht="15.75" thickBot="1" x14ac:dyDescent="0.3">
      <c r="A42" s="166" t="s">
        <v>143</v>
      </c>
      <c r="B42" s="171"/>
      <c r="C42" s="171"/>
      <c r="D42" s="172"/>
    </row>
    <row r="43" spans="1:4" ht="15.75" thickBot="1" x14ac:dyDescent="0.3">
      <c r="A43" s="30" t="s">
        <v>144</v>
      </c>
      <c r="B43" s="31" t="s">
        <v>145</v>
      </c>
      <c r="C43" s="32"/>
      <c r="D43" s="32"/>
    </row>
    <row r="44" spans="1:4" ht="27" thickBot="1" x14ac:dyDescent="0.3">
      <c r="A44" s="30" t="s">
        <v>146</v>
      </c>
      <c r="B44" s="31" t="s">
        <v>147</v>
      </c>
      <c r="C44" s="32"/>
      <c r="D44" s="32"/>
    </row>
    <row r="45" spans="1:4" ht="15.75" thickBot="1" x14ac:dyDescent="0.3">
      <c r="A45" s="33" t="s">
        <v>148</v>
      </c>
      <c r="B45" s="34" t="s">
        <v>149</v>
      </c>
      <c r="C45" s="35"/>
      <c r="D45" s="35"/>
    </row>
    <row r="46" spans="1:4" ht="15.75" thickBot="1" x14ac:dyDescent="0.3">
      <c r="A46" s="166" t="s">
        <v>150</v>
      </c>
      <c r="B46" s="171"/>
      <c r="C46" s="171"/>
      <c r="D46" s="172"/>
    </row>
    <row r="47" spans="1:4" ht="15.75" thickBot="1" x14ac:dyDescent="0.3">
      <c r="A47" s="30" t="s">
        <v>144</v>
      </c>
      <c r="B47" s="31" t="s">
        <v>145</v>
      </c>
      <c r="C47" s="32"/>
      <c r="D47" s="32"/>
    </row>
    <row r="48" spans="1:4" ht="15.75" thickBot="1" x14ac:dyDescent="0.3">
      <c r="A48" s="33" t="s">
        <v>151</v>
      </c>
      <c r="B48" s="34" t="s">
        <v>152</v>
      </c>
      <c r="C48" s="35"/>
      <c r="D48" s="35"/>
    </row>
    <row r="49" spans="1:4" ht="15.75" thickBot="1" x14ac:dyDescent="0.3">
      <c r="A49" s="36"/>
      <c r="B49" s="37"/>
      <c r="C49" s="35"/>
      <c r="D49" s="35"/>
    </row>
    <row r="50" spans="1:4" ht="15.75" thickBot="1" x14ac:dyDescent="0.3">
      <c r="A50" s="36"/>
      <c r="B50" s="37"/>
      <c r="C50" s="35"/>
      <c r="D50" s="35"/>
    </row>
    <row r="51" spans="1:4" ht="15.75" thickBot="1" x14ac:dyDescent="0.3">
      <c r="A51" s="166" t="s">
        <v>153</v>
      </c>
      <c r="B51" s="167"/>
      <c r="C51" s="38"/>
      <c r="D51" s="38"/>
    </row>
  </sheetData>
  <mergeCells count="13">
    <mergeCell ref="A51:B51"/>
    <mergeCell ref="A11:D11"/>
    <mergeCell ref="A12:D12"/>
    <mergeCell ref="A23:D23"/>
    <mergeCell ref="A35:D35"/>
    <mergeCell ref="A42:D42"/>
    <mergeCell ref="A46:D46"/>
    <mergeCell ref="A8:D8"/>
    <mergeCell ref="A2:D2"/>
    <mergeCell ref="A3:D3"/>
    <mergeCell ref="A4:D4"/>
    <mergeCell ref="A6:D6"/>
    <mergeCell ref="A7:D7"/>
  </mergeCells>
  <pageMargins left="0.51181102362204722" right="0.51181102362204722" top="0.78740157480314965" bottom="0.78740157480314965" header="0.31496062992125984" footer="0.31496062992125984"/>
  <pageSetup paperSize="9" scale="8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workbookViewId="0">
      <selection activeCell="E11" sqref="E11"/>
    </sheetView>
  </sheetViews>
  <sheetFormatPr defaultRowHeight="15" x14ac:dyDescent="0.25"/>
  <cols>
    <col min="1" max="1" width="5.7109375" customWidth="1"/>
    <col min="2" max="2" width="99.42578125" customWidth="1"/>
    <col min="3" max="3" width="7.28515625" customWidth="1"/>
    <col min="4" max="4" width="13.140625" customWidth="1"/>
    <col min="5" max="5" width="12.7109375" style="92" customWidth="1"/>
    <col min="6" max="6" width="12.85546875" style="92" customWidth="1"/>
    <col min="7" max="7" width="21.7109375" customWidth="1"/>
  </cols>
  <sheetData>
    <row r="1" spans="1:7" x14ac:dyDescent="0.25">
      <c r="A1" s="143" t="s">
        <v>23</v>
      </c>
      <c r="B1" s="144"/>
      <c r="C1" s="144"/>
      <c r="D1" s="144"/>
      <c r="E1" s="144"/>
      <c r="F1" s="145"/>
      <c r="G1" s="94"/>
    </row>
    <row r="2" spans="1:7" x14ac:dyDescent="0.25">
      <c r="A2" s="12"/>
      <c r="E2" s="85"/>
      <c r="F2" s="86"/>
      <c r="G2" s="13"/>
    </row>
    <row r="3" spans="1:7" x14ac:dyDescent="0.25">
      <c r="A3" s="12"/>
      <c r="E3" s="85"/>
      <c r="F3" s="86"/>
      <c r="G3" s="13"/>
    </row>
    <row r="4" spans="1:7" x14ac:dyDescent="0.25">
      <c r="A4" s="12"/>
      <c r="E4" s="85"/>
      <c r="F4" s="86"/>
      <c r="G4" s="13"/>
    </row>
    <row r="5" spans="1:7" x14ac:dyDescent="0.25">
      <c r="A5" s="12"/>
      <c r="E5" s="85"/>
      <c r="F5" s="86"/>
      <c r="G5" s="13"/>
    </row>
    <row r="6" spans="1:7" x14ac:dyDescent="0.25">
      <c r="A6" s="12"/>
      <c r="E6" s="85"/>
      <c r="F6" s="86"/>
      <c r="G6" s="13"/>
    </row>
    <row r="7" spans="1:7" x14ac:dyDescent="0.25">
      <c r="A7" s="146" t="s">
        <v>190</v>
      </c>
      <c r="B7" s="147"/>
      <c r="C7" s="147"/>
      <c r="D7" s="147"/>
      <c r="E7" s="147"/>
      <c r="F7" s="148"/>
      <c r="G7" s="13"/>
    </row>
    <row r="8" spans="1:7" x14ac:dyDescent="0.25">
      <c r="A8" s="146" t="s">
        <v>191</v>
      </c>
      <c r="B8" s="147"/>
      <c r="C8" s="147"/>
      <c r="D8" s="147"/>
      <c r="E8" s="147"/>
      <c r="F8" s="148"/>
      <c r="G8" s="13"/>
    </row>
    <row r="9" spans="1:7" x14ac:dyDescent="0.25">
      <c r="A9" s="12"/>
      <c r="E9" s="85"/>
      <c r="F9" s="86"/>
      <c r="G9" s="13"/>
    </row>
    <row r="10" spans="1:7" x14ac:dyDescent="0.25">
      <c r="A10" s="10" t="s">
        <v>0</v>
      </c>
      <c r="B10" s="11" t="s">
        <v>1</v>
      </c>
      <c r="C10" s="10" t="s">
        <v>25</v>
      </c>
      <c r="D10" s="10" t="s">
        <v>26</v>
      </c>
      <c r="E10" s="87" t="s">
        <v>196</v>
      </c>
      <c r="F10" s="88" t="s">
        <v>2</v>
      </c>
      <c r="G10" s="15" t="s">
        <v>186</v>
      </c>
    </row>
    <row r="11" spans="1:7" x14ac:dyDescent="0.25">
      <c r="A11" s="8" t="s">
        <v>3</v>
      </c>
      <c r="B11" s="9" t="s">
        <v>27</v>
      </c>
      <c r="C11" s="8"/>
      <c r="D11" s="8"/>
      <c r="E11" s="89"/>
      <c r="F11" s="89"/>
      <c r="G11" s="15" t="s">
        <v>187</v>
      </c>
    </row>
    <row r="12" spans="1:7" x14ac:dyDescent="0.25">
      <c r="A12" s="3" t="s">
        <v>4</v>
      </c>
      <c r="B12" s="81" t="s">
        <v>40</v>
      </c>
      <c r="C12" s="15" t="s">
        <v>38</v>
      </c>
      <c r="D12" s="5">
        <v>1</v>
      </c>
      <c r="E12" s="90">
        <v>226.5</v>
      </c>
      <c r="F12" s="90">
        <f>E12*D12</f>
        <v>226.5</v>
      </c>
      <c r="G12" s="39" t="s">
        <v>49</v>
      </c>
    </row>
    <row r="13" spans="1:7" x14ac:dyDescent="0.25">
      <c r="A13" s="3" t="s">
        <v>5</v>
      </c>
      <c r="B13" s="81" t="s">
        <v>39</v>
      </c>
      <c r="C13" s="15" t="s">
        <v>8</v>
      </c>
      <c r="D13" s="5">
        <v>2</v>
      </c>
      <c r="E13" s="90">
        <v>300</v>
      </c>
      <c r="F13" s="90">
        <f t="shared" ref="F13:F24" si="0">E13*D13</f>
        <v>600</v>
      </c>
      <c r="G13" s="3">
        <v>4813</v>
      </c>
    </row>
    <row r="14" spans="1:7" x14ac:dyDescent="0.25">
      <c r="A14" s="3" t="s">
        <v>7</v>
      </c>
      <c r="B14" s="81" t="s">
        <v>175</v>
      </c>
      <c r="C14" s="15" t="s">
        <v>6</v>
      </c>
      <c r="D14" s="5">
        <v>2</v>
      </c>
      <c r="E14" s="90">
        <v>636.78</v>
      </c>
      <c r="F14" s="90">
        <f t="shared" si="0"/>
        <v>1273.56</v>
      </c>
      <c r="G14" s="3">
        <v>10779</v>
      </c>
    </row>
    <row r="15" spans="1:7" ht="30" x14ac:dyDescent="0.25">
      <c r="A15" s="3" t="s">
        <v>9</v>
      </c>
      <c r="B15" s="81" t="s">
        <v>174</v>
      </c>
      <c r="C15" s="15" t="s">
        <v>6</v>
      </c>
      <c r="D15" s="5">
        <v>2</v>
      </c>
      <c r="E15" s="90">
        <v>397.99</v>
      </c>
      <c r="F15" s="90">
        <f t="shared" ref="F15" si="1">E15*D15</f>
        <v>795.98</v>
      </c>
      <c r="G15" s="3">
        <v>10776</v>
      </c>
    </row>
    <row r="16" spans="1:7" ht="45" x14ac:dyDescent="0.25">
      <c r="A16" s="3" t="s">
        <v>10</v>
      </c>
      <c r="B16" s="81" t="s">
        <v>177</v>
      </c>
      <c r="C16" s="15" t="s">
        <v>16</v>
      </c>
      <c r="D16" s="5">
        <v>16</v>
      </c>
      <c r="E16" s="90">
        <v>145</v>
      </c>
      <c r="F16" s="90">
        <f t="shared" si="0"/>
        <v>2320</v>
      </c>
      <c r="G16" s="3">
        <v>5928</v>
      </c>
    </row>
    <row r="17" spans="1:7" x14ac:dyDescent="0.25">
      <c r="A17" s="3" t="s">
        <v>12</v>
      </c>
      <c r="B17" s="81" t="s">
        <v>176</v>
      </c>
      <c r="C17" s="15" t="s">
        <v>11</v>
      </c>
      <c r="D17" s="5">
        <v>16</v>
      </c>
      <c r="E17" s="90">
        <v>17.739999999999998</v>
      </c>
      <c r="F17" s="90">
        <f t="shared" si="0"/>
        <v>283.83999999999997</v>
      </c>
      <c r="G17" s="3">
        <v>88286</v>
      </c>
    </row>
    <row r="18" spans="1:7" x14ac:dyDescent="0.25">
      <c r="A18" s="3" t="s">
        <v>13</v>
      </c>
      <c r="B18" s="81" t="s">
        <v>45</v>
      </c>
      <c r="C18" s="15" t="s">
        <v>11</v>
      </c>
      <c r="D18" s="5">
        <v>16</v>
      </c>
      <c r="E18" s="90">
        <v>19.78</v>
      </c>
      <c r="F18" s="90">
        <f t="shared" si="0"/>
        <v>316.48</v>
      </c>
      <c r="G18" s="3">
        <v>88241</v>
      </c>
    </row>
    <row r="19" spans="1:7" ht="30" x14ac:dyDescent="0.25">
      <c r="A19" s="3" t="s">
        <v>14</v>
      </c>
      <c r="B19" s="95" t="s">
        <v>178</v>
      </c>
      <c r="C19" s="15" t="s">
        <v>38</v>
      </c>
      <c r="D19" s="5">
        <v>1</v>
      </c>
      <c r="E19" s="91">
        <v>1304.29</v>
      </c>
      <c r="F19" s="90">
        <f t="shared" si="0"/>
        <v>1304.29</v>
      </c>
      <c r="G19" s="96" t="s">
        <v>179</v>
      </c>
    </row>
    <row r="20" spans="1:7" x14ac:dyDescent="0.25">
      <c r="A20" s="3" t="s">
        <v>55</v>
      </c>
      <c r="B20" s="14" t="s">
        <v>58</v>
      </c>
      <c r="C20" s="15" t="s">
        <v>38</v>
      </c>
      <c r="D20" s="5">
        <v>1</v>
      </c>
      <c r="E20" s="91">
        <v>1409.51</v>
      </c>
      <c r="F20" s="90">
        <f t="shared" si="0"/>
        <v>1409.51</v>
      </c>
      <c r="G20" s="96" t="s">
        <v>180</v>
      </c>
    </row>
    <row r="21" spans="1:7" x14ac:dyDescent="0.25">
      <c r="A21" s="3" t="s">
        <v>15</v>
      </c>
      <c r="B21" s="81" t="s">
        <v>29</v>
      </c>
      <c r="C21" s="15" t="s">
        <v>30</v>
      </c>
      <c r="D21" s="5">
        <v>32</v>
      </c>
      <c r="E21" s="90">
        <v>88.92</v>
      </c>
      <c r="F21" s="90">
        <f t="shared" si="0"/>
        <v>2845.44</v>
      </c>
      <c r="G21" s="3">
        <v>90778</v>
      </c>
    </row>
    <row r="22" spans="1:7" x14ac:dyDescent="0.25">
      <c r="A22" s="3" t="s">
        <v>56</v>
      </c>
      <c r="B22" s="81" t="s">
        <v>31</v>
      </c>
      <c r="C22" s="15" t="s">
        <v>30</v>
      </c>
      <c r="D22" s="5">
        <v>352</v>
      </c>
      <c r="E22" s="80">
        <v>31.02</v>
      </c>
      <c r="F22" s="90">
        <f t="shared" si="0"/>
        <v>10919.039999999999</v>
      </c>
      <c r="G22" s="3">
        <v>90776</v>
      </c>
    </row>
    <row r="23" spans="1:7" ht="45" x14ac:dyDescent="0.25">
      <c r="A23" s="3" t="s">
        <v>57</v>
      </c>
      <c r="B23" s="81" t="s">
        <v>164</v>
      </c>
      <c r="C23" s="15" t="s">
        <v>28</v>
      </c>
      <c r="D23" s="5">
        <v>2</v>
      </c>
      <c r="E23" s="80">
        <v>5068.75</v>
      </c>
      <c r="F23" s="90">
        <f t="shared" si="0"/>
        <v>10137.5</v>
      </c>
      <c r="G23" s="82" t="s">
        <v>165</v>
      </c>
    </row>
    <row r="24" spans="1:7" x14ac:dyDescent="0.25">
      <c r="A24" s="3" t="s">
        <v>188</v>
      </c>
      <c r="B24" s="81" t="s">
        <v>32</v>
      </c>
      <c r="C24" s="15" t="s">
        <v>33</v>
      </c>
      <c r="D24" s="5">
        <v>16</v>
      </c>
      <c r="E24" s="80">
        <v>118.26</v>
      </c>
      <c r="F24" s="90">
        <f t="shared" si="0"/>
        <v>1892.16</v>
      </c>
      <c r="G24" s="3">
        <v>5824</v>
      </c>
    </row>
    <row r="25" spans="1:7" x14ac:dyDescent="0.25">
      <c r="A25" s="8" t="s">
        <v>41</v>
      </c>
      <c r="B25" s="93" t="s">
        <v>162</v>
      </c>
      <c r="C25" s="16"/>
      <c r="D25" s="8"/>
      <c r="E25" s="89"/>
      <c r="F25" s="89"/>
      <c r="G25" s="3"/>
    </row>
    <row r="26" spans="1:7" ht="30" x14ac:dyDescent="0.25">
      <c r="A26" s="3" t="s">
        <v>17</v>
      </c>
      <c r="B26" s="81" t="s">
        <v>181</v>
      </c>
      <c r="C26" s="15" t="s">
        <v>6</v>
      </c>
      <c r="D26" s="5">
        <v>1</v>
      </c>
      <c r="E26" s="80">
        <f>4*235.21</f>
        <v>940.84</v>
      </c>
      <c r="F26" s="90">
        <f t="shared" ref="F26:F28" si="2">E26*D26</f>
        <v>940.84</v>
      </c>
      <c r="G26" s="82" t="s">
        <v>166</v>
      </c>
    </row>
    <row r="27" spans="1:7" ht="15" customHeight="1" x14ac:dyDescent="0.25">
      <c r="A27" s="79" t="s">
        <v>159</v>
      </c>
      <c r="B27" s="81" t="s">
        <v>167</v>
      </c>
      <c r="C27" s="15" t="s">
        <v>8</v>
      </c>
      <c r="D27" s="5">
        <v>60</v>
      </c>
      <c r="E27" s="80">
        <v>5.41</v>
      </c>
      <c r="F27" s="90">
        <f t="shared" si="2"/>
        <v>324.60000000000002</v>
      </c>
      <c r="G27" s="82" t="s">
        <v>168</v>
      </c>
    </row>
    <row r="28" spans="1:7" ht="15" customHeight="1" x14ac:dyDescent="0.25">
      <c r="A28" s="79" t="s">
        <v>189</v>
      </c>
      <c r="B28" s="83" t="s">
        <v>160</v>
      </c>
      <c r="C28" s="84" t="s">
        <v>47</v>
      </c>
      <c r="D28" s="5">
        <v>26.5</v>
      </c>
      <c r="E28" s="80">
        <v>251.65</v>
      </c>
      <c r="F28" s="90">
        <f t="shared" si="2"/>
        <v>6668.7250000000004</v>
      </c>
      <c r="G28" s="3">
        <v>97627</v>
      </c>
    </row>
    <row r="29" spans="1:7" ht="15" customHeight="1" x14ac:dyDescent="0.25">
      <c r="A29" s="8" t="s">
        <v>18</v>
      </c>
      <c r="B29" s="93" t="s">
        <v>161</v>
      </c>
      <c r="C29" s="16"/>
      <c r="D29" s="8"/>
      <c r="E29" s="89"/>
      <c r="F29" s="89"/>
      <c r="G29" s="3"/>
    </row>
    <row r="30" spans="1:7" ht="15" customHeight="1" x14ac:dyDescent="0.25">
      <c r="A30" s="3" t="s">
        <v>42</v>
      </c>
      <c r="B30" s="81" t="s">
        <v>192</v>
      </c>
      <c r="C30" s="15" t="s">
        <v>47</v>
      </c>
      <c r="D30" s="5">
        <v>8.14</v>
      </c>
      <c r="E30" s="90">
        <v>77.53</v>
      </c>
      <c r="F30" s="90">
        <f t="shared" ref="F30" si="3">E30*D30</f>
        <v>631.0942</v>
      </c>
      <c r="G30" s="3">
        <v>93358</v>
      </c>
    </row>
    <row r="31" spans="1:7" ht="30" x14ac:dyDescent="0.25">
      <c r="A31" s="3" t="s">
        <v>43</v>
      </c>
      <c r="B31" s="81" t="s">
        <v>182</v>
      </c>
      <c r="C31" s="15" t="s">
        <v>47</v>
      </c>
      <c r="D31" s="5">
        <v>5.5</v>
      </c>
      <c r="E31" s="90">
        <v>115.93</v>
      </c>
      <c r="F31" s="90">
        <f t="shared" ref="F31:F33" si="4">E31*D31</f>
        <v>637.61500000000001</v>
      </c>
      <c r="G31" s="3">
        <v>96396</v>
      </c>
    </row>
    <row r="32" spans="1:7" x14ac:dyDescent="0.25">
      <c r="A32" s="3" t="s">
        <v>48</v>
      </c>
      <c r="B32" s="81" t="s">
        <v>183</v>
      </c>
      <c r="C32" s="15" t="s">
        <v>8</v>
      </c>
      <c r="D32" s="5">
        <v>22</v>
      </c>
      <c r="E32" s="90">
        <v>6.65</v>
      </c>
      <c r="F32" s="90">
        <f t="shared" si="4"/>
        <v>146.30000000000001</v>
      </c>
      <c r="G32" s="3">
        <v>96401</v>
      </c>
    </row>
    <row r="33" spans="1:7" ht="45" x14ac:dyDescent="0.25">
      <c r="A33" s="3" t="s">
        <v>193</v>
      </c>
      <c r="B33" s="95" t="s">
        <v>184</v>
      </c>
      <c r="C33" s="15" t="s">
        <v>47</v>
      </c>
      <c r="D33" s="5">
        <f>22*0.12</f>
        <v>2.6399999999999997</v>
      </c>
      <c r="E33" s="90">
        <v>620.29</v>
      </c>
      <c r="F33" s="90">
        <f t="shared" si="4"/>
        <v>1637.5655999999997</v>
      </c>
      <c r="G33" s="96" t="s">
        <v>185</v>
      </c>
    </row>
    <row r="34" spans="1:7" x14ac:dyDescent="0.25">
      <c r="A34" s="8" t="s">
        <v>44</v>
      </c>
      <c r="B34" s="93" t="s">
        <v>163</v>
      </c>
      <c r="C34" s="16"/>
      <c r="D34" s="8"/>
      <c r="E34" s="89"/>
      <c r="F34" s="89"/>
      <c r="G34" s="3"/>
    </row>
    <row r="35" spans="1:7" ht="30" x14ac:dyDescent="0.25">
      <c r="A35" s="3" t="s">
        <v>19</v>
      </c>
      <c r="B35" s="81" t="s">
        <v>169</v>
      </c>
      <c r="C35" s="15" t="s">
        <v>52</v>
      </c>
      <c r="D35" s="5">
        <f>(D28+D30)*1.75</f>
        <v>60.620000000000005</v>
      </c>
      <c r="E35" s="80">
        <v>1.1399999999999999</v>
      </c>
      <c r="F35" s="90">
        <f t="shared" ref="F35:F37" si="5">E35*D35</f>
        <v>69.106799999999993</v>
      </c>
      <c r="G35" s="82" t="s">
        <v>170</v>
      </c>
    </row>
    <row r="36" spans="1:7" x14ac:dyDescent="0.25">
      <c r="A36" s="3" t="s">
        <v>46</v>
      </c>
      <c r="B36" s="81" t="s">
        <v>50</v>
      </c>
      <c r="C36" s="15" t="s">
        <v>171</v>
      </c>
      <c r="D36" s="5">
        <f>D35*30</f>
        <v>1818.6000000000001</v>
      </c>
      <c r="E36" s="80">
        <v>0.81</v>
      </c>
      <c r="F36" s="90">
        <f t="shared" si="5"/>
        <v>1473.0660000000003</v>
      </c>
      <c r="G36" s="3">
        <v>97918</v>
      </c>
    </row>
    <row r="37" spans="1:7" ht="45" x14ac:dyDescent="0.25">
      <c r="A37" s="3" t="s">
        <v>51</v>
      </c>
      <c r="B37" s="81" t="s">
        <v>172</v>
      </c>
      <c r="C37" s="15" t="s">
        <v>52</v>
      </c>
      <c r="D37" s="5">
        <f>D35</f>
        <v>60.620000000000005</v>
      </c>
      <c r="E37" s="80">
        <v>15</v>
      </c>
      <c r="F37" s="90">
        <f t="shared" si="5"/>
        <v>909.30000000000007</v>
      </c>
      <c r="G37" s="82" t="s">
        <v>173</v>
      </c>
    </row>
  </sheetData>
  <mergeCells count="3">
    <mergeCell ref="A8:F8"/>
    <mergeCell ref="A1:F1"/>
    <mergeCell ref="A7:F7"/>
  </mergeCells>
  <hyperlinks>
    <hyperlink ref="G23" r:id="rId1" display="http://www2.rio.rj.gov.br/sco/composicaosco.cfm?item=1AD14150401B202003"/>
    <hyperlink ref="G26" r:id="rId2" display="http://www2.rio.rj.gov.br/sco/composicaosco.cfm?item=1CO04100200%2F202003"/>
    <hyperlink ref="G27" r:id="rId3" display="http://www2.rio.rj.gov.br/sco/composicaosco.cfm?item=1CO04150100%2F202003"/>
    <hyperlink ref="G35" r:id="rId4" display="http://www2.rio.rj.gov.br/sco/composicaosco.cfm?item=1TC09050350%2F202003"/>
    <hyperlink ref="G37" r:id="rId5" display="http://www2.rio.rj.gov.br/sco/composicaosco.cfm?item=1TC09050700%2F202003"/>
    <hyperlink ref="G19" r:id="rId6" display="http://www2.rio.rj.gov.br/sco/composicaosco.cfm?item=1AD19200050%2F202004"/>
    <hyperlink ref="G20" r:id="rId7" display="http://www2.rio.rj.gov.br/sco/composicaosco.cfm?item=1AD19200100%2F202004"/>
    <hyperlink ref="G33" r:id="rId8" display="http://www2.rio.rj.gov.br/sco/composicaosco.cfm?item=1BP09050150%2F202004"/>
  </hyperlinks>
  <pageMargins left="0.511811024" right="0.511811024" top="0.78740157499999996" bottom="0.78740157499999996" header="0.31496062000000002" footer="0.31496062000000002"/>
  <pageSetup paperSize="9" scale="68" orientation="landscape" verticalDpi="0" r:id="rId9"/>
  <drawing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4FC0F825396146AE1CF83D92E7C0CD" ma:contentTypeVersion="17" ma:contentTypeDescription="Crie um novo documento." ma:contentTypeScope="" ma:versionID="f0af0d22543a85e2e0fbe619d66a86c2">
  <xsd:schema xmlns:xsd="http://www.w3.org/2001/XMLSchema" xmlns:xs="http://www.w3.org/2001/XMLSchema" xmlns:p="http://schemas.microsoft.com/office/2006/metadata/properties" xmlns:ns2="a5074eaa-960a-4ba2-969b-5ac5df90a8b0" xmlns:ns3="4fb9253d-f0f1-4ad4-8352-487b04edcff2" targetNamespace="http://schemas.microsoft.com/office/2006/metadata/properties" ma:root="true" ma:fieldsID="b9d099d8b9566c3d69c7ada789db8d39" ns2:_="" ns3:_="">
    <xsd:import namespace="a5074eaa-960a-4ba2-969b-5ac5df90a8b0"/>
    <xsd:import namespace="4fb9253d-f0f1-4ad4-8352-487b04edcf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074eaa-960a-4ba2-969b-5ac5df90a8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3e89806-556e-40a3-aa41-3f63eb318872}" ma:internalName="TaxCatchAll" ma:showField="CatchAllData" ma:web="a5074eaa-960a-4ba2-969b-5ac5df90a8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b9253d-f0f1-4ad4-8352-487b04edcf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a4baa307-c707-48d6-b78d-67cc398629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074eaa-960a-4ba2-969b-5ac5df90a8b0" xsi:nil="true"/>
    <lcf76f155ced4ddcb4097134ff3c332f xmlns="4fb9253d-f0f1-4ad4-8352-487b04edcff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81BC8B-7A7B-499C-A60F-544162C32E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BB29FF-147B-4F18-A555-BD019F0B56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074eaa-960a-4ba2-969b-5ac5df90a8b0"/>
    <ds:schemaRef ds:uri="4fb9253d-f0f1-4ad4-8352-487b04edcf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BEE80E-753E-499B-B633-B3CACE66C888}">
  <ds:schemaRefs>
    <ds:schemaRef ds:uri="http://schemas.microsoft.com/office/2006/metadata/properties"/>
    <ds:schemaRef ds:uri="a5074eaa-960a-4ba2-969b-5ac5df90a8b0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4fb9253d-f0f1-4ad4-8352-487b04edcff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</vt:i4>
      </vt:variant>
    </vt:vector>
  </HeadingPairs>
  <TitlesOfParts>
    <vt:vector size="12" baseType="lpstr">
      <vt:lpstr>ANEXO II</vt:lpstr>
      <vt:lpstr>ANEXO III</vt:lpstr>
      <vt:lpstr>ANEXO IV</vt:lpstr>
      <vt:lpstr>ANEXO V</vt:lpstr>
      <vt:lpstr>ANEXO VI</vt:lpstr>
      <vt:lpstr>ANEXO VII</vt:lpstr>
      <vt:lpstr>ANEXO III-D</vt:lpstr>
      <vt:lpstr>ANEXO IX</vt:lpstr>
      <vt:lpstr>ANEXO X</vt:lpstr>
      <vt:lpstr>Plan1</vt:lpstr>
      <vt:lpstr>'ANEXO III-D'!Area_de_impressao</vt:lpstr>
      <vt:lpstr>'ANEXO X'!Area_de_impressao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Francisco Pimentel Couto</dc:creator>
  <cp:lastModifiedBy>Marli Barros de Amorim</cp:lastModifiedBy>
  <cp:lastPrinted>2024-06-09T20:22:19Z</cp:lastPrinted>
  <dcterms:created xsi:type="dcterms:W3CDTF">2019-07-02T12:56:58Z</dcterms:created>
  <dcterms:modified xsi:type="dcterms:W3CDTF">2024-09-04T04:40:06Z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0x0101000F4FC0F825396146AE1CF83D92E7C0CD</vt:lpwstr>
  </property>
</Properties>
</file>